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228" windowWidth="22668" windowHeight="13512" activeTab="11"/>
  </bookViews>
  <sheets>
    <sheet name="Souhrnný rozpočet" sheetId="1" r:id="rId1"/>
    <sheet name="Zahrada 1" sheetId="2" r:id="rId2"/>
    <sheet name="Zahrada 2" sheetId="3" r:id="rId3"/>
    <sheet name="Zahrada 3" sheetId="4" r:id="rId4"/>
    <sheet name="Zahrada 4" sheetId="5" r:id="rId5"/>
    <sheet name="Zahrada 5" sheetId="6" r:id="rId6"/>
    <sheet name="Zahrada 6" sheetId="7" r:id="rId7"/>
    <sheet name="Zahrada 7" sheetId="8" r:id="rId8"/>
    <sheet name="Zahrada 8" sheetId="9" r:id="rId9"/>
    <sheet name="Zahrada 9" sheetId="10" r:id="rId10"/>
    <sheet name="Zahrada 10" sheetId="11" r:id="rId11"/>
    <sheet name="Zahrada 11" sheetId="12" r:id="rId12"/>
    <sheet name="13 areál" sheetId="13" r:id="rId13"/>
  </sheets>
  <definedNames>
    <definedName name="_xlnm.Print_Area" localSheetId="0">'Souhrnný rozpočet'!$A$1:$G$47</definedName>
  </definedNames>
  <calcPr fullCalcOnLoad="1"/>
</workbook>
</file>

<file path=xl/sharedStrings.xml><?xml version="1.0" encoding="utf-8"?>
<sst xmlns="http://schemas.openxmlformats.org/spreadsheetml/2006/main" count="4363" uniqueCount="1227">
  <si>
    <t>Substrát - hlinitopísčitá směs - na přípravu záhonu 4kg/m²</t>
  </si>
  <si>
    <t>Výsadba buxusového plůtku c e l k e m</t>
  </si>
  <si>
    <t>III. Výsadba keřů</t>
  </si>
  <si>
    <t>II. Výsadba buxusového plůtku</t>
  </si>
  <si>
    <t>Výsadba keřů c e l k e m</t>
  </si>
  <si>
    <t>Humózní substrát na přípravu záhonu 4kg/m²</t>
  </si>
  <si>
    <t>Keře s balem prům. do 200 mm v kontejnerech výška 40-60 cm</t>
  </si>
  <si>
    <t>Výsadba keřů výšky do 1 m  c e l k e m</t>
  </si>
  <si>
    <t>Založení záhonu pro výsadbu keřů s urovnáním a s případným naložením odpadu na dopravní prostředek, odvozem do 20 km a se složením, v rovině nebo na svahu do 1:5</t>
  </si>
  <si>
    <t>IV. Výsadba polodřevin</t>
  </si>
  <si>
    <t>V. Výsadba trvalek</t>
  </si>
  <si>
    <t>Založení záhonu pro výsadbu polodřevin s urovnáním a s případným naložením odpadu na dopravní prostředek, odvozem do 20 km a se složením, v rovině nebo na svahu do 1:5</t>
  </si>
  <si>
    <t xml:space="preserve">Hloubení jamek pro výsadbu rostlin bez výměny půdy s případným naložením přebytečných výkopků na dopravní prostředek, odvozem do 20 km a se složením, objem do 0,01 m³  v rovině nebo na svahu do 1:5 </t>
  </si>
  <si>
    <t>183 10-1111</t>
  </si>
  <si>
    <t>184 10-2110</t>
  </si>
  <si>
    <t>Výsadba dřeviny s balem do předem vyhloubené jamky se zalitím průměr balu do 100 mm v rovině nebo na svahu 1:5</t>
  </si>
  <si>
    <t xml:space="preserve">Polodřeviny s balem prům. do 100 mm v kontejnerech </t>
  </si>
  <si>
    <t>Výsadba polodřevin c e l k e m</t>
  </si>
  <si>
    <t xml:space="preserve">V. Výsadba trvalek </t>
  </si>
  <si>
    <t>Specifikace č. 4 včetně dopravy</t>
  </si>
  <si>
    <t xml:space="preserve">VI. Výsadba v nádobách </t>
  </si>
  <si>
    <t>VI. Výsadba v nádobách</t>
  </si>
  <si>
    <t>VII. Založení trávníku</t>
  </si>
  <si>
    <t>183 90-1111</t>
  </si>
  <si>
    <t xml:space="preserve">Výsadba rostlin do nádob se zalitím </t>
  </si>
  <si>
    <r>
      <t>m</t>
    </r>
    <r>
      <rPr>
        <sz val="9"/>
        <rFont val="Calibri"/>
        <family val="2"/>
      </rPr>
      <t>²</t>
    </r>
  </si>
  <si>
    <t>Výsadba litorálního pásma  c e l k e m</t>
  </si>
  <si>
    <t>III. Výsadba mokřadu</t>
  </si>
  <si>
    <t>Výsadba trvalek  c e l k e m</t>
  </si>
  <si>
    <t>Výsadba v nádobách  c e l k e m</t>
  </si>
  <si>
    <t>IV. Výsadba nádrží</t>
  </si>
  <si>
    <t>Výsadba mokřadu  c e l k e m</t>
  </si>
  <si>
    <t>Výsadba nádrží  c e l k e m</t>
  </si>
  <si>
    <t xml:space="preserve">Výsadba vodních rostlin včetně jejich fixace na místě  do 14 nádrží </t>
  </si>
  <si>
    <r>
      <t>Navezení a rozprostření humózního substrátu do vytyčeného prostoru 2 kg/m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</t>
    </r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</si>
  <si>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- 56 m² x 5 l x 3 = 840 l</t>
    </r>
  </si>
  <si>
    <t>Humózní substrát na přípravu záhonu 2kg/m²</t>
  </si>
  <si>
    <r>
      <t>(1 t = 1,25 m³) 2 kg x 56 m² = 112 kg tj. 0,14 m</t>
    </r>
    <r>
      <rPr>
        <sz val="9"/>
        <rFont val="Calibri"/>
        <family val="2"/>
      </rPr>
      <t>³</t>
    </r>
  </si>
  <si>
    <t>Založení záhonu pro výsadbu bylinek s urovnáním a s případným naložením odpadu na dopravní prostředek, odvozem do 20 km a se složením, v rovině nebo na svahu do 1:5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</si>
  <si>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- 32 m² x 5 l x 3 = 480 l</t>
    </r>
  </si>
  <si>
    <r>
      <t>(1 t = 1,25 m³) 2 kg x 32 m² = 64 kg tj. 0,08 m</t>
    </r>
    <r>
      <rPr>
        <sz val="9"/>
        <rFont val="Calibri"/>
        <family val="2"/>
      </rPr>
      <t>³</t>
    </r>
  </si>
  <si>
    <t xml:space="preserve">Hloubení jamek pro výsadbu stromů, se 100% výměnou půdy, s případným naložením přebytečných výkopků na dopravní prostředek, odvozem do 20 km a se složením, objem přes 0,05 do 0,125 m³,v rovině nebo na svahu do 1:5 </t>
  </si>
  <si>
    <t>184 20-1111</t>
  </si>
  <si>
    <t>Výsadba stromu bez balu do předem vyhloubené jamky se zalitím v rovině nebo na svahu do 1:5 při výšce kmene do 1,8 m</t>
  </si>
  <si>
    <t xml:space="preserve">Humózní substrát na 100% výměnu půdy ke stromům  </t>
  </si>
  <si>
    <t>bm</t>
  </si>
  <si>
    <t>Výsadba kordonů z ovocných dřevin  c e l k e m</t>
  </si>
  <si>
    <t>Podpůrná konstrukce kordonu</t>
  </si>
  <si>
    <t>Instalace podpůrné konstrukce kordonu</t>
  </si>
  <si>
    <t>Ukotvení sazenice vinné révy 1 akátovým kůlem výška 2 m</t>
  </si>
  <si>
    <t>III. Výsadba vinohradu</t>
  </si>
  <si>
    <r>
      <t>Hloubení jamek pro výsadbu rostlin se 100% výměnou půdy s případným naložením přebytečných výkopků na dopravní prostředek, odvozem do 20 km a se složením, objem přes 0,01 do 0,02 m</t>
    </r>
    <r>
      <rPr>
        <sz val="9"/>
        <rFont val="Calibri"/>
        <family val="2"/>
      </rPr>
      <t xml:space="preserve">³ </t>
    </r>
    <r>
      <rPr>
        <sz val="9"/>
        <rFont val="Arial CE"/>
        <family val="2"/>
      </rPr>
      <t xml:space="preserve">na svahu přes 1:2 do 1:1 </t>
    </r>
  </si>
  <si>
    <t xml:space="preserve">Výsadba vinné révy do předem vyhloubené jamky se zalitím </t>
  </si>
  <si>
    <t>Vinná réva</t>
  </si>
  <si>
    <t>Kůly k sazenici vinné révy - 1 ks/sazenice - 24 ks</t>
  </si>
  <si>
    <t xml:space="preserve">Humózní substrát na 100% výměnu půdy </t>
  </si>
  <si>
    <t xml:space="preserve">IV. Výsadba trvalek </t>
  </si>
  <si>
    <t>IV. Výsadba trvalek</t>
  </si>
  <si>
    <t>VI. Založení trávníku</t>
  </si>
  <si>
    <t>Výsadba vinohradu  c e l k e m</t>
  </si>
  <si>
    <r>
      <t>Navezení a rozprostření humózního substrátu do vytyčeného prostoru 4 kg/m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</t>
    </r>
  </si>
  <si>
    <r>
      <t>Příprava nádob pro vysazování rostlin se zřízaním vsakovací vrstvy a naplněním nádob substrátem při výšce nádoby do 700 mm a o ploše nádoby do 0,3 m</t>
    </r>
    <r>
      <rPr>
        <sz val="9"/>
        <rFont val="Calibri"/>
        <family val="2"/>
      </rPr>
      <t>²</t>
    </r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</si>
  <si>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- 166 m² x 0,01 = 1,66 m³ = 2,324 t</t>
    </r>
  </si>
  <si>
    <r>
      <t>(1 t = 1,25 m³) 3 kg x 166 m² = 498 kg tj. 0,6225 m</t>
    </r>
    <r>
      <rPr>
        <sz val="9"/>
        <rFont val="Calibri"/>
        <family val="2"/>
      </rPr>
      <t>³</t>
    </r>
  </si>
  <si>
    <r>
      <t>Travní semeno - hřišťová směs na slunce - 3dkg/m²  - 166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498 dkg</t>
    </r>
  </si>
  <si>
    <r>
      <t>Výsadba vodních rostlin včetně jejich fixace na místě - 25 m</t>
    </r>
    <r>
      <rPr>
        <sz val="9"/>
        <rFont val="Calibri"/>
        <family val="2"/>
      </rPr>
      <t>²</t>
    </r>
  </si>
  <si>
    <t>Bahenní rostliny</t>
  </si>
  <si>
    <t>Rostliny mokřadu</t>
  </si>
  <si>
    <t>Dicentra spectabilis ,Alba,</t>
  </si>
  <si>
    <t>II. Výsadba trvalek</t>
  </si>
  <si>
    <t xml:space="preserve">Navezení a uložení substrátu do jamek </t>
  </si>
  <si>
    <t>Zalití rostlin vodou - 3x 10 l/ks, 3x 10 l x 8 ks = 240 l</t>
  </si>
  <si>
    <t>Popínavé rostliny</t>
  </si>
  <si>
    <t>III. Výsadba popínavých rostlin</t>
  </si>
  <si>
    <t>Výsadba popínavých rostlin c e l k e m</t>
  </si>
  <si>
    <r>
      <t>Navezení a uložení 15 cm kačírku na dno jamky včetně materiálu - 16 x 0,025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0,4 m</t>
    </r>
    <r>
      <rPr>
        <sz val="9"/>
        <rFont val="Calibri"/>
        <family val="2"/>
      </rPr>
      <t>³</t>
    </r>
  </si>
  <si>
    <t>8 ks x 0,125 m³ = 1 m³</t>
  </si>
  <si>
    <t>Kačírek - 8 ks x 0,025 m³ = 0,2 m³</t>
  </si>
  <si>
    <t>Kačírek - 16 ks x 0,025 m³ = 0,4 m³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</si>
  <si>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- 105 m² x 5 l x 3 = 1 575 l</t>
    </r>
  </si>
  <si>
    <r>
      <t>(1 t = 1,25 m³) 2 kg x 105 m² = 210 kg tj. 0,263 m</t>
    </r>
    <r>
      <rPr>
        <sz val="9"/>
        <rFont val="Calibri"/>
        <family val="2"/>
      </rPr>
      <t>³</t>
    </r>
  </si>
  <si>
    <r>
      <t>Navezení a uložení 15 cm kačírku na dno jamky včetně materiálu - 8 x 0,025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0,2 m</t>
    </r>
    <r>
      <rPr>
        <sz val="9"/>
        <rFont val="Calibri"/>
        <family val="2"/>
      </rPr>
      <t>³</t>
    </r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</si>
  <si>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- 296 m² x 0,01 = 2,96 m³ = 4,144 t</t>
    </r>
  </si>
  <si>
    <r>
      <t>(1 t = 1,25 m³) 3 kg x 296 m² = 888 kg tj. 1,11 m</t>
    </r>
    <r>
      <rPr>
        <sz val="9"/>
        <rFont val="Calibri"/>
        <family val="2"/>
      </rPr>
      <t>³</t>
    </r>
  </si>
  <si>
    <r>
      <t>Travní semeno - hřišťová směs na slunce - 3dkg/m²  - 296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888 dkg</t>
    </r>
  </si>
  <si>
    <t>II. Výsadba soliterních travin</t>
  </si>
  <si>
    <t xml:space="preserve">Výsadba travin do připravené půdy se zalitím </t>
  </si>
  <si>
    <t>Soliterní traviny</t>
  </si>
  <si>
    <t>Výsadba soliterích travin  c e l k e m</t>
  </si>
  <si>
    <t>III. Výsadba travin výšky do 60 cm</t>
  </si>
  <si>
    <t>Traviny výšky do 60 cm</t>
  </si>
  <si>
    <t>Výsadba travin výšky do 60 cm  c e l k e m</t>
  </si>
  <si>
    <t>IV. Výsadba travin výšky do 30 cm</t>
  </si>
  <si>
    <t>Výsadba travin výšky do 30 cm  c e l k e m</t>
  </si>
  <si>
    <t>Založení záhonu pro výsadbu vinohradu s urovnáním a s případným naložením odpadu na dopravní prostředek, odvozem do 20 km a se složením, v rovině nebo na svahu do 1:5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</si>
  <si>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- 164 m² x 0,01 = 1,64 m³ = 2,296 t</t>
    </r>
  </si>
  <si>
    <r>
      <t>(1 t = 1,25 m³) 3 kg x 164 m² = 492 kg tj. 0,615 m</t>
    </r>
    <r>
      <rPr>
        <sz val="9"/>
        <rFont val="Calibri"/>
        <family val="2"/>
      </rPr>
      <t>³</t>
    </r>
  </si>
  <si>
    <r>
      <t>Travní semeno - hřišťová směs na slunce - 3dkg/m²  - 164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492 dkg</t>
    </r>
  </si>
  <si>
    <t xml:space="preserve">Výsadba kosatců do připravené půdy se zalitím 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</si>
  <si>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- 71 m² x 5 l x 3 = 1 065 l</t>
    </r>
  </si>
  <si>
    <t>Kosatce</t>
  </si>
  <si>
    <r>
      <t>(1 t = 1,25 m³) 2 kg x 71 m² = 142 kg tj. 0,1775 m</t>
    </r>
    <r>
      <rPr>
        <sz val="9"/>
        <rFont val="Calibri"/>
        <family val="2"/>
      </rPr>
      <t>³</t>
    </r>
  </si>
  <si>
    <t>Založení záhonu pro výsadbu s urovnáním a s případným naložením odpadu na dopravní prostředek, odvozem do 20 km a se složením, v rovině nebo na svahu do 1:5</t>
  </si>
  <si>
    <t>Výsadba kosatců  c e l k e m</t>
  </si>
  <si>
    <t xml:space="preserve">Humózní substrát na 100% výměnu půdy ke keřům  </t>
  </si>
  <si>
    <t xml:space="preserve">Hloubení jamek pro výsadbu keřů, se 100% výměnou půdy, s případným naložením přebytečných výkopků na dopravní prostředek, odvozem do 20 km a se složením, objem přes 0,05 do 0,125 m³ v rovině nebo na svahu do 1:5 </t>
  </si>
  <si>
    <t>Keře s balem na kmínku výšky 175-200 cm</t>
  </si>
  <si>
    <t xml:space="preserve">Zalití rostlin vodou - 3x 10 l/keř, 3x 10 l x 19 ks = 570 l     </t>
  </si>
  <si>
    <t>19 ks x 0,125 m³ = 2,375 m³</t>
  </si>
  <si>
    <t>Založení záhonu pro výsadbu buxusových plůtků s urovnáním a s případným naložením odpadu na dopravní prostředek, odvozem do 20 km a se složením, v rovině nebo na svahu do 1:5</t>
  </si>
  <si>
    <t xml:space="preserve">Navezení a rozprostření 20 cm humózního substrátu do vytyčeného prostoru 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</si>
  <si>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- 41 m² x 3 x 5 l= 615 l</t>
    </r>
  </si>
  <si>
    <t>Keře s balem prům. do 100 mm v kontejnerech</t>
  </si>
  <si>
    <t>Humózní substrát na přípravu záhonu 20 cm</t>
  </si>
  <si>
    <r>
      <t>(1 t = 1,25 m³) 0,2 m x 41 m² = 8,2 m</t>
    </r>
    <r>
      <rPr>
        <sz val="9"/>
        <rFont val="Calibri"/>
        <family val="2"/>
      </rPr>
      <t>³</t>
    </r>
  </si>
  <si>
    <t>Výsadba buxusových plůtků c e l k e m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</si>
  <si>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- 231 m² x 0,01 = 2,31 m³ = 3,234 t</t>
    </r>
  </si>
  <si>
    <r>
      <t>(1 t = 1,25 m³) 3 kg x 231 m² = 693 kg tj. 0,866 m</t>
    </r>
    <r>
      <rPr>
        <sz val="9"/>
        <rFont val="Calibri"/>
        <family val="2"/>
      </rPr>
      <t>³</t>
    </r>
  </si>
  <si>
    <r>
      <t>Travní semeno - hřišťová směs na slunce - 3dkg/m²  - 231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693 dkg</t>
    </r>
  </si>
  <si>
    <t>Ukotvení keře na kmínku jedním kůlem o délce kůlu do 2 m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</si>
  <si>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- 148 m² x 0,01 = 1,48 m³ = 2,072 t</t>
    </r>
  </si>
  <si>
    <r>
      <t>(1 t = 1,25 m³) 3 kg x 148 m² = 444 kg tj. 0,555 m</t>
    </r>
    <r>
      <rPr>
        <sz val="9"/>
        <rFont val="Calibri"/>
        <family val="2"/>
      </rPr>
      <t>³</t>
    </r>
  </si>
  <si>
    <r>
      <t>Travní semeno - hřišťová směs na slunce - 3dkg/m²  - 148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444 dkg</t>
    </r>
  </si>
  <si>
    <t>III. Výsadba trvalek výšky 30-60 cm</t>
  </si>
  <si>
    <t>IV. Výsadba trvalek výšky 10-30 cm</t>
  </si>
  <si>
    <t>Výsadba trvalek výšky nad 60 cm  c e l k e m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</si>
  <si>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- 153 m² x 0,01 = 1,53 m³ = 2,142 t</t>
    </r>
  </si>
  <si>
    <r>
      <t>(1 t = 1,25 m³) 3 kg x 153 m² = 459 kg tj. 0,573 m</t>
    </r>
    <r>
      <rPr>
        <sz val="9"/>
        <rFont val="Calibri"/>
        <family val="2"/>
      </rPr>
      <t>³</t>
    </r>
  </si>
  <si>
    <r>
      <t>Travní semeno - hřišťová směs na slunce - 3dkg/m²  - 153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459 dkg</t>
    </r>
  </si>
  <si>
    <t>Výsadba hortenzií  c e l k e m</t>
  </si>
  <si>
    <t>Keře s balem prům. do 200 mm v kontejnerech výška 30-40 cm</t>
  </si>
  <si>
    <t>Odstranění stávající půdy do hloubky 20 cm a odvoz na mezideponii v zahradě</t>
  </si>
  <si>
    <t xml:space="preserve">Navezení a rozprostření surové rašeliny do vtyčeného prostoru 50 cm </t>
  </si>
  <si>
    <t>Propustná geotextilie</t>
  </si>
  <si>
    <t xml:space="preserve">Navezení a rozprostření drenážní vrstvy - kačírek 10 cm </t>
  </si>
  <si>
    <t xml:space="preserve">Navezení a rozprostření ornice 20 cm </t>
  </si>
  <si>
    <t xml:space="preserve">Navezení a rozprostření humózního substrátu 20 cm </t>
  </si>
  <si>
    <t>Odstranění stávající půdy do hloubky 10 cm a odvoz na mezideponii v zahradě</t>
  </si>
  <si>
    <t xml:space="preserve">Navezení a rozprostření drenážní vrstvy - kačírek 5 cm </t>
  </si>
  <si>
    <t xml:space="preserve">Navezení a rozprostření humózního substrátu 15 cm </t>
  </si>
  <si>
    <t>II. Výsadba hortenzií</t>
  </si>
  <si>
    <t>ZO.01 ZAHRADA STŘÍBRNÁ - MEDITERÁN</t>
  </si>
  <si>
    <t>ZO.02 KLASICKÁ ANGLICKÁ KVĚTINOVÁ ZAHRADA</t>
  </si>
  <si>
    <t>ZO.03 ZAHRADA PIVONĚK, KOSATCŮ A IBIŠKŮ</t>
  </si>
  <si>
    <t>ZO.04 ZAHRADA TRAVIN A STEPNÍCH SPOLEČENSTEV</t>
  </si>
  <si>
    <t>ZO.05 ZAHRADA POLOSTÍNU A TÓNŮ ZELENÉ</t>
  </si>
  <si>
    <t>Nymphaea´Masanielo</t>
  </si>
  <si>
    <t>Nymphaea´Colossea´</t>
  </si>
  <si>
    <t>Nymphaea´Comanche´</t>
  </si>
  <si>
    <t>Nymphaea´Marliacea Chromatella´</t>
  </si>
  <si>
    <t>Nymphaea´Laydekery Fulgens´</t>
  </si>
  <si>
    <t>Nelumbo nucifera</t>
  </si>
  <si>
    <t>Elodea canadensis</t>
  </si>
  <si>
    <t>Typha minima</t>
  </si>
  <si>
    <t>Naumburgia thyrsiflora</t>
  </si>
  <si>
    <t>Cyperus papyrus</t>
  </si>
  <si>
    <t>Sagittaria japonica</t>
  </si>
  <si>
    <t>Eichhomia crassipes</t>
  </si>
  <si>
    <t>Ranunculus lingua</t>
  </si>
  <si>
    <t>Call palustris</t>
  </si>
  <si>
    <t>říjen 2014</t>
  </si>
  <si>
    <t>říjen 2013</t>
  </si>
  <si>
    <t xml:space="preserve">Specifikace č.3 </t>
  </si>
  <si>
    <t>TEMATICKÉ ZAHRADY</t>
  </si>
  <si>
    <t>MENDELOVA UNIVERZITA, Zahradnická fakulta</t>
  </si>
  <si>
    <t>Zemědělská 1, 6013 00 Brno</t>
  </si>
  <si>
    <t>Labyrint přírody a ráj zahrad ZF Lednice - I. Etapa</t>
  </si>
  <si>
    <t>V ceně sypkých materiálů je započtena doprava</t>
  </si>
  <si>
    <t>Specifikace č.5 celkem</t>
  </si>
  <si>
    <t>ZO.07 VODNÍ ZAHRADA - TŮŇ A MOKŘAD</t>
  </si>
  <si>
    <t>ZO.08 ZAHRADA BAREV</t>
  </si>
  <si>
    <t>ZO.09 KUCHYŇSKÁ ZAHRADA</t>
  </si>
  <si>
    <r>
      <t>(1 t = 1,25 m³) 4 kg x 35 m² = 140 kg tj. 0,175m</t>
    </r>
    <r>
      <rPr>
        <sz val="9"/>
        <rFont val="Calibri"/>
        <family val="2"/>
      </rPr>
      <t>³</t>
    </r>
  </si>
  <si>
    <t>Mulčovací kůra -35 m²  x 0,1 = 3,5 m³</t>
  </si>
  <si>
    <t>Zalití rostlin vodou po výsadbě - 3 x 5 l/ ks - 10 ks x 5 l x 3 = 150 l</t>
  </si>
  <si>
    <t>Nerium oleander ´Petite Salmon´</t>
  </si>
  <si>
    <t>Laurus nobilis</t>
  </si>
  <si>
    <t>Myrthus communis</t>
  </si>
  <si>
    <t>Citrus - sortiment</t>
  </si>
  <si>
    <t>Ficus carica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</si>
  <si>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- 112 m² x 5 l x 3 = 1680 l</t>
    </r>
  </si>
  <si>
    <t>Iberis sempervirens ´Schneeflocke´</t>
  </si>
  <si>
    <t>Cerastium biebersteinii</t>
  </si>
  <si>
    <t>Salvia officialis´Wurzburg´</t>
  </si>
  <si>
    <t>Veronica spicata subsp. Incana</t>
  </si>
  <si>
    <t>Lychnis coronaria ´Alba´</t>
  </si>
  <si>
    <t>Acanthus mollis</t>
  </si>
  <si>
    <t>Hylotelephium spectabile ´Stardust´</t>
  </si>
  <si>
    <t>Anaphalis tripninervis ´Sommerschnee´</t>
  </si>
  <si>
    <t>Arabis caucasica ´plena´</t>
  </si>
  <si>
    <t>Artemisia ludoviciana ´Silver Queen´</t>
  </si>
  <si>
    <t>Dianthus plumarius ´Itsaul White´</t>
  </si>
  <si>
    <t>Eryngium planum ´Blauer Zwerg´</t>
  </si>
  <si>
    <t>Teucrium chamaedrys</t>
  </si>
  <si>
    <t>Cimicifuga racemosa var. Cordifolia</t>
  </si>
  <si>
    <t>Nepeta faassenii ´Six Hills Giant´</t>
  </si>
  <si>
    <t>Limonium latifolium</t>
  </si>
  <si>
    <t>Stachys byzantina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</si>
  <si>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- 11,5 m² x 3 x 5 l= 173 l</t>
    </r>
  </si>
  <si>
    <t>Mulčovací kůra - 11,5 m²  x 0,1 = 1,15 m³</t>
  </si>
  <si>
    <r>
      <t>(1 t = 1,25 m³) 4 kg x 11,5 m² = 46 kg tj. 0,575m</t>
    </r>
    <r>
      <rPr>
        <sz val="9"/>
        <rFont val="Calibri"/>
        <family val="2"/>
      </rPr>
      <t>³</t>
    </r>
  </si>
  <si>
    <t>Cornus kousa</t>
  </si>
  <si>
    <t>Cotinus coggygria ´Royal Purple´</t>
  </si>
  <si>
    <t>Budgelia alternifolia</t>
  </si>
  <si>
    <t>Hydrangea aspera</t>
  </si>
  <si>
    <t>Hydrangea macrophylla ´Lanarth White´</t>
  </si>
  <si>
    <t>Ceanothus ´Blue Mound´</t>
  </si>
  <si>
    <t>Viburnum fragans</t>
  </si>
  <si>
    <t>Syringa meyeri</t>
  </si>
  <si>
    <t>Weigela florida ´Candila´</t>
  </si>
  <si>
    <t>Rosa ´Nevada´</t>
  </si>
  <si>
    <t>Rosa ´Baroness Rothschild´</t>
  </si>
  <si>
    <r>
      <t>(1 t = 1,25 m³) 4 kg x 20 m² =80 kg tj. 0,1m</t>
    </r>
    <r>
      <rPr>
        <sz val="9"/>
        <rFont val="Calibri"/>
        <family val="2"/>
      </rPr>
      <t>³</t>
    </r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</si>
  <si>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- 187 m² x 5 l x 3 =2805 l</t>
    </r>
  </si>
  <si>
    <r>
      <t>(1 t = 1,25 m³) 2 kg x 187 m² =374 kg tj. 0,4675 m</t>
    </r>
    <r>
      <rPr>
        <sz val="9"/>
        <rFont val="Calibri"/>
        <family val="2"/>
      </rPr>
      <t>³</t>
    </r>
  </si>
  <si>
    <t>Euphorbia potychroma</t>
  </si>
  <si>
    <t>Erigeron ´Four Winds´</t>
  </si>
  <si>
    <t>Erigeron ´Rosa Triumph´</t>
  </si>
  <si>
    <t>Erigeron karvinskianus ´Profusion´</t>
  </si>
  <si>
    <t>Phlox subulata ´Lindental´</t>
  </si>
  <si>
    <t>Phlox subulata ´Emeralds Blue Ice´</t>
  </si>
  <si>
    <t>Iberis sempervirens</t>
  </si>
  <si>
    <t>Leucabthemum maximum ´Snow Lady´</t>
  </si>
  <si>
    <t>Leucabthemum x superbum ´Phyllis Smith´</t>
  </si>
  <si>
    <t>Delphinium ´Summer Skies´</t>
  </si>
  <si>
    <t>Delphinium ´Astolat´</t>
  </si>
  <si>
    <t>Digitalis purpurea</t>
  </si>
  <si>
    <t>Anemone sylvestris ´Madonna´</t>
  </si>
  <si>
    <t>Anemone  x hybrida ´Honorine Jobert´</t>
  </si>
  <si>
    <t>Anemone hupehensis var. Japonica</t>
  </si>
  <si>
    <t>Matteuccia struthiopteris</t>
  </si>
  <si>
    <t>Gypsophila paniculata ´Schneeflocke´</t>
  </si>
  <si>
    <t>Monarda didyma ´Croftway Pink´</t>
  </si>
  <si>
    <t>Kniphofia ´Toffee Nosed´</t>
  </si>
  <si>
    <t>Thalictrum aquilegifolium ´Purpureum´</t>
  </si>
  <si>
    <t>Penstemon ´Sour Grapes´</t>
  </si>
  <si>
    <t>Penstemon  Digitalis ´Husker Red´</t>
  </si>
  <si>
    <t>Aster amellus ´Silbersee´</t>
  </si>
  <si>
    <t>Aster ericoides ´Schneetanne´</t>
  </si>
  <si>
    <t>Aster novae-angliae ´Rosa Sieger´</t>
  </si>
  <si>
    <t>Asater novi-belgii ´Royal Ruby´</t>
  </si>
  <si>
    <t>Echinacea purpurea ´Alba´</t>
  </si>
  <si>
    <t>Echinacea purpurea</t>
  </si>
  <si>
    <t>Campanula lactiflora ´Prichard´s Variety´</t>
  </si>
  <si>
    <t>Brunnera macrophylla</t>
  </si>
  <si>
    <t>Aruncus dioicus</t>
  </si>
  <si>
    <t>Delphinium ´Galahad´</t>
  </si>
  <si>
    <t>Astilbe x arendsii ´Bnanza´</t>
  </si>
  <si>
    <t>Connvallaria majalis</t>
  </si>
  <si>
    <t>Hosta plantaginea</t>
  </si>
  <si>
    <t>Tradescantia ´Zwanenburg Blue´</t>
  </si>
  <si>
    <t>Dicentra spectabilis ´Alba´</t>
  </si>
  <si>
    <t>Dicentra spectabilis</t>
  </si>
  <si>
    <t>Eupaforium maculatum ´Atropurpureum´</t>
  </si>
  <si>
    <t>Phlox paniculata ´Fujiyama´</t>
  </si>
  <si>
    <t>Phlox paniculata ´Rosa Spier´</t>
  </si>
  <si>
    <t>Plhlox paniculata ´Eclaireur´</t>
  </si>
  <si>
    <t>Iris sibirica ´Frosty Rim´</t>
  </si>
  <si>
    <t>Iris sibirica ´Dance Ballerina Dance´´</t>
  </si>
  <si>
    <t>Hemerocallis ´Patriciane Splendor´</t>
  </si>
  <si>
    <t>Hemerocallis ´Catherine Woodberry´</t>
  </si>
  <si>
    <t>Hemerocallis ´Wilson Spider´</t>
  </si>
  <si>
    <t>Geranium x cantabrigiense ´Cambridge´</t>
  </si>
  <si>
    <t>Geranium macrirrhizum ´Album´</t>
  </si>
  <si>
    <t>Geranium x magnificum</t>
  </si>
  <si>
    <t>Alchemilla mollis</t>
  </si>
  <si>
    <t>Papaver orientale ´Prinzessin Victoria Louise´</t>
  </si>
  <si>
    <t>Cibuloviny</t>
  </si>
  <si>
    <t>Lilium candidum</t>
  </si>
  <si>
    <t>Fritillaria imperialis</t>
  </si>
  <si>
    <t>Narcssus ´February Gold´</t>
  </si>
  <si>
    <t>Výsadba trvalek  a cibulovin c e l k e m</t>
  </si>
  <si>
    <t>ZO.10 BÍLÁ ZAHRADA</t>
  </si>
  <si>
    <t>ZO.11 ROZÁRIUM - ZAHRADA RŮŽÍ</t>
  </si>
  <si>
    <t>ZO.13 PARKOVÝ AREÁL</t>
  </si>
  <si>
    <t xml:space="preserve">Buxus sempervirens </t>
  </si>
  <si>
    <t>II. Založení trávníku parkového</t>
  </si>
  <si>
    <t>Hnojení půdy humózním substrátem v rovině nebo na svahu do 1:5 - 1kg/m² - 456 kg</t>
  </si>
  <si>
    <t>Obdělání půdy  hrabáním v rovině nebo na svahu do 1:5 2x 456 m²= 912 m²</t>
  </si>
  <si>
    <t>Hnojení trávníku s rozprostřením uměl.hnojiva (kombinované) naširoko, v rovině nebo na svahu do 1:5 - 2dkg/m² - 456 x 2 = 912 dkg</t>
  </si>
  <si>
    <t xml:space="preserve">Hnojivo Cererit 2dkg/m² - 456 x 2 = 912 dkg  </t>
  </si>
  <si>
    <t>Labyrint přírody a ráj zahrad ZF Lednice</t>
  </si>
  <si>
    <t>TEMATICKÉ ZAHRADY - 1. ETAPA</t>
  </si>
  <si>
    <t>Tematické zahrady, vegetační úpravy</t>
  </si>
  <si>
    <t>Rozprostření filtrační geotextilie</t>
  </si>
  <si>
    <t xml:space="preserve">Specifikace č. 1 </t>
  </si>
  <si>
    <t xml:space="preserve">Specifikace č. 2 </t>
  </si>
  <si>
    <t>Specifikace č. 1</t>
  </si>
  <si>
    <t>Specifikace č. 2</t>
  </si>
  <si>
    <t>Specifikace č. 4</t>
  </si>
  <si>
    <t>Specifikace č. 5</t>
  </si>
  <si>
    <t xml:space="preserve">Specifikace č. 3 </t>
  </si>
  <si>
    <t xml:space="preserve">Specifikace č. 4 </t>
  </si>
  <si>
    <t xml:space="preserve">Specifikace č. 5 </t>
  </si>
  <si>
    <t xml:space="preserve">Specifikace č. 6 </t>
  </si>
  <si>
    <t>2 Trávník v cestách a ve spárách kostek lemujících pěší spojovací cesty</t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</si>
  <si>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- 3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0,15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0,022 t</t>
    </r>
  </si>
  <si>
    <r>
      <t>3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0,15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</si>
  <si>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Travní semeno - hřišťová směs na slunce - 3dkg/m²  - 3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9  dkg</t>
    </r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</si>
  <si>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- 29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1,45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1,16 t</t>
    </r>
  </si>
  <si>
    <r>
      <t>29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1,45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</si>
  <si>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Travní semeno - hřišťová směs na slunce - 3dkg/m²  - 29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87  dkg</t>
    </r>
  </si>
  <si>
    <t>Specifikace č. 7</t>
  </si>
  <si>
    <t>Založení trávníku v cestách a ve spárách  c e l k e m</t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</si>
  <si>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- 6,8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0,34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0,272 t</t>
    </r>
  </si>
  <si>
    <r>
      <t>6,8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0,34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</si>
  <si>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Travní semeno - hřišťová směs na slunce - 3dkg/m²  - 6,8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20,4  dkg</t>
    </r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</si>
  <si>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- 27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1,35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1 t</t>
    </r>
  </si>
  <si>
    <r>
      <t>27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1,355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</si>
  <si>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- 42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2,1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1,68 t</t>
    </r>
  </si>
  <si>
    <r>
      <t>42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2,1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</si>
  <si>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Travní semeno - hřišťová směs na slunce - 3dkg/m²  - 27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81  dkg</t>
    </r>
  </si>
  <si>
    <r>
      <t>Travní semeno - hřišťová směs na slunce - 3dkg/m²  - 42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126  dkg</t>
    </r>
  </si>
  <si>
    <t>IV. Založení trávníku v cestách</t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</si>
  <si>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- 6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0,3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0,24 t</t>
    </r>
  </si>
  <si>
    <r>
      <t>6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0,3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</si>
  <si>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Travní semeno - hřišťová směs na slunce - 3dkg/m²  - 8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24  dkg</t>
    </r>
  </si>
  <si>
    <t>Založení trávníku v cestách a  ve spárách  c e l k e m</t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</si>
  <si>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- 3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0,15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0,12 t</t>
    </r>
  </si>
  <si>
    <r>
      <t>Travní semeno - hřišťová směs na slunce - 3dkg/m²  - 0,3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9  dkg</t>
    </r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</si>
  <si>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- 10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0,5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0,048 t</t>
    </r>
  </si>
  <si>
    <r>
      <t>10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0,5 m</t>
    </r>
    <r>
      <rPr>
        <sz val="9"/>
        <rFont val="Calibri"/>
        <family val="2"/>
      </rPr>
      <t>³</t>
    </r>
  </si>
  <si>
    <r>
      <t>Travní semeno - hřišťová směs na slunce - 3dkg/m²  - 10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30  dkg</t>
    </r>
  </si>
  <si>
    <r>
      <t>Navezení humózního substrátu na vyplnění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- 13,5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0,675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0,54 t</t>
    </r>
  </si>
  <si>
    <r>
      <t>13,5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= 0,675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</si>
  <si>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Travní semeno - hřišťová směs na slunce - 3dkg/m²  - 13,5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40,5  dkg</t>
    </r>
  </si>
  <si>
    <r>
      <t>(1 t = 1,25 m³) 456 kg tj. 0,57 m</t>
    </r>
    <r>
      <rPr>
        <sz val="9"/>
        <rFont val="Calibri"/>
        <family val="2"/>
      </rPr>
      <t>³</t>
    </r>
  </si>
  <si>
    <r>
      <t>Travní semeno - parková směs na slunce - 3dkg/m²  - 456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1 368 dkg</t>
    </r>
  </si>
  <si>
    <t>3 Trávník v cestách a ve spárách kostek lemujících pěší spojovací cesty</t>
  </si>
  <si>
    <t>Založení trávníku v cestách a  parkového  c e l k e m</t>
  </si>
  <si>
    <r>
      <t>Navezení humózního substrátu na vyoplnění spár mezi obrubu cest z kostek včetně upěchování (1m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= 0,8 t) - 188,5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9,425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tj. 7,54 t</t>
    </r>
  </si>
  <si>
    <r>
      <t>188,5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9,425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</t>
    </r>
  </si>
  <si>
    <r>
      <t>Travní semeno - hřišťová směs na slunce - 3dkg/m²  - 188,5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565,5  dkg</t>
    </r>
  </si>
  <si>
    <t xml:space="preserve">Specifikace č. 7 </t>
  </si>
  <si>
    <t>180 40-2113</t>
  </si>
  <si>
    <t>Založení trávníku parkového výsevem na svahu přes 1:2 do 1:1 na půdě předem připravené s pokosením, naložením, odvozem odpadu do 20 km a se složením</t>
  </si>
  <si>
    <t>Zpevnění svahu protierozní vegetační rohoží</t>
  </si>
  <si>
    <t>Fixace rohože dřevěnými kolíky</t>
  </si>
  <si>
    <t>Dřevěné kolíky na fixaci rohože</t>
  </si>
  <si>
    <t xml:space="preserve">Specifikace č. 9 </t>
  </si>
  <si>
    <t xml:space="preserve">Specifikace č. 8 </t>
  </si>
  <si>
    <t>Specifikace č. 9 celkem</t>
  </si>
  <si>
    <t>185 80-2132</t>
  </si>
  <si>
    <t>Úprava u akumulační nádrže a filtrační stanice  c e l k e m</t>
  </si>
  <si>
    <t xml:space="preserve">1 Úprava u akumulační nádrže </t>
  </si>
  <si>
    <t>Úprava u akumulační nádrže  c e l k e m</t>
  </si>
  <si>
    <t>2 Úprava u filtrační stanice</t>
  </si>
  <si>
    <t>Úprava u filtrační stanice  c e l k e m</t>
  </si>
  <si>
    <t>Kůly ke keřům - 1 ks/keř na kmínku - 19 ks</t>
  </si>
  <si>
    <t>II. Výsadba ibišků</t>
  </si>
  <si>
    <t xml:space="preserve">Výsadba ibišků c e l k e m </t>
  </si>
  <si>
    <t>DAMEC - projektová a konzultační kancelář KRAJINÁŘSKÉ ARCHITEKTURY</t>
  </si>
  <si>
    <t>S O U H R N N Ý   R O Z P O Č E T</t>
  </si>
  <si>
    <t>1. ZO.01 Zahrada stříbrná - mediterán</t>
  </si>
  <si>
    <t>2. ZO.02 Klasická anglická zahrada</t>
  </si>
  <si>
    <t>3. ZO.03 Zahrada pivoněk, kosatců a ibišků</t>
  </si>
  <si>
    <t>4. ZO.04 Zahrada travin a stepních společenstev</t>
  </si>
  <si>
    <t>5. ZO.05 Zahrada polostínu a tónů zelené</t>
  </si>
  <si>
    <t>7. ZO.07 Vodní zahrada - tůň a mokřad</t>
  </si>
  <si>
    <t>8. ZO.08 Zahrada barev</t>
  </si>
  <si>
    <t>9. ZO.09 Kuchyňská zahrada</t>
  </si>
  <si>
    <t>10. ZO.10 Bílá zahrada</t>
  </si>
  <si>
    <t>11. ZO.11 Rozárium - zahrada růží</t>
  </si>
  <si>
    <t xml:space="preserve">Ceny jsou dle ceníku ÚRS </t>
  </si>
  <si>
    <t>Nabídkové ceny jsou dle aktuální cenové relace na trhu</t>
  </si>
  <si>
    <t>ZO.06 ZAHRADA ÚČELOVÁ</t>
  </si>
  <si>
    <t>6. ZO.06 Zahrada účelová</t>
  </si>
  <si>
    <t>12. ZO.13 Parkový areál</t>
  </si>
  <si>
    <t>Keře s balem prům. do 200 mm v kontejnerech výška 40 cm</t>
  </si>
  <si>
    <t>Buxus sempervirens - V 40 cm</t>
  </si>
  <si>
    <r>
      <t>(1 t = 1,25 m³) 4 kg x 121 m² = 484 kg tj. 0,605 m</t>
    </r>
    <r>
      <rPr>
        <sz val="9"/>
        <rFont val="Calibri"/>
        <family val="2"/>
      </rPr>
      <t>³</t>
    </r>
  </si>
  <si>
    <t>Lavandula angustifolia ´Londdon Pink´</t>
  </si>
  <si>
    <t>Lavandula angustifolia ´Londdon Blue´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</si>
  <si>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- 34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5 l x 3 = 510 l</t>
    </r>
  </si>
  <si>
    <r>
      <t>(1 t = 1,25 m³) 4 kg x 34 m² = 136 kg tj. 0,17 m</t>
    </r>
    <r>
      <rPr>
        <sz val="9"/>
        <rFont val="Calibri"/>
        <family val="2"/>
      </rPr>
      <t>³</t>
    </r>
  </si>
  <si>
    <t xml:space="preserve">Rostliny do nádob </t>
  </si>
  <si>
    <r>
      <t>Humózní substrát do nádob - 22 ks x 0,25 = 5,5 m</t>
    </r>
    <r>
      <rPr>
        <sz val="9"/>
        <rFont val="Calibri"/>
        <family val="2"/>
      </rPr>
      <t>³</t>
    </r>
  </si>
  <si>
    <t>Olea europaea</t>
  </si>
  <si>
    <t>Eremurus robustus -růžový</t>
  </si>
  <si>
    <t>položka</t>
  </si>
  <si>
    <t>m.j.</t>
  </si>
  <si>
    <t>počet m.j.</t>
  </si>
  <si>
    <t>cena za m.j.</t>
  </si>
  <si>
    <t>cena celkem</t>
  </si>
  <si>
    <t>ks</t>
  </si>
  <si>
    <t>s o u č e t</t>
  </si>
  <si>
    <t>nabídka</t>
  </si>
  <si>
    <t>p.č.</t>
  </si>
  <si>
    <t>popis</t>
  </si>
  <si>
    <t>m²</t>
  </si>
  <si>
    <t>t</t>
  </si>
  <si>
    <t>Název akce:</t>
  </si>
  <si>
    <t>Zpracovatel:</t>
  </si>
  <si>
    <t>Datum:</t>
  </si>
  <si>
    <t>Investor:</t>
  </si>
  <si>
    <t>823-1 Plochy a úprava území</t>
  </si>
  <si>
    <t>823-1 Plochy a úprava území celkem</t>
  </si>
  <si>
    <t>x koef.ztrát 1,03</t>
  </si>
  <si>
    <t>m</t>
  </si>
  <si>
    <t>kg</t>
  </si>
  <si>
    <t>Přesun hmot pro sadové úpravy</t>
  </si>
  <si>
    <t>184 10-2114</t>
  </si>
  <si>
    <t>184 80-4111</t>
  </si>
  <si>
    <t>184 92-1093</t>
  </si>
  <si>
    <t>185 80-2114</t>
  </si>
  <si>
    <t>185 80-4312</t>
  </si>
  <si>
    <t>%</t>
  </si>
  <si>
    <t>+ přirážka na pořizovací náklady</t>
  </si>
  <si>
    <t>m³</t>
  </si>
  <si>
    <t>998 23-1111</t>
  </si>
  <si>
    <t xml:space="preserve">m </t>
  </si>
  <si>
    <t>183 20-5111</t>
  </si>
  <si>
    <t>Založení záhonu pro výsadbu rostlin s urovnáním a s případným naložením odpadu na dopravní prostředek, odvozem do 20 km a se složením, v rovině nebo na svahu do 1:5</t>
  </si>
  <si>
    <t>184 20-2111</t>
  </si>
  <si>
    <t>c e l k e m Kč bez DPH:</t>
  </si>
  <si>
    <t>Vzrostlé listnaté stromy s balem prům. do 500 mm, obvod kmene 14-16 cm</t>
  </si>
  <si>
    <t>Výsadba dřevin s balem do předem vyhloubené jamky se zalitím v rovině nebo na svahu do 1:5 při průměru balu přes 400 do 500 mm</t>
  </si>
  <si>
    <t>Mulčování vysázených rostlin mulčovací kůrou tl.do 100 mm v rovině-misky stromů</t>
  </si>
  <si>
    <t>Specifikace č. 1 celkem</t>
  </si>
  <si>
    <t>184 10-2111</t>
  </si>
  <si>
    <t>Mulčování vysazených rostlin mulčovací kůrou o tl. mulče 10 cm, s případným naložením odpadu na dopravní prostředek, odvozem do 20 km a se složením, v rovině nebo na svahu do 1:5</t>
  </si>
  <si>
    <t>183 10-1112</t>
  </si>
  <si>
    <t>99823-1111</t>
  </si>
  <si>
    <t>Výsadba dřeviny s balem do předem vyhloubené jamky se zalitím průměr balu přes 100 do 200 mm v rovině nebo na svahu 1:5</t>
  </si>
  <si>
    <t>Specifikace č. 2 celkem</t>
  </si>
  <si>
    <t>183 40-3114</t>
  </si>
  <si>
    <t>183 40-3153</t>
  </si>
  <si>
    <t>183 40-3161</t>
  </si>
  <si>
    <t xml:space="preserve">Obdělání půdy  válením v rovině nebo na svahu do 1:5 </t>
  </si>
  <si>
    <t>185 80-2113</t>
  </si>
  <si>
    <t>185 80-2112</t>
  </si>
  <si>
    <t>180 40-2111</t>
  </si>
  <si>
    <t>Zahradnický substrát pro založení travníku 3kg/m²</t>
  </si>
  <si>
    <t>l</t>
  </si>
  <si>
    <t xml:space="preserve">Rákosová ochrana listnatých stromů                                        </t>
  </si>
  <si>
    <t xml:space="preserve">R O Z P O Č E T   </t>
  </si>
  <si>
    <t>c e l k e m Kč s 21% DPH</t>
  </si>
  <si>
    <t>C</t>
  </si>
  <si>
    <t>Založení trávníku  c e l k e m</t>
  </si>
  <si>
    <t>823-1 Plochy a úprava území  c e l k e m</t>
  </si>
  <si>
    <t>Založení trávníku parkového výsevem v rovině nebo na svahu do 1:5 na půdě předem připravené s pokosením, naložením, odvozem odpadu do 20 km a se složením</t>
  </si>
  <si>
    <t>184 80-211</t>
  </si>
  <si>
    <t>Specifikace č. 3 celkem</t>
  </si>
  <si>
    <t>Specifikace č. 4 celkem</t>
  </si>
  <si>
    <t>Specifikace č. 5 včetně dopravy</t>
  </si>
  <si>
    <t>Specifikace č. 5 celkem</t>
  </si>
  <si>
    <t>Specifikace č. 6 celkem</t>
  </si>
  <si>
    <t>Specifikace č. 7 celkem</t>
  </si>
  <si>
    <t>VRN 2%</t>
  </si>
  <si>
    <t xml:space="preserve">Hnojivo Cererit 2dkg/m² - 3 764 x 2 = 7 528 dkg  </t>
  </si>
  <si>
    <r>
      <t>Travní semeno - luční směs na slunce - 3dkg/m²  - 3 764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11 292  dkg</t>
    </r>
  </si>
  <si>
    <t>Založení trávníku lučního  c e l k e m</t>
  </si>
  <si>
    <t>Zpracování navezené a rozprostřené zeminy - příprava půdy</t>
  </si>
  <si>
    <t>Hnojení půdy humózním substrátem na svahu přes 1:2 do 1:1 - 1kg/m² - 242 kg</t>
  </si>
  <si>
    <t xml:space="preserve">Herbicid na bázi glykosátů na odstranění plevele 0,15 l/100 m² - 2,42 x 0,15 = 0,363 l     </t>
  </si>
  <si>
    <t>Humózní substrát na přihnojení travníku 1kg/m²</t>
  </si>
  <si>
    <r>
      <t>(1 t = 1,25 m³) 242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= 242 kg tj. 0,303 m</t>
    </r>
    <r>
      <rPr>
        <sz val="9"/>
        <rFont val="Calibri"/>
        <family val="2"/>
      </rPr>
      <t>³</t>
    </r>
  </si>
  <si>
    <r>
      <t>Travní semeno - parková směs na slunce a suché stanoviště - 3dkg/m²  - 242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726 dkg</t>
    </r>
  </si>
  <si>
    <t xml:space="preserve">Protierozní kokosová síť </t>
  </si>
  <si>
    <t xml:space="preserve">Specifikace č. 10 </t>
  </si>
  <si>
    <t xml:space="preserve">Herbicid na bázi glykosátů na odstranění plevele 0,15 l/100 m² - 1,07 x 0,15 = 0,16 l     </t>
  </si>
  <si>
    <r>
      <t>(1 t = 1,25 m³) 82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= 107 kg tj. 0,134 m</t>
    </r>
    <r>
      <rPr>
        <sz val="9"/>
        <rFont val="Calibri"/>
        <family val="2"/>
      </rPr>
      <t>³</t>
    </r>
  </si>
  <si>
    <r>
      <t>Travní semeno - parková směs na slunce a suché stanoviště - 3dkg/m²  - 107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321  dkg</t>
    </r>
  </si>
  <si>
    <t>Protierozní kokosová síť</t>
  </si>
  <si>
    <t>Specifikace č. 10 celkem</t>
  </si>
  <si>
    <r>
      <t>Zalití rostlin vodou po výsadbě - 3 x 10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 940 m² x 3x10 l= 28 200 l</t>
    </r>
  </si>
  <si>
    <t>Ukotvení dřeviny třemi kůly o délce kůlu do 2 m s ochranou kmene proti poškození v místě vzepření</t>
  </si>
  <si>
    <t>Založení trávníku parkového  c e l k e m</t>
  </si>
  <si>
    <r>
      <t>Hloubení jamek pro výsadbu rostlin bez výměny půdy s případným naložením přebytečných výkopků na dopravní prostředek, odvozem do 20 km a se složením, objem přes 0,01 m</t>
    </r>
    <r>
      <rPr>
        <sz val="9"/>
        <rFont val="Calibri"/>
        <family val="2"/>
      </rPr>
      <t>³ do 0,02 m³</t>
    </r>
    <r>
      <rPr>
        <sz val="9"/>
        <rFont val="Arial CE"/>
        <family val="2"/>
      </rPr>
      <t xml:space="preserve"> v rovině nebo na svahu do 1:5 </t>
    </r>
  </si>
  <si>
    <t>21% DPH</t>
  </si>
  <si>
    <t>Obdělání půdy kultivátorem v rovině nebo na svahu do 1:5 2x 5 112 m²= 10 224 m²</t>
  </si>
  <si>
    <t>183 10-1215</t>
  </si>
  <si>
    <t xml:space="preserve">Hloubení jamek pro výsadbu stromů s výměnou půdy na 50 %, s případným naložením přebytečných výkopků na dopravní prostředek, odvozem do 20 km a se složením, objem přes 0,125 do 0,400 m³,v rovině nebo na svahu do 1:5 </t>
  </si>
  <si>
    <t xml:space="preserve">Humózní substrát na 50% výměnu půdy ke stromům  </t>
  </si>
  <si>
    <t xml:space="preserve"> Výsadba vzrostlých stromů listnatých c e l k e m </t>
  </si>
  <si>
    <t>Ukotvení dřeviny jedním kůlem o délce kůlu do 2 m s ochranou kmene proti poškození v místě vzepření</t>
  </si>
  <si>
    <t>Ochrana dřevin v rovině chráničem z pletiva</t>
  </si>
  <si>
    <t>Vzrostlé jehličnaté stromy s balem prům. do 500 mm, výška 175 - 200 cm</t>
  </si>
  <si>
    <t xml:space="preserve"> Výsadba vzrostlých stromů jehličnatých c e l k e m </t>
  </si>
  <si>
    <t>Chemické odplevelení půdy v rovině nebo na svahu do 1:5 postřikem o výměře přes 20 m²</t>
  </si>
  <si>
    <t xml:space="preserve">Herbicid na bázi glykosátů na odstranění plevele 0,15 l/100 m² - 157,64 x 0,15 = 23,646 l     </t>
  </si>
  <si>
    <t>Specifikace č. 1 včetně dopravy</t>
  </si>
  <si>
    <t>Odstranění zbytků rostlin včetně odvozu na hromady do 50 m a spálení</t>
  </si>
  <si>
    <t>Prunus cerasifera ,Nigra,</t>
  </si>
  <si>
    <t xml:space="preserve">III. Výsadba kapradin, trvalek, cibulovin a hlíz </t>
  </si>
  <si>
    <t>Zalití rostlin vodou po výsadbě - 3 x 10 l/ks - 23 ks x 10 l x 3 = 690 l</t>
  </si>
  <si>
    <r>
      <t>(1 t = 1,25 m³) 4 kg x 14 m² =56 kg tj. 0,065 m</t>
    </r>
    <r>
      <rPr>
        <sz val="9"/>
        <rFont val="Calibri"/>
        <family val="2"/>
      </rPr>
      <t>³</t>
    </r>
  </si>
  <si>
    <t>Rhododendron catawbiense ,Grandiflorum, - sortiment</t>
  </si>
  <si>
    <t>Rhododendron ´Cunningham´s  White´</t>
  </si>
  <si>
    <t>I. Výsadba Rhododendronů a soliterních keřů</t>
  </si>
  <si>
    <t xml:space="preserve">I. Výsadba Rhododendronů a soliterních keřů </t>
  </si>
  <si>
    <t>Skimmia japonica ´Fragans´</t>
  </si>
  <si>
    <t>IV. Výsadba kosatců</t>
  </si>
  <si>
    <t>V. Výsadba buxusových plůtků</t>
  </si>
  <si>
    <t xml:space="preserve">V. Výsadba buxusových plůtků </t>
  </si>
  <si>
    <t>Zalití rostlin vodou po výsadbě - 3 x 3 l/ks - 113 ks x 3 l x 3 = 1017 l</t>
  </si>
  <si>
    <r>
      <t>(1 t = 1,25 m³) 2 kg x 54 m² = 108 kg tj. 0,135 m</t>
    </r>
    <r>
      <rPr>
        <sz val="9"/>
        <rFont val="Calibri"/>
        <family val="2"/>
      </rPr>
      <t>³</t>
    </r>
  </si>
  <si>
    <t xml:space="preserve">III. Výsadba pivoněk </t>
  </si>
  <si>
    <t>Výsadba pivoněk   c e l k e m</t>
  </si>
  <si>
    <t>III. Výsadba pivoněk</t>
  </si>
  <si>
    <t>Hibiscus syracus ´Ardens´</t>
  </si>
  <si>
    <t>Hibiscus syracus ´Diana´</t>
  </si>
  <si>
    <t>Hibiscus syracus ´Blue Satin´</t>
  </si>
  <si>
    <t>Hibiscus syracus ´Lavender Chiffon´</t>
  </si>
  <si>
    <t>Hibiscus syracus ´Totus Albus´</t>
  </si>
  <si>
    <t>Hibiscus syracus ´Duc de Barbans´</t>
  </si>
  <si>
    <t>Hibiscus syracus ´Lady Stanley´</t>
  </si>
  <si>
    <t>Hibiscus syracus ´Sanchoyo´</t>
  </si>
  <si>
    <t>Hibiscus syracus ´China Chiffon´</t>
  </si>
  <si>
    <t>Hibiscus syracus ´Blue  Chiffon´</t>
  </si>
  <si>
    <t>Hibiscus syracus ´Monstrosus´</t>
  </si>
  <si>
    <t>Hibiscus syracus ´Hamabo´</t>
  </si>
  <si>
    <t>Hibiscus syracus ´Marina´</t>
  </si>
  <si>
    <t>Hibiscus syracus ´Freedom´</t>
  </si>
  <si>
    <t>Hibiscus syracus ´White Chiffon´</t>
  </si>
  <si>
    <t>Hibiscus syracus ´Woodbridge´</t>
  </si>
  <si>
    <t>Hibiscus syracus ´Aphrodite´</t>
  </si>
  <si>
    <t>Hibiscus syracus ´Oiseau Bleu´</t>
  </si>
  <si>
    <t>Hibiscus syracus ´Pink Giand´</t>
  </si>
  <si>
    <t>Iris  ´Raging Tide´</t>
  </si>
  <si>
    <t>Iris  ´Polynesia Queen´</t>
  </si>
  <si>
    <t>Iris  ´Bewitchmen´</t>
  </si>
  <si>
    <t>Iris  ´Treasured´</t>
  </si>
  <si>
    <t>Iris  ´God Humor´</t>
  </si>
  <si>
    <t>Iris  ´Got Milk´</t>
  </si>
  <si>
    <t>Iris  ´Scented Wonder´</t>
  </si>
  <si>
    <t>Iris  ´Hont of Hander´</t>
  </si>
  <si>
    <t>Iris  ´Blackalicious´</t>
  </si>
  <si>
    <t>Iris  ´Alerte Rose´</t>
  </si>
  <si>
    <t>Iris  ´Perpetual Joy´</t>
  </si>
  <si>
    <t>Iris  ´River Runner´</t>
  </si>
  <si>
    <t>Iris  ´Careless Whisper´</t>
  </si>
  <si>
    <t>Iris  ´In Love Again´</t>
  </si>
  <si>
    <t>Iris  ´Raven Girl´</t>
  </si>
  <si>
    <t>Iris  ´Fortunate Son´</t>
  </si>
  <si>
    <t>Iris  ´Pond Lily´</t>
  </si>
  <si>
    <t>Iris  ´Into the Night´</t>
  </si>
  <si>
    <t>Iris  ´Pacific Destiny´</t>
  </si>
  <si>
    <t>Paeonia Liu li guan zhu´´</t>
  </si>
  <si>
    <t>Paeonia ´Lan Zhang Cai Wei´</t>
  </si>
  <si>
    <t>Paeonia ´HeiHai bo tao´</t>
  </si>
  <si>
    <t>Paeonia ´Huang Yun´</t>
  </si>
  <si>
    <t>Paeonia ´Wu long ji sheng´</t>
  </si>
  <si>
    <t>Paeonia ´Zhong sheng feng´</t>
  </si>
  <si>
    <t>Paeonia ´Qing xiang bai´</t>
  </si>
  <si>
    <t>Paeonia ´Fen zhong guan´</t>
  </si>
  <si>
    <t>Paeonia ´Zhao fen´</t>
  </si>
  <si>
    <t>Paeonia ´Hei hua kui´</t>
  </si>
  <si>
    <t>Paeonia ´Jin zhi´</t>
  </si>
  <si>
    <t>Paeonia ´Yuan Yang Pu´</t>
  </si>
  <si>
    <t>Paeonia ´Yan long zi´</t>
  </si>
  <si>
    <t>Paeonia ´Fen Chi di cui´</t>
  </si>
  <si>
    <t>Paeonia ´Sha jin guan ding´</t>
  </si>
  <si>
    <t>Paeonia ´Zi lan kui´</t>
  </si>
  <si>
    <t>Paeonia ´Hei Zhen Zhu´</t>
  </si>
  <si>
    <t>Paeonia ´Golden Wheel´</t>
  </si>
  <si>
    <t>Paeonia ´Xue feng´</t>
  </si>
  <si>
    <t>Hydrangea quercifolia</t>
  </si>
  <si>
    <t>Hydrangea paniculata ´Pinky Winky´</t>
  </si>
  <si>
    <t>Hydrangea macrophylla ´Semperflorens´</t>
  </si>
  <si>
    <t>Hydrangea macrophylla ´Taube´</t>
  </si>
  <si>
    <t>Hydrangea aspera ´Macrophylla´</t>
  </si>
  <si>
    <t>Skimia japonica ´Fragrans´</t>
  </si>
  <si>
    <t>Osmunda regalis</t>
  </si>
  <si>
    <t>Blechnum penna-marina</t>
  </si>
  <si>
    <t>Dryopteris affinis ´Pinderi´</t>
  </si>
  <si>
    <t>Hosta plantaginea ´Aphrodite´</t>
  </si>
  <si>
    <t>Hosta sieboldiana ´Elegans´</t>
  </si>
  <si>
    <t>Hosta fortunei</t>
  </si>
  <si>
    <t>Rodgersia podophylla</t>
  </si>
  <si>
    <t>Rodgersia aesculifolia</t>
  </si>
  <si>
    <t>Astilbe simplicifolia ´Sprite´</t>
  </si>
  <si>
    <t>Astible thunbergii ´Moerheimii´</t>
  </si>
  <si>
    <t>Astilboides tabularis</t>
  </si>
  <si>
    <t>Cimicifuga simplex ´White Pearl´</t>
  </si>
  <si>
    <t>Anemone x hybrida ´Honorine Jobert´</t>
  </si>
  <si>
    <t>Anemone hpehensis var. japonica</t>
  </si>
  <si>
    <t>Polygonatum odoratum</t>
  </si>
  <si>
    <t>Uvularia grandiflora</t>
  </si>
  <si>
    <t>Hedera helix</t>
  </si>
  <si>
    <t>Vinca minor</t>
  </si>
  <si>
    <t>Vinca minor f. alba ´Gertrude Jekyll´</t>
  </si>
  <si>
    <t>Haconechloa macra</t>
  </si>
  <si>
    <t>Epimedium alpinum</t>
  </si>
  <si>
    <t>Epimedium grandiflorum ´Rose Queen´</t>
  </si>
  <si>
    <t>Bergenia Hybride ´Silberlicht´</t>
  </si>
  <si>
    <t>Gualtheria procumbens</t>
  </si>
  <si>
    <t>Asarum europaeum</t>
  </si>
  <si>
    <t>Heuchera sanguinea ´White Clouds´</t>
  </si>
  <si>
    <t>Helleborus x hybridus ´Red Lady´</t>
  </si>
  <si>
    <t>Helleborus niger</t>
  </si>
  <si>
    <t>Arum maculatum</t>
  </si>
  <si>
    <t>Hepatica nobilis</t>
  </si>
  <si>
    <t>Sanguineria canadensis ´Plena´</t>
  </si>
  <si>
    <t>Etythronium tuolumnense ´Pagoda´</t>
  </si>
  <si>
    <t>Keramická nádoba terracotta - průměr 50 cm</t>
  </si>
  <si>
    <t>Keramická nádoba terracotta - průměr 90 cm</t>
  </si>
  <si>
    <t xml:space="preserve">Kovový podstavec - výška 50cm </t>
  </si>
  <si>
    <t xml:space="preserve">II. Výsadba litorálního pásma </t>
  </si>
  <si>
    <t>Iris pseaudacorus</t>
  </si>
  <si>
    <t>Equisetum japonicum</t>
  </si>
  <si>
    <t>Iris versicolor</t>
  </si>
  <si>
    <t>Hippuris vulgaris</t>
  </si>
  <si>
    <t>Menyanthes trifoliara</t>
  </si>
  <si>
    <t>Pontederia cordata</t>
  </si>
  <si>
    <t>Sagittaria latifolia</t>
  </si>
  <si>
    <t>Butomus umbellatus</t>
  </si>
  <si>
    <t>Typha laxmannii</t>
  </si>
  <si>
    <t>Scirpus lacustris</t>
  </si>
  <si>
    <t>Spargenium erectum</t>
  </si>
  <si>
    <t>Caltha palustris</t>
  </si>
  <si>
    <t>Calla palustris</t>
  </si>
  <si>
    <r>
      <t>Zalití rostlin vodou po výsadbě - 3 x 6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6 l x 3 = 450 l</t>
    </r>
  </si>
  <si>
    <r>
      <t>Kačírek - drenážní vrstva - 25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0,1 m = 2,5 m³</t>
    </r>
  </si>
  <si>
    <r>
      <t>Surová rašelina na přípravu záhonu - 25 m</t>
    </r>
    <r>
      <rPr>
        <sz val="9"/>
        <rFont val="Calibri"/>
        <family val="2"/>
      </rPr>
      <t>²</t>
    </r>
    <r>
      <rPr>
        <sz val="9"/>
        <rFont val="Arial CE"/>
        <family val="2"/>
      </rPr>
      <t>x 0,5 m = 12,5 m</t>
    </r>
    <r>
      <rPr>
        <sz val="9"/>
        <rFont val="Calibri"/>
        <family val="2"/>
      </rPr>
      <t>³</t>
    </r>
  </si>
  <si>
    <t>Výsadba Rhododendronů a soliterních keřů c e l k e m</t>
  </si>
  <si>
    <r>
      <t>Zalití rostlin vodou po výsadbě - 3 x 6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- 37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6 l x 3 = 666 l</t>
    </r>
  </si>
  <si>
    <r>
      <t>Ornice na přípravu záhonu - 37 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x 0,2 m = 7,4 m</t>
    </r>
    <r>
      <rPr>
        <sz val="9"/>
        <rFont val="Calibri"/>
        <family val="2"/>
      </rPr>
      <t>³</t>
    </r>
    <r>
      <rPr>
        <sz val="9"/>
        <rFont val="Arial"/>
        <family val="2"/>
      </rPr>
      <t xml:space="preserve"> </t>
    </r>
  </si>
  <si>
    <r>
      <t>Humózní substrát na přípravu záhonu -37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0,2 m = 7,4 m</t>
    </r>
    <r>
      <rPr>
        <sz val="9"/>
        <rFont val="Calibri"/>
        <family val="2"/>
      </rPr>
      <t>²</t>
    </r>
  </si>
  <si>
    <t>III. Výsadba kapradin a trvalek, cubulovin a hlíz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</si>
  <si>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- 210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5 l x 3 = 3150 l</t>
    </r>
  </si>
  <si>
    <t>Kapradiny a trvalky, cibuloviny , hlízy</t>
  </si>
  <si>
    <r>
      <t>Ornice na přípravu záhonu - 210 m</t>
    </r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x 0,2 m = 42 m</t>
    </r>
    <r>
      <rPr>
        <sz val="9"/>
        <rFont val="Calibri"/>
        <family val="2"/>
      </rPr>
      <t>³</t>
    </r>
    <r>
      <rPr>
        <sz val="9"/>
        <rFont val="Arial"/>
        <family val="2"/>
      </rPr>
      <t xml:space="preserve"> </t>
    </r>
  </si>
  <si>
    <r>
      <t>Kačírek - drenážní vrstva - 210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0,05 m = 10,5 m³</t>
    </r>
  </si>
  <si>
    <r>
      <t>Humózní substrát na přípravu záhonu - 210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0,15 m = 31,5 m</t>
    </r>
    <r>
      <rPr>
        <sz val="9"/>
        <rFont val="Calibri"/>
        <family val="2"/>
      </rPr>
      <t>²</t>
    </r>
  </si>
  <si>
    <t>Výsadba kapradin, trvalek, cibulovin a hlíz  c e l k e m</t>
  </si>
  <si>
    <t>Acer palmatum</t>
  </si>
  <si>
    <t>Obdělání půdy kultivátorem v rovině nebo na svahu do 1:5 2x 174 m²= 382 m²</t>
  </si>
  <si>
    <t xml:space="preserve">Hnojení půdy humózním substrátem v rovině nebo na svahu do 1:5 - 3 kg/m² -522kg </t>
  </si>
  <si>
    <t>Obdělání půdy  hrabáním v rovině nebo na svahu do 1:5 3x 174 m²= 522 m²</t>
  </si>
  <si>
    <t>Hnojení trávníku s rozprostřením uměl.hnojiva (kombinované) naširoko, v rovině nebo na svahu do 1:5 - 2dkg/m² - 174 x2 = 348 dkg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</si>
  <si>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- 174 m² x 0,01 = 1,74 m³ = 2,436 t</t>
    </r>
  </si>
  <si>
    <r>
      <t>(1 t = 1,25 m³) 3 kg x 174 m² = 522 kg tj. 0,6525 m</t>
    </r>
    <r>
      <rPr>
        <sz val="9"/>
        <rFont val="Calibri"/>
        <family val="2"/>
      </rPr>
      <t>³</t>
    </r>
  </si>
  <si>
    <t xml:space="preserve">Hnojivo Cererit 2dkg/m² - 174 x 2 = 348 dkg  </t>
  </si>
  <si>
    <r>
      <t>Travní semeno - hřišťová směs na slunce - 3dkg/m²  - 174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522 dkg</t>
    </r>
  </si>
  <si>
    <t>rostliny do nádrží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</si>
  <si>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- 101 m² x 5 l x 3 = 1515 l</t>
    </r>
  </si>
  <si>
    <r>
      <t>(1 t = 1,25 m³) 2 kg x 101 m² = 202 kg tj. 0,2525 m</t>
    </r>
    <r>
      <rPr>
        <sz val="9"/>
        <rFont val="Calibri"/>
        <family val="2"/>
      </rPr>
      <t>³</t>
    </r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</si>
  <si>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- 58 m² x 5 l x 3 = 870 l</t>
    </r>
  </si>
  <si>
    <r>
      <t>(1 t = 1,25 m³) 2 kg x58 m² = 116 kg tj. 0,145 m</t>
    </r>
    <r>
      <rPr>
        <sz val="9"/>
        <rFont val="Calibri"/>
        <family val="2"/>
      </rPr>
      <t>³</t>
    </r>
  </si>
  <si>
    <t>Calamagrostis acutiflora ' Karl Foerster´</t>
  </si>
  <si>
    <t>Panicum virgatum ´Shenandoah´</t>
  </si>
  <si>
    <t>Pennisetum alopecuroides´Hameln´</t>
  </si>
  <si>
    <t>Festuca mairei</t>
  </si>
  <si>
    <t>Meloca altissima ´Atropurpurea´</t>
  </si>
  <si>
    <t>Helictotrichon sempervirens</t>
  </si>
  <si>
    <t>Molinia altissima ´Windspiel´</t>
  </si>
  <si>
    <t>Calamagrostis brachytriacha</t>
  </si>
  <si>
    <t>Deschampsia caespitisa ´Schottland´</t>
  </si>
  <si>
    <t>Panicum virgatum ´Haevy Metal´</t>
  </si>
  <si>
    <t>Pennisetum alopecuroides´Weserbergland´</t>
  </si>
  <si>
    <t>Calamagrostis x acutiflora ´Overdam´</t>
  </si>
  <si>
    <t>Carex pendula</t>
  </si>
  <si>
    <t>Deschampsia caespitisa ´Bronzeschleier´</t>
  </si>
  <si>
    <t>Carex muskingumensis</t>
  </si>
  <si>
    <t>Carex grayi</t>
  </si>
  <si>
    <t>Deschampsia cespitosa ´Goldschleier´</t>
  </si>
  <si>
    <t>Traviny výšky do 30 cm</t>
  </si>
  <si>
    <t>Penissetum alopecuroides ´Little Bunny´</t>
  </si>
  <si>
    <t>Festuca galuca ´Aamethystiana´</t>
  </si>
  <si>
    <t>Festuca acoparia ´Pit Carlit´</t>
  </si>
  <si>
    <t>Deschampsia caespitosy ´Palava´</t>
  </si>
  <si>
    <t>Imperata cylindrica ´Red Baron´</t>
  </si>
  <si>
    <t>Carex marrowii ´Ice Dance´</t>
  </si>
  <si>
    <t>Carex ornithopoda</t>
  </si>
  <si>
    <t>Koeleria glauca</t>
  </si>
  <si>
    <t>Molinia caerulea´Moorhexe´</t>
  </si>
  <si>
    <t>Stipa barbata</t>
  </si>
  <si>
    <t>Stipa tenuissima´Pony Tails´</t>
  </si>
  <si>
    <t>Sophora japonica</t>
  </si>
  <si>
    <t>K</t>
  </si>
  <si>
    <t xml:space="preserve">Ochrana dřevin v rovině chráničem z rákosu - listnatých stromů </t>
  </si>
  <si>
    <t>Odplevelení plochy c e l k e m</t>
  </si>
  <si>
    <t>Plošná úprava terénu s urovnáním povrchu bez doplnění ornice, při nerovnostech terénu přes +-50 do +-100 mm v rovině nebo nasvahu do 1:5</t>
  </si>
  <si>
    <t>182 00-1111</t>
  </si>
  <si>
    <t>Založení trávníku zátěžového výsevem v rovině nebo na svahu do 1:5 na půdě předem připravené s pokosením, naložením, odvozem odpadu do 20 km a se složením</t>
  </si>
  <si>
    <t>Navezení a rozprostření kopaného písku 1 cm včetně zapravení</t>
  </si>
  <si>
    <t>Založení trávníku zátěžového  c e l k e m</t>
  </si>
  <si>
    <t>Zahradnický substrát pro založení travníku 1kg/m²</t>
  </si>
  <si>
    <t>Živá stěna po obvodu</t>
  </si>
  <si>
    <t>Živá stěna kolem zahrady č. 1</t>
  </si>
  <si>
    <t>Živá stěna kolem zahrady č. 2</t>
  </si>
  <si>
    <t>Živá stěna kolem zahrady č. 3</t>
  </si>
  <si>
    <t>Carpinus betulus - v 40-60 cm - lesnická sazenice</t>
  </si>
  <si>
    <t>Buxus sempervirens - v 30-40 cm</t>
  </si>
  <si>
    <t>Živá stěna kolem zahrady č. 4</t>
  </si>
  <si>
    <t>Prunus laurocerasus - v 40-60 cm</t>
  </si>
  <si>
    <t>Živá stěna kolem zahrady č. 5</t>
  </si>
  <si>
    <t>Živá stěna kolem zahrady č. 7</t>
  </si>
  <si>
    <t>Acer campestre - v 40-60 cm - lesnická sazenice</t>
  </si>
  <si>
    <t>Živá stěna kolem zahrady č. 8</t>
  </si>
  <si>
    <t>Živá stěna kolem zahrady č. 9</t>
  </si>
  <si>
    <t>Pyracantha coccinea - v 40-60 cm</t>
  </si>
  <si>
    <t>Živá stěna kolem zahrady č. 10</t>
  </si>
  <si>
    <t>Živá stěna kolem zahrady č. 11</t>
  </si>
  <si>
    <t>I. Odplevelení plochy</t>
  </si>
  <si>
    <t>II. Výsadba stromů</t>
  </si>
  <si>
    <t>III. Výsadba živých stěn</t>
  </si>
  <si>
    <t>IV. Založení trávníku</t>
  </si>
  <si>
    <t>1 Výsadba vzrostlých stromů listnatých</t>
  </si>
  <si>
    <t>Výsadba stromů c e l k e m</t>
  </si>
  <si>
    <t>1 Živá stěna po obvodu</t>
  </si>
  <si>
    <r>
      <t>Zalití rostlin vodou po výsadbě - 3 x 10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- 298 m² x 3x10 l= 8 940 l</t>
    </r>
  </si>
  <si>
    <t>Mulčovací kůra - 298 m²  x 0,1 = 29,8 m³</t>
  </si>
  <si>
    <t>Rozprostření 10 cm substrátu na plochu záhonu se zapracováním</t>
  </si>
  <si>
    <t xml:space="preserve"> Výsadba živé stěny po obvodu c e l k e m </t>
  </si>
  <si>
    <t>2 Živé stěny kolem zahrad</t>
  </si>
  <si>
    <r>
      <t>Humózní substrát na přípravu záhonu - 940 m</t>
    </r>
    <r>
      <rPr>
        <sz val="9"/>
        <rFont val="Calibri"/>
        <family val="2"/>
      </rPr>
      <t xml:space="preserve">² </t>
    </r>
    <r>
      <rPr>
        <sz val="9"/>
        <rFont val="Arial"/>
        <family val="2"/>
      </rPr>
      <t>x 0,1 m = 94 m³</t>
    </r>
  </si>
  <si>
    <t>Mulčovací kůra - 940 m²  x 0,1 m  = 94 m³</t>
  </si>
  <si>
    <t xml:space="preserve"> Výsadba živých stěn kolem zahrad c e l k e m </t>
  </si>
  <si>
    <t>Výsadba živých stěn c e l k e m</t>
  </si>
  <si>
    <t>Pinus nigra</t>
  </si>
  <si>
    <t>L</t>
  </si>
  <si>
    <t xml:space="preserve">Kůly ke stromům - 1ks/strom                   </t>
  </si>
  <si>
    <t>1 Trávník zátěžový</t>
  </si>
  <si>
    <t>Specifikace č. 8 celkem</t>
  </si>
  <si>
    <t>Osetí trávníku hřišťového výsevem ve spárách kostek lemujících pěší spojovací cestyv roviněnebo na svahu do 1:5 s uválením, s pokosením, naložením, odvozem odpadu do 20 km a se složením</t>
  </si>
  <si>
    <t>Zahradnický substrát pro založení travníku</t>
  </si>
  <si>
    <t>hod</t>
  </si>
  <si>
    <t>Vytyčení záhonů</t>
  </si>
  <si>
    <t>Založení záhonu pro výsadbu trvalek s urovnáním a s případným naložením odpadu na dopravní prostředek, odvozem do 20 km a se složením, v rovině nebo na svahu do 1:5</t>
  </si>
  <si>
    <t>Obdělání půdy kultivátorem v rovině nebo na svahu do 1:5 2x 282 m²= 564 m²</t>
  </si>
  <si>
    <t xml:space="preserve">Hnojení půdy humózním substrátem v rovině nebo na svahu do 1:5 - 3 kg/m² - 846 kg </t>
  </si>
  <si>
    <t>Obdělání půdy  hrabáním v rovině nebo na svahu do 1:5 3x 282 m²= 846 m²</t>
  </si>
  <si>
    <t>Labyrint přírody a ráj zahrad ZF Lednice - I. etapa</t>
  </si>
  <si>
    <t>Zemědělská 1, 613 00 Brno</t>
  </si>
  <si>
    <t>DAMEC</t>
  </si>
  <si>
    <t>projektová a konzultační kancelář KRAJINÁŘSKÉ ARCHITEKTURY</t>
  </si>
  <si>
    <t>II. Výsadba trvalek a keřů výšky nad 60 cm</t>
  </si>
  <si>
    <t>183 10-1214</t>
  </si>
  <si>
    <t xml:space="preserve">Hloubení jamek pro výsadbu keřů, s 50% výměnou půdy, s případným naložením přebytečných výkopků na dopravní prostředek, odvozem do 20 km a se složením, objem přes 0,05 do 0,125 m³ v rovině nebo na svahu do 1:5 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</si>
  <si>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- 20 m² x 5 l x 3 = 300 l</t>
    </r>
  </si>
  <si>
    <t>Keře</t>
  </si>
  <si>
    <t>Hydrangea macrophylla ,Blue Heaven,</t>
  </si>
  <si>
    <t>Solitery</t>
  </si>
  <si>
    <t>Delphinium ,Summer Skies,</t>
  </si>
  <si>
    <t>Kniphofia ,Prince Igor,</t>
  </si>
  <si>
    <t>Papaver orientale ,Beauty of Livermere,</t>
  </si>
  <si>
    <t>Papaver orientale ,Harvest Moon,</t>
  </si>
  <si>
    <t>Papaver orientale ,Karine,</t>
  </si>
  <si>
    <t>Výsadba trvalek a keřů výšky nad 60 cm  c e l k e m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</si>
  <si>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- 22 m² x 5 l x 3 = 330 l    </t>
    </r>
  </si>
  <si>
    <r>
      <t>Trvalky - 4 ks/m</t>
    </r>
    <r>
      <rPr>
        <sz val="8"/>
        <rFont val="Calibri"/>
        <family val="2"/>
      </rPr>
      <t>²</t>
    </r>
  </si>
  <si>
    <t>Centaurea macrocephala</t>
  </si>
  <si>
    <t>Gypsophila paniculata ,Schneeflocke,</t>
  </si>
  <si>
    <t>Heliopsis Helianthoides ,Jupiter,</t>
  </si>
  <si>
    <r>
      <t>Trvalky - 5 ks/m</t>
    </r>
    <r>
      <rPr>
        <sz val="8"/>
        <rFont val="Calibri"/>
        <family val="2"/>
      </rPr>
      <t>²</t>
    </r>
  </si>
  <si>
    <t>Aster novae-angliae ,Septemberrubin,</t>
  </si>
  <si>
    <r>
      <t>(1 t = 1,25 m³) 2 kg x 22 m² = 44 kg tj. 0,055 m</t>
    </r>
    <r>
      <rPr>
        <sz val="9"/>
        <rFont val="Calibri"/>
        <family val="2"/>
      </rPr>
      <t>³</t>
    </r>
  </si>
  <si>
    <t>183 21-1313</t>
  </si>
  <si>
    <t xml:space="preserve">Výsadba cibulí nebo hlíz do připravené půdy se zalitím 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</si>
  <si>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- 243 m² x 5 l x 3 = 3 645 l</t>
    </r>
  </si>
  <si>
    <r>
      <t>Trvalky - 3 ks/m</t>
    </r>
    <r>
      <rPr>
        <sz val="8"/>
        <rFont val="Calibri"/>
        <family val="2"/>
      </rPr>
      <t>²</t>
    </r>
  </si>
  <si>
    <t>Hosta sieboldiana ,Elegans,</t>
  </si>
  <si>
    <r>
      <t>Trvalky - 6 ks/m</t>
    </r>
    <r>
      <rPr>
        <sz val="8"/>
        <rFont val="Calibri"/>
        <family val="2"/>
      </rPr>
      <t>²</t>
    </r>
  </si>
  <si>
    <t>Achillea filipendulina ,Coronation Gold,</t>
  </si>
  <si>
    <t>Aster cordifolius ,Ideal,</t>
  </si>
  <si>
    <t>Aster novae-angliae ,Barr´s Blue,</t>
  </si>
  <si>
    <t>Aster novi-belgii ,Jenny,</t>
  </si>
  <si>
    <t>Aster novi-belgii ,Royal Ruby,</t>
  </si>
  <si>
    <t>Campanula lactiflora ,Blue Cross,</t>
  </si>
  <si>
    <t>Euphorbia polychroma</t>
  </si>
  <si>
    <t>Geranium x cantabrigiense ,Cambridge,</t>
  </si>
  <si>
    <t>Helenium autumnale ,Baudirektor Linne,</t>
  </si>
  <si>
    <t>Helenium autumnale ,Feuersiegel,</t>
  </si>
  <si>
    <r>
      <t>Helenium autumnale ,Rotk</t>
    </r>
    <r>
      <rPr>
        <sz val="9"/>
        <rFont val="Calibri"/>
        <family val="2"/>
      </rPr>
      <t>ä</t>
    </r>
    <r>
      <rPr>
        <sz val="9"/>
        <rFont val="Arial CE"/>
        <family val="2"/>
      </rPr>
      <t>ppchen,</t>
    </r>
  </si>
  <si>
    <t>Helenium autumnale ,Waltraut,</t>
  </si>
  <si>
    <t>Helenium hoopesii</t>
  </si>
  <si>
    <t>Helenium ,Sonnenwunder,</t>
  </si>
  <si>
    <t>Helianthus microcephalus ,Lemon Queen,</t>
  </si>
  <si>
    <t>Helianthus x multiflorus ,Capenoch Star,</t>
  </si>
  <si>
    <t>Heliopsis helianthiodes ,Goldgefieder,</t>
  </si>
  <si>
    <t>Hemerocallis ,Bess Ross,</t>
  </si>
  <si>
    <t>Hemerocallis ,Demetrius,</t>
  </si>
  <si>
    <t>Hemerocallis ,Holiday Delight,</t>
  </si>
  <si>
    <t>Hemerocallis ,Norton Orange,</t>
  </si>
  <si>
    <t>Hemerocallis ,Patrician Splendor,</t>
  </si>
  <si>
    <t>Chrysanthemum x hortorum ,Eliška,</t>
  </si>
  <si>
    <t>Chrysanthemum x hortorum ,Mandarine,</t>
  </si>
  <si>
    <t>Chrysanthemum x hortorum ,Raubritter,</t>
  </si>
  <si>
    <t>Monarda ,Gardenview Scarlet,</t>
  </si>
  <si>
    <t>Phlox paniculata ,Blue Paradise,</t>
  </si>
  <si>
    <t>Phlox paniculata ,Orange Perfection,</t>
  </si>
  <si>
    <t>Phlox paniculata ,Starfire,</t>
  </si>
  <si>
    <t>Rudbeckia fulgida ,City Garden,</t>
  </si>
  <si>
    <t>Stachys macrantha ,Rosea,</t>
  </si>
  <si>
    <t>Veronica longifolia ,Blauriesin,</t>
  </si>
  <si>
    <t>Tradescantia Andersoniana ,Blue Stone,</t>
  </si>
  <si>
    <r>
      <t>Trvalky - 9 ks/m</t>
    </r>
    <r>
      <rPr>
        <sz val="8"/>
        <rFont val="Calibri"/>
        <family val="2"/>
      </rPr>
      <t>²</t>
    </r>
  </si>
  <si>
    <t>Aquilegia x caerulea ,Origami &amp; White,</t>
  </si>
  <si>
    <t>Aster dumosus ,Blue Lagune,</t>
  </si>
  <si>
    <t>Aster dumosus ,Heinz Richard,</t>
  </si>
  <si>
    <t>Aster dumosus ,Prof, A. Kippenberk,</t>
  </si>
  <si>
    <t>Campanula persicifolia</t>
  </si>
  <si>
    <t>Centaurea montana ,Grandiflora,</t>
  </si>
  <si>
    <t>Centaurea montana ,Rosea,</t>
  </si>
  <si>
    <t>Coreopsis grandiflora ,Early Sunrise,</t>
  </si>
  <si>
    <t xml:space="preserve">Coreopsis verticillata </t>
  </si>
  <si>
    <t>Coreopsis verticillata ,Mango Punch,</t>
  </si>
  <si>
    <t>Coreopsis verticillata ,Moombeam,</t>
  </si>
  <si>
    <t>Doronicum orientale</t>
  </si>
  <si>
    <t>Geum ,Lady Stratheden,</t>
  </si>
  <si>
    <t>Geum ,Werner Arends,</t>
  </si>
  <si>
    <t>Heuchera x brizoides ,Scintillation,</t>
  </si>
  <si>
    <t>Heuchera ,Fire Chief,</t>
  </si>
  <si>
    <t>Chrysanthemum x hortorum ,Bronzeteppich,</t>
  </si>
  <si>
    <t>Chrysanthemum x hortorum ,Cydonia,</t>
  </si>
  <si>
    <t>Iris ,Bright Sunshiny Day,</t>
  </si>
  <si>
    <t>Iris ,Caribbean Dream,</t>
  </si>
  <si>
    <t>Iris ,Orange Impact,</t>
  </si>
  <si>
    <t>Iris sibirica ,Soft Blue,</t>
  </si>
  <si>
    <t>Lychnis chalcedonica</t>
  </si>
  <si>
    <t>Omphalodes verna</t>
  </si>
  <si>
    <t>Phlox divaricata ,Blue Moon,</t>
  </si>
  <si>
    <t>Penstemon heterophyllus ,Electric Blue,</t>
  </si>
  <si>
    <t>Waldsteinia geoides</t>
  </si>
  <si>
    <r>
      <t>Trvalky - 12 ks/m</t>
    </r>
    <r>
      <rPr>
        <sz val="8"/>
        <rFont val="Calibri"/>
        <family val="2"/>
      </rPr>
      <t>²</t>
    </r>
  </si>
  <si>
    <t>Aubrieta hybrida ,Blue King,</t>
  </si>
  <si>
    <t>Iris ,El Torito,</t>
  </si>
  <si>
    <t>Iris ,Open Sky,</t>
  </si>
  <si>
    <t>Iris ,Sabrina Kiss,</t>
  </si>
  <si>
    <t>Phlox subulata ,Emerald Blue,</t>
  </si>
  <si>
    <t>Muscari armeniacum</t>
  </si>
  <si>
    <t>Narcissus ,February Gold,,</t>
  </si>
  <si>
    <t>Narcissus ,Jetfire,</t>
  </si>
  <si>
    <t>Narcissus ,Petrel,</t>
  </si>
  <si>
    <t>Tulipa ,Candy Prince,</t>
  </si>
  <si>
    <t>Tulipa ,Red Revival,</t>
  </si>
  <si>
    <r>
      <t>(1 t = 1,25 m³) 2 kg x 243 m² = 486 kg tj. 0,6075 m</t>
    </r>
    <r>
      <rPr>
        <sz val="9"/>
        <rFont val="Calibri"/>
        <family val="2"/>
      </rPr>
      <t>³</t>
    </r>
  </si>
  <si>
    <t>II. Výsadba ovocných dřevin</t>
  </si>
  <si>
    <t>IV. Výsadba trvalek a bylinek - záhony A,B,C</t>
  </si>
  <si>
    <t>V. Výsadba záhonů D</t>
  </si>
  <si>
    <t>II. Výsadba ovocných stromů</t>
  </si>
  <si>
    <t>Zalití rostlin vodou - 3x 15 l strom, 3x 15 l x 3 ks = 135 l</t>
  </si>
  <si>
    <t>Ovocné stromy</t>
  </si>
  <si>
    <t>Pyrus communis</t>
  </si>
  <si>
    <t>Malus sylvestris</t>
  </si>
  <si>
    <t>Prunus domestica</t>
  </si>
  <si>
    <t>3 ks x 0,064 m³ = 0,192 m³</t>
  </si>
  <si>
    <t>Zalití rostlin vodou po výsadbě - 3 x 5 l/ks - 18 ks x 5 l x 3 = 270 l</t>
  </si>
  <si>
    <t>Vitis vinifera (sortiment bílých odrůd)</t>
  </si>
  <si>
    <t>Vitis vinifera (sortiment modrých odrůd)</t>
  </si>
  <si>
    <t>Vitis vinifera (sortiment růžových odrůd)</t>
  </si>
  <si>
    <t>18 ks x 0,027 m³ = 0,486 m³</t>
  </si>
  <si>
    <t xml:space="preserve">IV. Výsadba trvalek a bylinek - záhony A, B, C </t>
  </si>
  <si>
    <t xml:space="preserve">Výsadba soliter do připravené půdy se zalitím </t>
  </si>
  <si>
    <t xml:space="preserve">Výsadba cibulovin nebo hlíz do připravené půdy se zalitím </t>
  </si>
  <si>
    <t>Cynara scolymus</t>
  </si>
  <si>
    <t>Delphinium ,Astolat,</t>
  </si>
  <si>
    <t>Delphinium ,Galahad,</t>
  </si>
  <si>
    <t>Lavandula angustifolia ,Hidcote Blue,</t>
  </si>
  <si>
    <t>Paeonia lactiflora ,Lady Anna,</t>
  </si>
  <si>
    <t>Heliopsis heliannthoides ,Goldgefieder,,</t>
  </si>
  <si>
    <t>Heliopsis heliannthoides ,Lenhof,</t>
  </si>
  <si>
    <t>Hemerocalis ,Medieval Splendor,</t>
  </si>
  <si>
    <t>Hemerocalis ,Something Sweet,</t>
  </si>
  <si>
    <t>Chrysanthemum x hortorum ,Burgunder,</t>
  </si>
  <si>
    <t>Chrysanthemum x hortorum ,D63,</t>
  </si>
  <si>
    <t>Chrysanthemum x hortorum ,Edelweiss,</t>
  </si>
  <si>
    <t>Chrysanthemum x hortorum ,Manito,</t>
  </si>
  <si>
    <t>Chrysanthemum x hortorum ,Yellow Spoon,</t>
  </si>
  <si>
    <t xml:space="preserve">Echinacea purpurea   </t>
  </si>
  <si>
    <t>Melissa officinalis</t>
  </si>
  <si>
    <t>Mentha piperita</t>
  </si>
  <si>
    <t>Phlox paniculata ,Europa,</t>
  </si>
  <si>
    <t>Phlox paniculata ,Fujiyama,</t>
  </si>
  <si>
    <t>Phlox paniculata ,Purple White,</t>
  </si>
  <si>
    <t>Phlox paniculata ,Šeříkový,</t>
  </si>
  <si>
    <t>Rudbeckia fulgida ,Goldsturm,</t>
  </si>
  <si>
    <t>Salvia nemorosa ,Ostfriesland,</t>
  </si>
  <si>
    <t>Aquilegia x hybrida ,McKana Giants Mixed,</t>
  </si>
  <si>
    <t>Centauera montane ,Rosea,</t>
  </si>
  <si>
    <t>Echinacea Purpurea ,Secret Pride,</t>
  </si>
  <si>
    <t>Iris ,Sunbreak,</t>
  </si>
  <si>
    <t>Origanum vulgare ,Compactum</t>
  </si>
  <si>
    <t>Allium schoenoprasum</t>
  </si>
  <si>
    <t>Fragaria vesca</t>
  </si>
  <si>
    <t>Salvia nemorosa ,Lubecca,</t>
  </si>
  <si>
    <t>Thymus vulgaris ,Compactus,</t>
  </si>
  <si>
    <r>
      <t>Trvalky - 16 ks/m</t>
    </r>
    <r>
      <rPr>
        <sz val="8"/>
        <rFont val="Calibri"/>
        <family val="2"/>
      </rPr>
      <t>²</t>
    </r>
  </si>
  <si>
    <t>Erigeron karvinskianus ,Profusion,</t>
  </si>
  <si>
    <t>Alium hollandicum ,Purple Sensation</t>
  </si>
  <si>
    <t>Lilium lancifolium ,Splendens,</t>
  </si>
  <si>
    <t>Narcissus ,February Gold,</t>
  </si>
  <si>
    <t>Tulipa</t>
  </si>
  <si>
    <t>Výsadba trvalek a bylinek - záhony A, B, C  c e l k e m</t>
  </si>
  <si>
    <t xml:space="preserve">V. Výsadba záhony D </t>
  </si>
  <si>
    <t xml:space="preserve">Výsadba zeleniny a jahod do připravené půdy se zalitím </t>
  </si>
  <si>
    <t xml:space="preserve">Výsev zeleniny do připravené půdy se zalitím </t>
  </si>
  <si>
    <t>Zelenina</t>
  </si>
  <si>
    <t>Asparagus officinalis ,Mary Washington,</t>
  </si>
  <si>
    <t>Asparagus officinalis ,Ivančický,</t>
  </si>
  <si>
    <t>Rheum rhabarbarum ,Vvalentine,</t>
  </si>
  <si>
    <t>Armoracia rustica</t>
  </si>
  <si>
    <r>
      <t>Zelenina a jahody - 9 ks/m</t>
    </r>
    <r>
      <rPr>
        <sz val="8"/>
        <rFont val="Calibri"/>
        <family val="2"/>
      </rPr>
      <t>²</t>
    </r>
  </si>
  <si>
    <t>Helianthus tuberosus</t>
  </si>
  <si>
    <t>Levisticum officinale</t>
  </si>
  <si>
    <t>Fragaria hybrida</t>
  </si>
  <si>
    <t>Druhy zelenin - sadba</t>
  </si>
  <si>
    <t>Beta vulgaris subsp. Cicla</t>
  </si>
  <si>
    <t xml:space="preserve">Beta vulgaris </t>
  </si>
  <si>
    <t>Capsicum annuum</t>
  </si>
  <si>
    <t>Brassica oleracea var. capitata</t>
  </si>
  <si>
    <t>Brassica oleracea var. botrytis italica</t>
  </si>
  <si>
    <t>Brassica oleracea var. gemmifera</t>
  </si>
  <si>
    <t>Brassica oleracea var. gongylodes</t>
  </si>
  <si>
    <t>Apium graveolens</t>
  </si>
  <si>
    <t>Solanum lycoprsicum</t>
  </si>
  <si>
    <t>Lactuca sativa</t>
  </si>
  <si>
    <t>Allium cepa</t>
  </si>
  <si>
    <t>Allium sativum</t>
  </si>
  <si>
    <t>Allium porrum</t>
  </si>
  <si>
    <t>Petroselinum hortense</t>
  </si>
  <si>
    <t>Druhy zelenin - semena</t>
  </si>
  <si>
    <t>Carum carvi</t>
  </si>
  <si>
    <t>bal</t>
  </si>
  <si>
    <t>Pisum sativum</t>
  </si>
  <si>
    <t>Raphanus sativus var. Sativus</t>
  </si>
  <si>
    <t>Daucus carota</t>
  </si>
  <si>
    <t>Petroselinum crispum</t>
  </si>
  <si>
    <t>Zea Mays ,Jahodová,</t>
  </si>
  <si>
    <t>Cucurbita maxima ,Hokkaido,</t>
  </si>
  <si>
    <t>květiny - sadba</t>
  </si>
  <si>
    <t>Viola tricolor</t>
  </si>
  <si>
    <t>Tagetes tenuifolia</t>
  </si>
  <si>
    <t>květiny - semena</t>
  </si>
  <si>
    <t>Tropaeolum majus</t>
  </si>
  <si>
    <t>Calendula officinalis</t>
  </si>
  <si>
    <t>Helianthus annus</t>
  </si>
  <si>
    <t>Výsadba záhony D  c e l k e m</t>
  </si>
  <si>
    <t>Obdělání půdy kultivátorem v rovině nebo na svahu do 1:5 2x 227 m²= 454 m²</t>
  </si>
  <si>
    <t xml:space="preserve">Hnojení půdy humózním substrátem v rovině nebo na svahu do 1:5 - 3 kg/m² - 681 kg </t>
  </si>
  <si>
    <t>Obdělání půdy  hrabáním v rovině nebo na svahu do 1:5 3x  m²= 681 m²</t>
  </si>
  <si>
    <t>Hnojení trávníku s rozprostřením uměl.hnojiva (kombinované) naširoko, v rovině nebo na svahu do 1:5 - 2dkg/m² - 227 x2 = 454 dkg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</si>
  <si>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- 227 m² x 0,01 = 2,27 m³ = 3,178 t</t>
    </r>
  </si>
  <si>
    <r>
      <t>(1 t = 1,25 m³) 3 kg x 227 m² = 681 kg tj. 0,851 m</t>
    </r>
    <r>
      <rPr>
        <sz val="9"/>
        <rFont val="Calibri"/>
        <family val="2"/>
      </rPr>
      <t>³</t>
    </r>
  </si>
  <si>
    <t xml:space="preserve">Hnojivo Cererit 2dkg/m² - 227 x 2 = 432 dkg  </t>
  </si>
  <si>
    <r>
      <t>Travní semeno - hřišťová směs na slunce - 3dkg/m²  - 227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681 dkg</t>
    </r>
  </si>
  <si>
    <t xml:space="preserve">II. Výsadba trvalek a keřů </t>
  </si>
  <si>
    <t>Prunus glandulosa ,Alba Plena,</t>
  </si>
  <si>
    <t>Deutzia gracilis</t>
  </si>
  <si>
    <t>Potentilla fruticosa ,Abbotswood,</t>
  </si>
  <si>
    <t>Hydrangea macrophylla ,Lanarth White,</t>
  </si>
  <si>
    <t>Hydrangea paniculata , Limelight,</t>
  </si>
  <si>
    <t>Philadelphus ,Belle Etoile,</t>
  </si>
  <si>
    <t>Cornus kousa var. Chinensis</t>
  </si>
  <si>
    <t>Syringa vulgaris ,Madame Lemoine,</t>
  </si>
  <si>
    <t>Salix integra ,Hakuro Nishiki,</t>
  </si>
  <si>
    <t>Solitery - trvalky</t>
  </si>
  <si>
    <t>Paeonia lactiflora ,Baroness Schroeder,</t>
  </si>
  <si>
    <t>Heleborus niger</t>
  </si>
  <si>
    <t>Eremurus robustus - bílý</t>
  </si>
  <si>
    <t>Hemerocallis ,Heldl Edalweiss,</t>
  </si>
  <si>
    <t>Phlox paniculata ,David,</t>
  </si>
  <si>
    <t>Echinacea purpurea ,White Swan,</t>
  </si>
  <si>
    <t>Aster ericoides ,Monte Cassino,</t>
  </si>
  <si>
    <t>Tradescantia x andersoniana ,Alba,</t>
  </si>
  <si>
    <t>Dictamnus albus ,Albiflorus,</t>
  </si>
  <si>
    <t>Anemone ,Honorine Jobert,</t>
  </si>
  <si>
    <t>Veronica longifolia ,Charlotte,</t>
  </si>
  <si>
    <t>Geranium sanguineum ,Album,</t>
  </si>
  <si>
    <t>Nepeta faassenii ,Alba,</t>
  </si>
  <si>
    <t>Digitalis purpurea f. ,Albiflora,</t>
  </si>
  <si>
    <t>Polygonatum x hybridum</t>
  </si>
  <si>
    <t>Astrantia major ,Shaggy,</t>
  </si>
  <si>
    <t>Erigeron ,Prof. Korodi,</t>
  </si>
  <si>
    <t>Aquilegia vulgaris ,Mellow Yellow,</t>
  </si>
  <si>
    <r>
      <t>Chrysanthemum x hortorum ,Edelwei</t>
    </r>
    <r>
      <rPr>
        <sz val="9"/>
        <rFont val="Calibri"/>
        <family val="2"/>
      </rPr>
      <t>ß</t>
    </r>
    <r>
      <rPr>
        <sz val="9"/>
        <rFont val="Arial CE"/>
        <family val="0"/>
      </rPr>
      <t>,</t>
    </r>
  </si>
  <si>
    <t>Iberis sempervirens ,Snow Cone,</t>
  </si>
  <si>
    <t>Iris x barbata elatior ,Clifis of Dover,</t>
  </si>
  <si>
    <t>Omphalodes verna ,Alba,</t>
  </si>
  <si>
    <t>Convallaria majalis</t>
  </si>
  <si>
    <t>Tulip ,Maureen,</t>
  </si>
  <si>
    <t>Galanthus nivalis</t>
  </si>
  <si>
    <t>Humózní substrát na 50% výměnu půdy</t>
  </si>
  <si>
    <t>27 ks x 0,0625 m³ = 1,69 m³</t>
  </si>
  <si>
    <t>Výsadba trvalek a keřů  c e l k e m</t>
  </si>
  <si>
    <t>Rosa mulliganii</t>
  </si>
  <si>
    <t>Dřevěná opěrná konstrukce na popínavky</t>
  </si>
  <si>
    <t>Keřové růže</t>
  </si>
  <si>
    <t>Carolyn Knight</t>
  </si>
  <si>
    <t>Graham Thomas</t>
  </si>
  <si>
    <t>Juda the Obscure</t>
  </si>
  <si>
    <t>Abraham Darby</t>
  </si>
  <si>
    <t>Crown Princess Margareta</t>
  </si>
  <si>
    <t>Summer Song</t>
  </si>
  <si>
    <t>Charles Darwin</t>
  </si>
  <si>
    <t>St. Alban</t>
  </si>
  <si>
    <t>Teasing Georgia</t>
  </si>
  <si>
    <t>Sweet Juliet</t>
  </si>
  <si>
    <t>Tea Clipper</t>
  </si>
  <si>
    <t>The Lark Ascending</t>
  </si>
  <si>
    <t>Buttercup</t>
  </si>
  <si>
    <t>Charlotte</t>
  </si>
  <si>
    <t>The Pilgrim</t>
  </si>
  <si>
    <t>Pegasus</t>
  </si>
  <si>
    <t>Eglantyne</t>
  </si>
  <si>
    <t>England´s Rose</t>
  </si>
  <si>
    <t>The Ingenious Mr Fatrchild</t>
  </si>
  <si>
    <t>The Generous Gardener</t>
  </si>
  <si>
    <t>Wisley 2008</t>
  </si>
  <si>
    <t>Gertrude Jekyll</t>
  </si>
  <si>
    <t>Heather Austin</t>
  </si>
  <si>
    <t>Queen of Sweden</t>
  </si>
  <si>
    <t>James Galway</t>
  </si>
  <si>
    <t>Hyde Hall</t>
  </si>
  <si>
    <t>Lady Salisbury</t>
  </si>
  <si>
    <t>Queen Anne</t>
  </si>
  <si>
    <t>Charles Rennie Mackintosh</t>
  </si>
  <si>
    <t>Alan Titchmarsh</t>
  </si>
  <si>
    <t>Geoff Hamilton</t>
  </si>
  <si>
    <t>Boscobel</t>
  </si>
  <si>
    <t>Spirit of Freedom</t>
  </si>
  <si>
    <t>Strawberry Hill</t>
  </si>
  <si>
    <t>The Alnwick</t>
  </si>
  <si>
    <t>Maid Marion</t>
  </si>
  <si>
    <t>Mortimer Sackler</t>
  </si>
  <si>
    <t>The Wedgwood Rose</t>
  </si>
  <si>
    <t>Falstaff</t>
  </si>
  <si>
    <t>Young Lycidas</t>
  </si>
  <si>
    <t>Heathcliff</t>
  </si>
  <si>
    <t>Lady of Megginch</t>
  </si>
  <si>
    <t>The Dark Lady</t>
  </si>
  <si>
    <t>William Shakespeare 2000</t>
  </si>
  <si>
    <t>Benjamin Britten</t>
  </si>
  <si>
    <t>Glamis Castle</t>
  </si>
  <si>
    <t>St. Cecilia</t>
  </si>
  <si>
    <t>Wollerton Old Hall</t>
  </si>
  <si>
    <t>Claire Austin</t>
  </si>
  <si>
    <t>Crocus Rose (syn. Emanuel)</t>
  </si>
  <si>
    <t>Lichfield Angel</t>
  </si>
  <si>
    <t>Tranquillity</t>
  </si>
  <si>
    <t>William and Catherine</t>
  </si>
  <si>
    <t>Susan Williams-Ellis</t>
  </si>
  <si>
    <t>Stromkové růže</t>
  </si>
  <si>
    <t>Grace</t>
  </si>
  <si>
    <t>Lady of Shalott</t>
  </si>
  <si>
    <t>Pat Austin</t>
  </si>
  <si>
    <t>Golden Celebration</t>
  </si>
  <si>
    <t>Lady Emma Hamilton</t>
  </si>
  <si>
    <t>Port Sunlight</t>
  </si>
  <si>
    <t>Gentle Hermione</t>
  </si>
  <si>
    <t>Brother Cadfael</t>
  </si>
  <si>
    <t>Harlow Carr</t>
  </si>
  <si>
    <t>Princess Alexandra of Kent</t>
  </si>
  <si>
    <t>Jubilee Celebration</t>
  </si>
  <si>
    <t>Darcey Bussell</t>
  </si>
  <si>
    <t>L D Braithwaite</t>
  </si>
  <si>
    <t>Munseat Wood</t>
  </si>
  <si>
    <t>Sophy´s Rose</t>
  </si>
  <si>
    <t>Winchester Cathedral</t>
  </si>
  <si>
    <t>Nepeta fassenii ,Superba,</t>
  </si>
  <si>
    <t>Zalití rostlin vodou - 3x 10 l/keř, 3x 10 l x 24 ks = 720 l</t>
  </si>
  <si>
    <t>A</t>
  </si>
  <si>
    <t>KIFTSGATE</t>
  </si>
  <si>
    <t>B</t>
  </si>
  <si>
    <t>PUREZZA</t>
  </si>
  <si>
    <t>PINK SURPRISE</t>
  </si>
  <si>
    <t>D</t>
  </si>
  <si>
    <t>CLG. OPHELIA</t>
  </si>
  <si>
    <t>E</t>
  </si>
  <si>
    <t>APRICOT SKY</t>
  </si>
  <si>
    <t>F</t>
  </si>
  <si>
    <t>GOLDEN GATE</t>
  </si>
  <si>
    <t>G</t>
  </si>
  <si>
    <t>NAHEMA</t>
  </si>
  <si>
    <t>H</t>
  </si>
  <si>
    <t>BELLAVISTA</t>
  </si>
  <si>
    <t>I</t>
  </si>
  <si>
    <t>PAPI DELBARD</t>
  </si>
  <si>
    <t>J</t>
  </si>
  <si>
    <t>VELVET STAR</t>
  </si>
  <si>
    <t>ALBERIC BARBIER</t>
  </si>
  <si>
    <t>CLG. MONNA LISA</t>
  </si>
  <si>
    <t xml:space="preserve">VI. Úprava u akumulační nádrže a filtrační stanice  </t>
  </si>
  <si>
    <t>Uložení perforované hadice z PVC pro zálivku ke stromu - 1,5 m/strom x 104 = 156 m</t>
  </si>
  <si>
    <t xml:space="preserve">Přihnojení stromů hydroabsorbentem v rovině - 2kg/m³ - 13 m³ x2 = 26 kg   </t>
  </si>
  <si>
    <t>Zalití rostlin vodou - 3x 80 l strom, 3x 80 l x 104 ks = 24 960 l</t>
  </si>
  <si>
    <t>Quercus rubra</t>
  </si>
  <si>
    <t>Quercus coccinea</t>
  </si>
  <si>
    <t>Quercus robur</t>
  </si>
  <si>
    <t>Fraxinus pennsylvanica</t>
  </si>
  <si>
    <t>Fraxinus americana</t>
  </si>
  <si>
    <t>Gleditsia triacanthos</t>
  </si>
  <si>
    <t>Gymnocladus dioicus</t>
  </si>
  <si>
    <t>Pterocarya fraxinifolia</t>
  </si>
  <si>
    <t xml:space="preserve">Aesculus carnea  </t>
  </si>
  <si>
    <t>Ginkgo biloba</t>
  </si>
  <si>
    <t>Prunus serrulata</t>
  </si>
  <si>
    <t>Prunus persica</t>
  </si>
  <si>
    <t>Prunus amygdalus</t>
  </si>
  <si>
    <t>Malus ,Royalty,</t>
  </si>
  <si>
    <t>Acer saccharum</t>
  </si>
  <si>
    <t>104 ks x 0,125 m³ = 13 m³</t>
  </si>
  <si>
    <t xml:space="preserve">Mulčovací kůra - 104 ks x 0,1 = 10,4 m³                                                 </t>
  </si>
  <si>
    <t xml:space="preserve">Kůly ke stromům - 3ks/strom - 104 ks x 3 = 312 ks                         </t>
  </si>
  <si>
    <t xml:space="preserve">Plastová hadice pro zálivku - 1,5 m/strom - 104 ks x 1,5 = 156 m  </t>
  </si>
  <si>
    <r>
      <t>Hydroabsorbent - 2kg/m³ - 13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x2 = 26 kg                                                                          </t>
    </r>
  </si>
  <si>
    <t>2 Výsadba vzrostlých stromů jehličnatých</t>
  </si>
  <si>
    <t>Uložení perforované hadice z PVC pro zálivku ke stromu - 1,5 m/strom x 42 = 63 m</t>
  </si>
  <si>
    <t>Přihnojení stromů hydroabsorbentem v rovině - 2kg/m³ - 5,25 x2 = 10,5 kg</t>
  </si>
  <si>
    <t>Zalití rostlin vodou - 3x 80 l strom, 3x 80 l x 42 ks = 10 080 l</t>
  </si>
  <si>
    <t>Pinus sylvestris</t>
  </si>
  <si>
    <t>Juniperus virginiana</t>
  </si>
  <si>
    <t>Juniperus chinensis ,Mas,</t>
  </si>
  <si>
    <t>42 ks x 0,125 m³ = 5,25 m³</t>
  </si>
  <si>
    <t xml:space="preserve">Mulčovací kůra - 42 ks x 0,1 = 4,2 m³                                                 </t>
  </si>
  <si>
    <t xml:space="preserve">Plastová hadice pro zálivku - 1,5 m/strom - 42 ks x 1,5 = 63 m  </t>
  </si>
  <si>
    <r>
      <t>Hydroabsorbent - 2kg/m³ - 5,25 m</t>
    </r>
    <r>
      <rPr>
        <sz val="9"/>
        <rFont val="Calibri"/>
        <family val="2"/>
      </rPr>
      <t xml:space="preserve">³ </t>
    </r>
    <r>
      <rPr>
        <sz val="9"/>
        <rFont val="Arial CE"/>
        <family val="2"/>
      </rPr>
      <t xml:space="preserve">x2 = 10,5 kg                                                                          </t>
    </r>
  </si>
  <si>
    <t xml:space="preserve">Ochrana jehličnatých stromů z pletiva v=1m - 1 m/strom                                        </t>
  </si>
  <si>
    <t>Specifikace č. 3</t>
  </si>
  <si>
    <t xml:space="preserve">Carpinus betulus - v 40-60 cm </t>
  </si>
  <si>
    <t xml:space="preserve">B </t>
  </si>
  <si>
    <t>Taxus baccata - v 40-60 cm</t>
  </si>
  <si>
    <t>Živá stěna kolem zahrady č. 6</t>
  </si>
  <si>
    <t>Malus sp.</t>
  </si>
  <si>
    <t>25 ks x 0,064 m³ = 1,6 m³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</si>
  <si>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- 2400 m² x 5 l x 3 = 36 000 l</t>
    </r>
  </si>
  <si>
    <t>Matteucia struthiopteris</t>
  </si>
  <si>
    <r>
      <t>(1 t = 1,25 m³) 2 kg x 2 400 m² = 4 800 kg tj. 6 m</t>
    </r>
    <r>
      <rPr>
        <sz val="9"/>
        <rFont val="Calibri"/>
        <family val="2"/>
      </rPr>
      <t>³</t>
    </r>
  </si>
  <si>
    <t>Obdělání půdy kultivátorem v rovině nebo na svahu do 1:5 2x 2 542891 m²= 5 084 m²</t>
  </si>
  <si>
    <t>Hnojení půdy humózním substrátem v rovině nebo na svahu do 1:5 - 3 kg/m² - 7 626 kg</t>
  </si>
  <si>
    <t>Obdělání půdy  hrabáním v rovině nebo na svahu do 1:5 3x 2 542 m²= 7 626 m²</t>
  </si>
  <si>
    <t>Hnojení trávníku s rozprostřením uměl.hnojiva (kombinované) naširoko, v rovině nebo na svahu do 1:5 - 2dkg/m² - 2 542 x2 = 5 084 dkg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</si>
  <si>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- 2 542 m² x 0,01 = 25,42 m³ = 35,6 t</t>
    </r>
  </si>
  <si>
    <r>
      <t>(1 t = 1,25 m³) 3 kg x 2 542 m² = 7 626 kg tj. 9,53 m</t>
    </r>
    <r>
      <rPr>
        <sz val="9"/>
        <rFont val="Calibri"/>
        <family val="2"/>
      </rPr>
      <t>³</t>
    </r>
  </si>
  <si>
    <t xml:space="preserve">Hnojivo Cererit 2dkg/m² - 2 542 x 2 = 5 084 dkg  </t>
  </si>
  <si>
    <r>
      <t>Travní semeno - hřišťová směs na slunce - 3dkg/m²  - 2 542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7 626 dkg</t>
    </r>
  </si>
  <si>
    <t>2 Trávník luční</t>
  </si>
  <si>
    <t>Obdělání půdy kultivátorem v rovině nebo na svahu do 1:5 2x 3 764 m²= 7 528 m²</t>
  </si>
  <si>
    <t>Hnojení půdy humózním substrátem v rovině nebo na svahu do 1:5 - 1kg/m² - 3 764 kg</t>
  </si>
  <si>
    <t>Obdělání půdy  hrabáním v rovině nebo na svahu do 1:5 2x 3 764 m²= 7 528 m²</t>
  </si>
  <si>
    <t>Hnojení trávníku s rozprostřením uměl.hnojiva (kombinované) naširoko, v rovině nebo na svahu do 1:5 - 2dkg/m² - 3 764 x 2 = 7 528 dkg</t>
  </si>
  <si>
    <t>Založení trávníku lučního výsevem v rovině nebo na svahu do 1:5 na půdě předem připravené s pokosením, naložením, odvozem odpadu do 20 km a se složením</t>
  </si>
  <si>
    <r>
      <t>(1 t = 1,25 m³) 3 764 kg tj. 4,705 m</t>
    </r>
    <r>
      <rPr>
        <sz val="9"/>
        <rFont val="Calibri"/>
        <family val="2"/>
      </rPr>
      <t>³</t>
    </r>
  </si>
  <si>
    <t>Hnojení trávníku s rozprostřením uměl.hnojiva (kombinované) naširoko, v rovině nebo na svahu do 1:5 - 2dkg/m² - 282 x2 = 564 dkg</t>
  </si>
  <si>
    <r>
      <t>Kopaný písek 2cm/m² (m</t>
    </r>
    <r>
      <rPr>
        <sz val="9"/>
        <rFont val="Calibri"/>
        <family val="2"/>
      </rPr>
      <t>³= 1,4 t)</t>
    </r>
    <r>
      <rPr>
        <sz val="9"/>
        <rFont val="Arial"/>
        <family val="2"/>
      </rPr>
      <t xml:space="preserve"> - 282 m² x 0,01 = 2,82 m³ = 3,948 t</t>
    </r>
  </si>
  <si>
    <r>
      <t>(1 t = 1,25 m³) 3 kg x 282 m² = 846 kg tj. 1,0575 m</t>
    </r>
    <r>
      <rPr>
        <sz val="9"/>
        <rFont val="Calibri"/>
        <family val="2"/>
      </rPr>
      <t>³</t>
    </r>
  </si>
  <si>
    <t xml:space="preserve">Hnojivo Cererit 2dkg/m² - 282 x 2 = 564 dkg  </t>
  </si>
  <si>
    <r>
      <t>Travní semeno - hřišťová směs na slunce - 3dkg/m²  - 282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3 dkg = 846 dkg</t>
    </r>
  </si>
  <si>
    <t>1 Založení trávníku zátěžového</t>
  </si>
  <si>
    <t>183 10-1314</t>
  </si>
  <si>
    <t xml:space="preserve">Hloubení jamek pro výsadbu popínavých rostlin, se 100% výměnou půdy, s případným naložením přebytečných výkopků na dopravní prostředek, odvozem do 20 km a se složením, objem přes 0,05 do 0,125 m³ v rovině nebo na svahu do 1:5 </t>
  </si>
  <si>
    <t>184 10-2112</t>
  </si>
  <si>
    <t>Výsadba dřevin  s balem do předem vyhloubené jamky se zalitím v rovině nebo na svahu do 1:5 při průměru balu přes 200 do 300 mm</t>
  </si>
  <si>
    <t xml:space="preserve">Humózní substrát na 100% výměnu půdy k popínavým rostlinám  </t>
  </si>
  <si>
    <t>16 ks x 0,125 m³ = 2 m³</t>
  </si>
  <si>
    <t xml:space="preserve">Hloubení jamek pro výsadbu rostlin bez výměny půdy s případným naložením přebytečných výkopků na dopravní prostředek, odvozem do 20 km a se složením, objem přes 0,01 m³ do 0,02 m³ v rovině nebo na svahu do 1:5 </t>
  </si>
  <si>
    <t>Obdělání půdy kultivátorem v rovině nebo na svahu do 1:5 2x 166 m²= 332 m²</t>
  </si>
  <si>
    <t xml:space="preserve">Hnojení půdy humózním substrátem v rovině nebo na svahu do 1:5 - 3 kg/m² - 498 kg </t>
  </si>
  <si>
    <t>Obdělání půdy  hrabáním v rovině nebo na svahu do 1:5 3x 166 m²= 498 m²</t>
  </si>
  <si>
    <t>Hnojení trávníku s rozprostřením uměl.hnojiva (kombinované) naširoko, v rovině nebo na svahu do 1:5 - 2dkg/m² - 166 x2 = 332 dkg</t>
  </si>
  <si>
    <t xml:space="preserve">Hnojivo Cererit 2dkg/m² - 166 x 2 = 332 dkg  </t>
  </si>
  <si>
    <t>Obdělání půdy kultivátorem v rovině nebo na svahu do 1:5 2x 148 m²= 296 m²</t>
  </si>
  <si>
    <t xml:space="preserve">Hnojení půdy humózním substrátem v rovině nebo na svahu do 1:5 - 3 kg/m² - 444 kg </t>
  </si>
  <si>
    <t>Obdělání půdy  hrabáním v rovině nebo na svahu do 1:5 3x 148 m²= 444 m²</t>
  </si>
  <si>
    <t>Hnojení trávníku s rozprostřením uměl.hnojiva (kombinované) naširoko, v rovině nebo na svahu do 1:5 - 2dkg/m² - 148 x2 = 296 dkg</t>
  </si>
  <si>
    <t xml:space="preserve">Hnojivo Cererit 2dkg/m² - 148 x 2 = 296 dkg  </t>
  </si>
  <si>
    <t>Obdělání půdy kultivátorem v rovině nebo na svahu do 1:5 2x 231 m²= 462 m²</t>
  </si>
  <si>
    <t>Obdělání půdy  hrabáním v rovině nebo na svahu do 1:5 3x 231 m²= 693 m²</t>
  </si>
  <si>
    <t>Hnojení trávníku s rozprostřením uměl.hnojiva (kombinované) naširoko, v rovině nebo na svahu do 1:5 - 2dkg/m² - 231 x2 = 462 dkg</t>
  </si>
  <si>
    <t xml:space="preserve">Hnojivo Cererit 2dkg/m² - 231 x 2 = 462 dkg  </t>
  </si>
  <si>
    <t>Obdělání půdy kultivátorem v rovině nebo na svahu do 1:5 2x 164 m²= 328 m²</t>
  </si>
  <si>
    <t xml:space="preserve">Hnojení půdy humózním substrátem v rovině nebo na svahu do 1:5 - 3 kg/m² - 492 kg </t>
  </si>
  <si>
    <t xml:space="preserve">Hnojení půdy humózním substrátem v rovině nebo na svahu do 1:5 - 3 kg/m² -  693 kg </t>
  </si>
  <si>
    <t>Obdělání půdy  hrabáním v rovině nebo na svahu do 1:5 3x 164 m²= 492 m²</t>
  </si>
  <si>
    <t>Hnojení trávníku s rozprostřením uměl.hnojiva (kombinované) naširoko, v rovině nebo na svahu do 1:5 - 2dkg/m² - 164 x2 = 328 dkg</t>
  </si>
  <si>
    <t xml:space="preserve">Hnojivo Cererit 2dkg/m² - 164 x 2 = 328 dkg  </t>
  </si>
  <si>
    <t>Obdělání půdy kultivátorem v rovině nebo na svahu do 1:5 2x 153 m²= 306 m²</t>
  </si>
  <si>
    <t xml:space="preserve">Hnojení půdy humózním substrátem v rovině nebo na svahu do 1:5 - 3 kg/m² - 459 kg </t>
  </si>
  <si>
    <t>Obdělání půdy  hrabáním v rovině nebo na svahu do 1:5 3x 153 m²= 459 m²</t>
  </si>
  <si>
    <t>Hnojení trávníku s rozprostřením uměl.hnojiva (kombinované) naširoko, v rovině nebo na svahu do 1:5 - 2dkg/m² - 153 x2 = 306 dkg</t>
  </si>
  <si>
    <t xml:space="preserve">Hnojivo Cererit 2dkg/m² - 153 x 2 = 306 dkg  </t>
  </si>
  <si>
    <t>Obdělání půdy kultivátorem v rovině nebo na svahu do 1:5 2x 296 m²= 592 m²</t>
  </si>
  <si>
    <t xml:space="preserve">Hnojení půdy humózním substrátem v rovině nebo na svahu do 1:5 - 3 kg/m² - 888 kg </t>
  </si>
  <si>
    <t>Obdělání půdy  hrabáním v rovině nebo na svahu do 1:5 3x 296 m²= 888 m²</t>
  </si>
  <si>
    <t>Hnojení trávníku s rozprostřením uměl.hnojiva (kombinované) naširoko, v rovině nebo na svahu do 1:5 - 2dkg/m² - 296 x2 = 592 dkg</t>
  </si>
  <si>
    <t xml:space="preserve">Hnojivo Cererit 2dkg/m² - 296 x 2 = 592 dkg  </t>
  </si>
  <si>
    <t>Výsadba bordury z trvalek  c e l k e m</t>
  </si>
  <si>
    <t>Výsadba sortimentu popínavých růží c e l k e m</t>
  </si>
  <si>
    <t>Výsadba sortimentu růží  c e l k e m</t>
  </si>
  <si>
    <t>183 40- 2111</t>
  </si>
  <si>
    <t>Rozrušení půdy na hloubku přes 50 do 150 cm v rovině nebo na svahu do 1:5</t>
  </si>
  <si>
    <t xml:space="preserve">I. Celková příprava půdy </t>
  </si>
  <si>
    <t>Obdělání půdy kultivátorem v rovině nebo na svahu do 1:5</t>
  </si>
  <si>
    <t xml:space="preserve">Obdělání půdy  hrabáním v rovině nebo na svahu do 1:5 </t>
  </si>
  <si>
    <t>IV. Výsadba  trvalek a cibulovin</t>
  </si>
  <si>
    <t>IV. Výsadba trvalek a cibulovin</t>
  </si>
  <si>
    <t>III. Výsadba keřů do výšky 1 m</t>
  </si>
  <si>
    <t xml:space="preserve">III. Výsadba keřů do výšky 1m </t>
  </si>
  <si>
    <t>Zalití rostlin vodou po výsadbě - 3 x 5 l/ ks - 22 ks x 5 l x 3 = 330 l</t>
  </si>
  <si>
    <t>II. Výsadba keřů - ibišků</t>
  </si>
  <si>
    <t>Pivoňky dřevité</t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</si>
  <si>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- 20 m² x 5 l x 3 =300 l</t>
    </r>
  </si>
  <si>
    <t>Miscanthus sinensis ´Rorsilber´</t>
  </si>
  <si>
    <t>Miscanthus sinensis ´Graziella´</t>
  </si>
  <si>
    <t>Cortaderia selloana</t>
  </si>
  <si>
    <t>Cortaderia selloana ´Rendatleri´</t>
  </si>
  <si>
    <t>Molinia arudinacea ´Transparent´</t>
  </si>
  <si>
    <r>
      <t>(1 t = 1,25 m³) 2 kg x 20 m² = 40 kg tj. 0,05 m</t>
    </r>
    <r>
      <rPr>
        <sz val="9"/>
        <rFont val="Calibri"/>
        <family val="2"/>
      </rPr>
      <t>³</t>
    </r>
  </si>
  <si>
    <t>Celková příprava půdy  c e l k e m</t>
  </si>
  <si>
    <t>I. Celková příprava půdy</t>
  </si>
  <si>
    <t>II. Výsadba sortimentu růží</t>
  </si>
  <si>
    <t>III. Výsadba bordury z trvalek</t>
  </si>
  <si>
    <t>IV. Výsadba sortimentu popínavých růží</t>
  </si>
  <si>
    <t>V. Založení trávníku</t>
  </si>
  <si>
    <t xml:space="preserve">III. Výsadba bordury z trvalek </t>
  </si>
  <si>
    <t>183 20-4112</t>
  </si>
  <si>
    <t xml:space="preserve">Výsadba trvalek do připravené půdy se zalitím </t>
  </si>
  <si>
    <t>Trvalky do výšky cca 30 cm</t>
  </si>
  <si>
    <t>Typ</t>
  </si>
  <si>
    <t xml:space="preserve">Navezení a rozprostření 12 cm substrátu pro růže do vytyčeného prostoru </t>
  </si>
  <si>
    <t>Navezení a rozprostření 12 cm humózního substrátu do vytyčeného prostoru vymezeného dřevěnou fošnou</t>
  </si>
  <si>
    <t>Založení záhonu pro výsadbu růží s urovnáním a s případným naložením odpadu na dopravní prostředek, odvozem do 20 km a se složením, v rovině nebo na svahu do 1:5</t>
  </si>
  <si>
    <t>Buxus semperviens - výška 20 cm</t>
  </si>
  <si>
    <r>
      <t>Zalití rostlin vodou po výsadbě - 3 x 10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- 35 m² x 3x10 l= 1 050 l</t>
    </r>
  </si>
  <si>
    <r>
      <t>Humózní substrát na přípravu záhonu - 35 m</t>
    </r>
    <r>
      <rPr>
        <sz val="9"/>
        <rFont val="Calibri"/>
        <family val="2"/>
      </rPr>
      <t xml:space="preserve">² </t>
    </r>
    <r>
      <rPr>
        <sz val="9"/>
        <rFont val="Arial"/>
        <family val="2"/>
      </rPr>
      <t>x 0,12 m = 4,2 m³</t>
    </r>
  </si>
  <si>
    <t xml:space="preserve">Navezení a uložení substrátu pro růže do jamek </t>
  </si>
  <si>
    <t>Popínavé růže</t>
  </si>
  <si>
    <t xml:space="preserve">II. Výsadba sortimentu růží </t>
  </si>
  <si>
    <t xml:space="preserve">II. Výsadba buxusového plůtku </t>
  </si>
  <si>
    <t>Založení záhonu pro výsadbu buxusového plůtku s urovnáním a s případným naložením odpadu na dopravní prostředek, odvozem do 20 km a se složením, v rovině nebo na svahu do 1:5</t>
  </si>
  <si>
    <r>
      <t>Navezení a rozprostření substrátu - hlinitopísčitá směs - do vytyčeného prostoru 4 kg/m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</t>
    </r>
  </si>
  <si>
    <r>
      <t>Zalití rostlin vodou po výsadbě - 3 x 5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- 35 m² x 3 x 5 l= 525 l</t>
    </r>
  </si>
  <si>
    <t>c e l k e m PP Kč bez DPH:</t>
  </si>
  <si>
    <t>PP 21% DPH</t>
  </si>
  <si>
    <t>c e l k e m PP Kč s 21% DPH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</si>
</sst>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0.000"/>
    <numFmt numFmtId="174" formatCode="#,##0.000"/>
    <numFmt numFmtId="175" formatCode="#,##0.0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.00000"/>
    <numFmt numFmtId="182" formatCode="[$-405]d\.\ mmmm\ yyyy"/>
    <numFmt numFmtId="183" formatCode="0.0000"/>
  </numFmts>
  <fonts count="89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2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16"/>
      <name val="Arial CE"/>
      <family val="0"/>
    </font>
    <font>
      <sz val="13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0"/>
    </font>
    <font>
      <b/>
      <u val="single"/>
      <sz val="12"/>
      <name val="Arial"/>
      <family val="2"/>
    </font>
    <font>
      <u val="single"/>
      <sz val="11"/>
      <name val="Arial CE"/>
      <family val="0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12"/>
      <name val="Arial"/>
      <family val="2"/>
    </font>
    <font>
      <sz val="8"/>
      <name val="Arial CE"/>
      <family val="2"/>
    </font>
    <font>
      <b/>
      <u val="single"/>
      <sz val="11"/>
      <name val="Arial CE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9"/>
      <name val="Calibri"/>
      <family val="2"/>
    </font>
    <font>
      <u val="single"/>
      <sz val="9"/>
      <name val="Arial"/>
      <family val="2"/>
    </font>
    <font>
      <b/>
      <u val="single"/>
      <sz val="9"/>
      <name val="Arial CE"/>
      <family val="0"/>
    </font>
    <font>
      <sz val="8"/>
      <name val="Calibri"/>
      <family val="2"/>
    </font>
    <font>
      <b/>
      <sz val="11"/>
      <name val="Times New Roman"/>
      <family val="1"/>
    </font>
    <font>
      <i/>
      <u val="single"/>
      <sz val="9"/>
      <name val="Arial CE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color indexed="10"/>
      <name val="Arial CE"/>
      <family val="0"/>
    </font>
    <font>
      <sz val="9"/>
      <color indexed="10"/>
      <name val="Arial"/>
      <family val="2"/>
    </font>
    <font>
      <sz val="9"/>
      <color indexed="10"/>
      <name val="Arial CE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1"/>
      <name val="Arial CE"/>
      <family val="0"/>
    </font>
    <font>
      <strike/>
      <sz val="9"/>
      <name val="Cambria"/>
      <family val="1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8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1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20" fillId="0" borderId="0" xfId="0" applyFont="1" applyFill="1" applyAlignment="1">
      <alignment/>
    </xf>
    <xf numFmtId="0" fontId="2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1" fillId="0" borderId="0" xfId="0" applyFont="1" applyAlignment="1">
      <alignment vertical="top"/>
    </xf>
    <xf numFmtId="4" fontId="21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3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6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3" fillId="0" borderId="10" xfId="0" applyFont="1" applyFill="1" applyBorder="1" applyAlignment="1">
      <alignment vertical="top"/>
    </xf>
    <xf numFmtId="4" fontId="17" fillId="0" borderId="11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top"/>
    </xf>
    <xf numFmtId="0" fontId="16" fillId="0" borderId="12" xfId="0" applyFont="1" applyFill="1" applyBorder="1" applyAlignment="1">
      <alignment horizontal="center" vertical="top"/>
    </xf>
    <xf numFmtId="0" fontId="30" fillId="0" borderId="13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6" fillId="0" borderId="0" xfId="0" applyFont="1" applyAlignment="1">
      <alignment vertical="top"/>
    </xf>
    <xf numFmtId="3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4" fontId="17" fillId="0" borderId="11" xfId="0" applyNumberFormat="1" applyFont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0" fontId="22" fillId="0" borderId="13" xfId="0" applyFont="1" applyBorder="1" applyAlignment="1">
      <alignment vertical="top"/>
    </xf>
    <xf numFmtId="2" fontId="22" fillId="0" borderId="13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4" fillId="0" borderId="0" xfId="0" applyNumberFormat="1" applyFont="1" applyBorder="1" applyAlignment="1">
      <alignment/>
    </xf>
    <xf numFmtId="0" fontId="24" fillId="33" borderId="0" xfId="0" applyFont="1" applyFill="1" applyAlignment="1">
      <alignment vertical="top"/>
    </xf>
    <xf numFmtId="0" fontId="24" fillId="33" borderId="0" xfId="0" applyFont="1" applyFill="1" applyAlignment="1">
      <alignment vertical="top"/>
    </xf>
    <xf numFmtId="0" fontId="16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17" fillId="0" borderId="0" xfId="0" applyFont="1" applyAlignment="1">
      <alignment vertical="top"/>
    </xf>
    <xf numFmtId="0" fontId="32" fillId="0" borderId="11" xfId="0" applyFont="1" applyBorder="1" applyAlignment="1">
      <alignment vertical="top"/>
    </xf>
    <xf numFmtId="0" fontId="32" fillId="0" borderId="11" xfId="0" applyFont="1" applyBorder="1" applyAlignment="1">
      <alignment horizontal="right" vertical="top"/>
    </xf>
    <xf numFmtId="0" fontId="32" fillId="0" borderId="11" xfId="0" applyFont="1" applyBorder="1" applyAlignment="1">
      <alignment vertical="top"/>
    </xf>
    <xf numFmtId="0" fontId="32" fillId="0" borderId="11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6" fillId="0" borderId="17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/>
    </xf>
    <xf numFmtId="0" fontId="16" fillId="0" borderId="17" xfId="0" applyFont="1" applyFill="1" applyBorder="1" applyAlignment="1">
      <alignment horizontal="right" vertical="top"/>
    </xf>
    <xf numFmtId="3" fontId="16" fillId="0" borderId="17" xfId="0" applyNumberFormat="1" applyFont="1" applyBorder="1" applyAlignment="1">
      <alignment vertical="top"/>
    </xf>
    <xf numFmtId="4" fontId="16" fillId="0" borderId="17" xfId="0" applyNumberFormat="1" applyFont="1" applyFill="1" applyBorder="1" applyAlignment="1">
      <alignment vertical="top"/>
    </xf>
    <xf numFmtId="4" fontId="16" fillId="0" borderId="18" xfId="0" applyNumberFormat="1" applyFont="1" applyBorder="1" applyAlignment="1">
      <alignment horizontal="right" vertical="top"/>
    </xf>
    <xf numFmtId="49" fontId="16" fillId="0" borderId="12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right" vertical="top" wrapText="1"/>
    </xf>
    <xf numFmtId="3" fontId="16" fillId="0" borderId="12" xfId="0" applyNumberFormat="1" applyFont="1" applyBorder="1" applyAlignment="1">
      <alignment vertical="top"/>
    </xf>
    <xf numFmtId="4" fontId="16" fillId="0" borderId="19" xfId="0" applyNumberFormat="1" applyFont="1" applyFill="1" applyBorder="1" applyAlignment="1">
      <alignment vertical="top"/>
    </xf>
    <xf numFmtId="49" fontId="16" fillId="0" borderId="17" xfId="0" applyNumberFormat="1" applyFont="1" applyBorder="1" applyAlignment="1">
      <alignment horizontal="left" vertical="top"/>
    </xf>
    <xf numFmtId="0" fontId="16" fillId="0" borderId="20" xfId="0" applyFont="1" applyFill="1" applyBorder="1" applyAlignment="1">
      <alignment horizontal="left" vertical="top"/>
    </xf>
    <xf numFmtId="0" fontId="16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32" fillId="0" borderId="21" xfId="0" applyFont="1" applyFill="1" applyBorder="1" applyAlignment="1">
      <alignment vertical="top"/>
    </xf>
    <xf numFmtId="0" fontId="16" fillId="0" borderId="12" xfId="0" applyFont="1" applyBorder="1" applyAlignment="1">
      <alignment vertical="top"/>
    </xf>
    <xf numFmtId="4" fontId="16" fillId="0" borderId="12" xfId="0" applyNumberFormat="1" applyFont="1" applyBorder="1" applyAlignment="1">
      <alignment vertical="top"/>
    </xf>
    <xf numFmtId="0" fontId="16" fillId="0" borderId="17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2" fontId="22" fillId="0" borderId="0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top"/>
    </xf>
    <xf numFmtId="0" fontId="16" fillId="0" borderId="22" xfId="0" applyFont="1" applyFill="1" applyBorder="1" applyAlignment="1">
      <alignment horizontal="center" vertical="center"/>
    </xf>
    <xf numFmtId="3" fontId="17" fillId="0" borderId="22" xfId="0" applyNumberFormat="1" applyFont="1" applyBorder="1" applyAlignment="1">
      <alignment vertical="center"/>
    </xf>
    <xf numFmtId="4" fontId="16" fillId="0" borderId="22" xfId="0" applyNumberFormat="1" applyFont="1" applyFill="1" applyBorder="1" applyAlignment="1">
      <alignment vertical="center"/>
    </xf>
    <xf numFmtId="4" fontId="16" fillId="0" borderId="22" xfId="0" applyNumberFormat="1" applyFont="1" applyBorder="1" applyAlignment="1">
      <alignment horizontal="right" vertical="top"/>
    </xf>
    <xf numFmtId="0" fontId="21" fillId="33" borderId="0" xfId="0" applyFont="1" applyFill="1" applyAlignment="1">
      <alignment vertical="top"/>
    </xf>
    <xf numFmtId="4" fontId="21" fillId="33" borderId="0" xfId="0" applyNumberFormat="1" applyFont="1" applyFill="1" applyAlignment="1">
      <alignment vertical="top"/>
    </xf>
    <xf numFmtId="0" fontId="23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0" fontId="0" fillId="33" borderId="0" xfId="0" applyFill="1" applyAlignment="1">
      <alignment/>
    </xf>
    <xf numFmtId="0" fontId="29" fillId="0" borderId="0" xfId="0" applyFont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4" fontId="17" fillId="0" borderId="13" xfId="0" applyNumberFormat="1" applyFont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29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4" fontId="17" fillId="0" borderId="0" xfId="0" applyNumberFormat="1" applyFont="1" applyBorder="1" applyAlignment="1">
      <alignment vertical="top"/>
    </xf>
    <xf numFmtId="4" fontId="15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" fontId="32" fillId="0" borderId="11" xfId="0" applyNumberFormat="1" applyFont="1" applyBorder="1" applyAlignment="1">
      <alignment horizontal="right" vertical="top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4" fontId="28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Alignment="1">
      <alignment vertical="top"/>
    </xf>
    <xf numFmtId="0" fontId="16" fillId="0" borderId="23" xfId="0" applyFont="1" applyBorder="1" applyAlignment="1">
      <alignment horizontal="center" vertical="top"/>
    </xf>
    <xf numFmtId="3" fontId="17" fillId="0" borderId="23" xfId="0" applyNumberFormat="1" applyFont="1" applyFill="1" applyBorder="1" applyAlignment="1">
      <alignment vertical="top"/>
    </xf>
    <xf numFmtId="4" fontId="16" fillId="0" borderId="23" xfId="0" applyNumberFormat="1" applyFont="1" applyBorder="1" applyAlignment="1">
      <alignment vertical="top"/>
    </xf>
    <xf numFmtId="49" fontId="16" fillId="0" borderId="17" xfId="0" applyNumberFormat="1" applyFont="1" applyBorder="1" applyAlignment="1">
      <alignment horizontal="left" vertical="top"/>
    </xf>
    <xf numFmtId="0" fontId="16" fillId="0" borderId="17" xfId="0" applyFont="1" applyBorder="1" applyAlignment="1">
      <alignment vertical="top"/>
    </xf>
    <xf numFmtId="0" fontId="16" fillId="0" borderId="17" xfId="0" applyFont="1" applyBorder="1" applyAlignment="1">
      <alignment horizontal="right" vertical="top"/>
    </xf>
    <xf numFmtId="4" fontId="16" fillId="0" borderId="17" xfId="0" applyNumberFormat="1" applyFont="1" applyBorder="1" applyAlignment="1">
      <alignment vertical="top"/>
    </xf>
    <xf numFmtId="4" fontId="16" fillId="0" borderId="24" xfId="0" applyNumberFormat="1" applyFont="1" applyBorder="1" applyAlignment="1">
      <alignment vertical="top"/>
    </xf>
    <xf numFmtId="0" fontId="31" fillId="33" borderId="0" xfId="0" applyFont="1" applyFill="1" applyBorder="1" applyAlignment="1">
      <alignment/>
    </xf>
    <xf numFmtId="4" fontId="31" fillId="33" borderId="11" xfId="0" applyNumberFormat="1" applyFont="1" applyFill="1" applyBorder="1" applyAlignment="1">
      <alignment/>
    </xf>
    <xf numFmtId="4" fontId="17" fillId="0" borderId="11" xfId="0" applyNumberFormat="1" applyFont="1" applyBorder="1" applyAlignment="1">
      <alignment horizontal="right" vertical="top"/>
    </xf>
    <xf numFmtId="0" fontId="45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4" fontId="3" fillId="0" borderId="25" xfId="0" applyNumberFormat="1" applyFont="1" applyBorder="1" applyAlignment="1">
      <alignment/>
    </xf>
    <xf numFmtId="0" fontId="34" fillId="0" borderId="0" xfId="0" applyFont="1" applyFill="1" applyBorder="1" applyAlignment="1">
      <alignment/>
    </xf>
    <xf numFmtId="0" fontId="33" fillId="33" borderId="0" xfId="0" applyFont="1" applyFill="1" applyAlignment="1">
      <alignment vertical="top"/>
    </xf>
    <xf numFmtId="4" fontId="15" fillId="33" borderId="11" xfId="0" applyNumberFormat="1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4" fontId="34" fillId="33" borderId="11" xfId="0" applyNumberFormat="1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6" fillId="0" borderId="23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4" fontId="16" fillId="0" borderId="23" xfId="0" applyNumberFormat="1" applyFont="1" applyBorder="1" applyAlignment="1">
      <alignment/>
    </xf>
    <xf numFmtId="0" fontId="16" fillId="0" borderId="17" xfId="0" applyFont="1" applyBorder="1" applyAlignment="1">
      <alignment vertical="top" wrapText="1"/>
    </xf>
    <xf numFmtId="4" fontId="16" fillId="0" borderId="17" xfId="0" applyNumberFormat="1" applyFont="1" applyBorder="1" applyAlignment="1">
      <alignment/>
    </xf>
    <xf numFmtId="0" fontId="16" fillId="0" borderId="17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/>
    </xf>
    <xf numFmtId="0" fontId="16" fillId="0" borderId="26" xfId="0" applyFont="1" applyBorder="1" applyAlignment="1">
      <alignment horizontal="center" vertical="top"/>
    </xf>
    <xf numFmtId="0" fontId="16" fillId="0" borderId="23" xfId="0" applyFont="1" applyBorder="1" applyAlignment="1">
      <alignment vertical="top"/>
    </xf>
    <xf numFmtId="2" fontId="16" fillId="0" borderId="23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0" fontId="16" fillId="0" borderId="17" xfId="0" applyFont="1" applyBorder="1" applyAlignment="1">
      <alignment vertical="top"/>
    </xf>
    <xf numFmtId="2" fontId="16" fillId="0" borderId="17" xfId="0" applyNumberFormat="1" applyFont="1" applyBorder="1" applyAlignment="1">
      <alignment/>
    </xf>
    <xf numFmtId="2" fontId="16" fillId="0" borderId="17" xfId="0" applyNumberFormat="1" applyFont="1" applyFill="1" applyBorder="1" applyAlignment="1">
      <alignment/>
    </xf>
    <xf numFmtId="173" fontId="16" fillId="0" borderId="17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0" fontId="15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16" fillId="0" borderId="27" xfId="0" applyFont="1" applyFill="1" applyBorder="1" applyAlignment="1">
      <alignment horizontal="left" vertical="top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top"/>
    </xf>
    <xf numFmtId="3" fontId="16" fillId="0" borderId="0" xfId="0" applyNumberFormat="1" applyFont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4" fontId="17" fillId="0" borderId="28" xfId="0" applyNumberFormat="1" applyFont="1" applyBorder="1" applyAlignment="1">
      <alignment horizontal="right" vertical="top"/>
    </xf>
    <xf numFmtId="0" fontId="3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" fontId="34" fillId="0" borderId="0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6" fillId="0" borderId="17" xfId="0" applyNumberFormat="1" applyFont="1" applyBorder="1" applyAlignment="1">
      <alignment horizontal="right"/>
    </xf>
    <xf numFmtId="0" fontId="16" fillId="0" borderId="18" xfId="0" applyFont="1" applyBorder="1" applyAlignment="1">
      <alignment horizontal="center" vertical="top"/>
    </xf>
    <xf numFmtId="0" fontId="16" fillId="0" borderId="18" xfId="0" applyFont="1" applyBorder="1" applyAlignment="1">
      <alignment horizontal="center"/>
    </xf>
    <xf numFmtId="0" fontId="16" fillId="0" borderId="26" xfId="0" applyFont="1" applyFill="1" applyBorder="1" applyAlignment="1">
      <alignment horizontal="left" vertical="top"/>
    </xf>
    <xf numFmtId="49" fontId="16" fillId="0" borderId="23" xfId="0" applyNumberFormat="1" applyFont="1" applyBorder="1" applyAlignment="1">
      <alignment horizontal="centerContinuous" vertical="top"/>
    </xf>
    <xf numFmtId="0" fontId="16" fillId="0" borderId="23" xfId="0" applyFont="1" applyBorder="1" applyAlignment="1">
      <alignment horizontal="left" vertical="top" wrapText="1"/>
    </xf>
    <xf numFmtId="49" fontId="16" fillId="0" borderId="23" xfId="0" applyNumberFormat="1" applyFont="1" applyBorder="1" applyAlignment="1">
      <alignment horizontal="center"/>
    </xf>
    <xf numFmtId="3" fontId="16" fillId="0" borderId="23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wrapText="1"/>
    </xf>
    <xf numFmtId="2" fontId="16" fillId="0" borderId="17" xfId="0" applyNumberFormat="1" applyFont="1" applyFill="1" applyBorder="1" applyAlignment="1">
      <alignment horizontal="right" wrapText="1"/>
    </xf>
    <xf numFmtId="4" fontId="16" fillId="0" borderId="17" xfId="0" applyNumberFormat="1" applyFont="1" applyFill="1" applyBorder="1" applyAlignment="1">
      <alignment horizontal="right"/>
    </xf>
    <xf numFmtId="172" fontId="16" fillId="0" borderId="17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vertical="top"/>
    </xf>
    <xf numFmtId="0" fontId="16" fillId="0" borderId="26" xfId="0" applyFont="1" applyFill="1" applyBorder="1" applyAlignment="1">
      <alignment vertical="top" wrapText="1"/>
    </xf>
    <xf numFmtId="4" fontId="16" fillId="0" borderId="26" xfId="0" applyNumberFormat="1" applyFont="1" applyFill="1" applyBorder="1" applyAlignment="1">
      <alignment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7" xfId="0" applyNumberFormat="1" applyFont="1" applyBorder="1" applyAlignment="1">
      <alignment vertical="center" wrapText="1"/>
    </xf>
    <xf numFmtId="0" fontId="16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 wrapText="1"/>
    </xf>
    <xf numFmtId="4" fontId="16" fillId="0" borderId="26" xfId="0" applyNumberFormat="1" applyFont="1" applyFill="1" applyBorder="1" applyAlignment="1">
      <alignment vertical="center" wrapText="1"/>
    </xf>
    <xf numFmtId="4" fontId="16" fillId="0" borderId="26" xfId="0" applyNumberFormat="1" applyFont="1" applyBorder="1" applyAlignment="1">
      <alignment vertical="center" wrapText="1"/>
    </xf>
    <xf numFmtId="0" fontId="16" fillId="0" borderId="29" xfId="0" applyFont="1" applyBorder="1" applyAlignment="1">
      <alignment horizontal="center" vertical="top"/>
    </xf>
    <xf numFmtId="0" fontId="16" fillId="0" borderId="29" xfId="0" applyFont="1" applyBorder="1" applyAlignment="1">
      <alignment horizontal="right" vertical="top"/>
    </xf>
    <xf numFmtId="0" fontId="18" fillId="0" borderId="22" xfId="0" applyFont="1" applyBorder="1" applyAlignment="1">
      <alignment horizontal="center" vertical="top"/>
    </xf>
    <xf numFmtId="2" fontId="16" fillId="0" borderId="22" xfId="0" applyNumberFormat="1" applyFont="1" applyBorder="1" applyAlignment="1">
      <alignment horizontal="right" vertical="top"/>
    </xf>
    <xf numFmtId="0" fontId="18" fillId="0" borderId="17" xfId="0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right" vertical="top"/>
    </xf>
    <xf numFmtId="4" fontId="16" fillId="0" borderId="17" xfId="0" applyNumberFormat="1" applyFont="1" applyBorder="1" applyAlignment="1">
      <alignment horizontal="right" vertical="top"/>
    </xf>
    <xf numFmtId="4" fontId="16" fillId="0" borderId="17" xfId="0" applyNumberFormat="1" applyFont="1" applyBorder="1" applyAlignment="1">
      <alignment vertical="top"/>
    </xf>
    <xf numFmtId="4" fontId="16" fillId="0" borderId="26" xfId="0" applyNumberFormat="1" applyFont="1" applyBorder="1" applyAlignment="1">
      <alignment horizontal="right" vertical="top"/>
    </xf>
    <xf numFmtId="2" fontId="16" fillId="0" borderId="18" xfId="0" applyNumberFormat="1" applyFont="1" applyFill="1" applyBorder="1" applyAlignment="1">
      <alignment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0" fontId="16" fillId="0" borderId="23" xfId="0" applyFont="1" applyFill="1" applyBorder="1" applyAlignment="1">
      <alignment horizontal="center" vertical="top"/>
    </xf>
    <xf numFmtId="4" fontId="16" fillId="0" borderId="23" xfId="0" applyNumberFormat="1" applyFont="1" applyFill="1" applyBorder="1" applyAlignment="1">
      <alignment vertical="top"/>
    </xf>
    <xf numFmtId="0" fontId="16" fillId="0" borderId="17" xfId="0" applyFont="1" applyBorder="1" applyAlignment="1">
      <alignment vertical="center"/>
    </xf>
    <xf numFmtId="3" fontId="16" fillId="0" borderId="17" xfId="0" applyNumberFormat="1" applyFont="1" applyFill="1" applyBorder="1" applyAlignment="1">
      <alignment vertical="top"/>
    </xf>
    <xf numFmtId="4" fontId="16" fillId="0" borderId="17" xfId="0" applyNumberFormat="1" applyFont="1" applyFill="1" applyBorder="1" applyAlignment="1">
      <alignment vertical="top"/>
    </xf>
    <xf numFmtId="0" fontId="16" fillId="0" borderId="23" xfId="0" applyFont="1" applyFill="1" applyBorder="1" applyAlignment="1">
      <alignment vertical="top"/>
    </xf>
    <xf numFmtId="4" fontId="16" fillId="0" borderId="26" xfId="0" applyNumberFormat="1" applyFont="1" applyBorder="1" applyAlignment="1">
      <alignment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Fill="1" applyBorder="1" applyAlignment="1">
      <alignment vertical="top"/>
    </xf>
    <xf numFmtId="0" fontId="16" fillId="0" borderId="22" xfId="0" applyFont="1" applyFill="1" applyBorder="1" applyAlignment="1">
      <alignment vertical="top" wrapText="1"/>
    </xf>
    <xf numFmtId="0" fontId="16" fillId="0" borderId="22" xfId="0" applyFont="1" applyBorder="1" applyAlignment="1">
      <alignment horizontal="center"/>
    </xf>
    <xf numFmtId="4" fontId="16" fillId="0" borderId="22" xfId="0" applyNumberFormat="1" applyFont="1" applyFill="1" applyBorder="1" applyAlignment="1">
      <alignment/>
    </xf>
    <xf numFmtId="175" fontId="16" fillId="0" borderId="17" xfId="0" applyNumberFormat="1" applyFont="1" applyFill="1" applyBorder="1" applyAlignment="1">
      <alignment horizontal="right"/>
    </xf>
    <xf numFmtId="4" fontId="16" fillId="0" borderId="17" xfId="0" applyNumberFormat="1" applyFont="1" applyBorder="1" applyAlignment="1">
      <alignment horizontal="right" wrapText="1"/>
    </xf>
    <xf numFmtId="0" fontId="16" fillId="0" borderId="18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 wrapText="1"/>
    </xf>
    <xf numFmtId="4" fontId="16" fillId="0" borderId="18" xfId="0" applyNumberFormat="1" applyFont="1" applyFill="1" applyBorder="1" applyAlignment="1">
      <alignment/>
    </xf>
    <xf numFmtId="0" fontId="16" fillId="0" borderId="26" xfId="0" applyFont="1" applyBorder="1" applyAlignment="1">
      <alignment horizontal="center"/>
    </xf>
    <xf numFmtId="4" fontId="16" fillId="0" borderId="23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left" vertical="top"/>
    </xf>
    <xf numFmtId="0" fontId="15" fillId="0" borderId="31" xfId="0" applyFont="1" applyBorder="1" applyAlignment="1">
      <alignment wrapText="1"/>
    </xf>
    <xf numFmtId="0" fontId="15" fillId="0" borderId="31" xfId="0" applyFont="1" applyBorder="1" applyAlignment="1">
      <alignment/>
    </xf>
    <xf numFmtId="0" fontId="16" fillId="0" borderId="18" xfId="0" applyFont="1" applyBorder="1" applyAlignment="1">
      <alignment vertical="center"/>
    </xf>
    <xf numFmtId="4" fontId="16" fillId="0" borderId="18" xfId="0" applyNumberFormat="1" applyFont="1" applyFill="1" applyBorder="1" applyAlignment="1">
      <alignment vertical="center" wrapText="1"/>
    </xf>
    <xf numFmtId="4" fontId="16" fillId="0" borderId="18" xfId="0" applyNumberFormat="1" applyFont="1" applyBorder="1" applyAlignment="1">
      <alignment vertical="center" wrapText="1"/>
    </xf>
    <xf numFmtId="0" fontId="16" fillId="0" borderId="17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top"/>
    </xf>
    <xf numFmtId="2" fontId="22" fillId="33" borderId="0" xfId="0" applyNumberFormat="1" applyFont="1" applyFill="1" applyBorder="1" applyAlignment="1">
      <alignment vertical="top"/>
    </xf>
    <xf numFmtId="2" fontId="22" fillId="33" borderId="32" xfId="0" applyNumberFormat="1" applyFont="1" applyFill="1" applyBorder="1" applyAlignment="1">
      <alignment vertical="top"/>
    </xf>
    <xf numFmtId="4" fontId="2" fillId="33" borderId="11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4" fontId="17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wrapText="1"/>
    </xf>
    <xf numFmtId="175" fontId="16" fillId="0" borderId="17" xfId="0" applyNumberFormat="1" applyFont="1" applyBorder="1" applyAlignment="1">
      <alignment horizontal="right" wrapText="1"/>
    </xf>
    <xf numFmtId="0" fontId="16" fillId="0" borderId="29" xfId="0" applyFont="1" applyFill="1" applyBorder="1" applyAlignment="1">
      <alignment vertical="top"/>
    </xf>
    <xf numFmtId="0" fontId="18" fillId="0" borderId="22" xfId="0" applyFont="1" applyFill="1" applyBorder="1" applyAlignment="1">
      <alignment horizontal="center" vertical="top"/>
    </xf>
    <xf numFmtId="2" fontId="16" fillId="0" borderId="22" xfId="0" applyNumberFormat="1" applyFont="1" applyFill="1" applyBorder="1" applyAlignment="1">
      <alignment horizontal="right" vertical="top"/>
    </xf>
    <xf numFmtId="4" fontId="16" fillId="0" borderId="17" xfId="0" applyNumberFormat="1" applyFont="1" applyFill="1" applyBorder="1" applyAlignment="1">
      <alignment horizontal="right" vertical="top"/>
    </xf>
    <xf numFmtId="176" fontId="16" fillId="0" borderId="17" xfId="0" applyNumberFormat="1" applyFont="1" applyFill="1" applyBorder="1" applyAlignment="1">
      <alignment horizontal="right" vertical="top"/>
    </xf>
    <xf numFmtId="0" fontId="16" fillId="0" borderId="33" xfId="0" applyFont="1" applyFill="1" applyBorder="1" applyAlignment="1">
      <alignment horizontal="left" vertical="top"/>
    </xf>
    <xf numFmtId="0" fontId="38" fillId="0" borderId="33" xfId="0" applyFont="1" applyFill="1" applyBorder="1" applyAlignment="1">
      <alignment vertical="top"/>
    </xf>
    <xf numFmtId="0" fontId="16" fillId="0" borderId="33" xfId="0" applyFont="1" applyFill="1" applyBorder="1" applyAlignment="1">
      <alignment vertical="top"/>
    </xf>
    <xf numFmtId="0" fontId="18" fillId="0" borderId="2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right" vertical="top"/>
    </xf>
    <xf numFmtId="4" fontId="16" fillId="0" borderId="23" xfId="0" applyNumberFormat="1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2" fillId="0" borderId="34" xfId="0" applyFont="1" applyFill="1" applyBorder="1" applyAlignment="1">
      <alignment vertical="top"/>
    </xf>
    <xf numFmtId="0" fontId="32" fillId="0" borderId="16" xfId="0" applyFont="1" applyFill="1" applyBorder="1" applyAlignment="1">
      <alignment vertical="top"/>
    </xf>
    <xf numFmtId="0" fontId="32" fillId="0" borderId="35" xfId="0" applyFont="1" applyFill="1" applyBorder="1" applyAlignment="1">
      <alignment vertical="top"/>
    </xf>
    <xf numFmtId="0" fontId="32" fillId="0" borderId="36" xfId="0" applyFont="1" applyFill="1" applyBorder="1" applyAlignment="1">
      <alignment vertical="top"/>
    </xf>
    <xf numFmtId="0" fontId="32" fillId="0" borderId="37" xfId="0" applyFont="1" applyFill="1" applyBorder="1" applyAlignment="1">
      <alignment vertical="top"/>
    </xf>
    <xf numFmtId="0" fontId="27" fillId="0" borderId="0" xfId="0" applyFont="1" applyAlignment="1">
      <alignment/>
    </xf>
    <xf numFmtId="4" fontId="2" fillId="33" borderId="11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0" fontId="46" fillId="0" borderId="13" xfId="0" applyFont="1" applyBorder="1" applyAlignment="1">
      <alignment horizontal="center" vertical="top"/>
    </xf>
    <xf numFmtId="0" fontId="46" fillId="0" borderId="13" xfId="0" applyFont="1" applyBorder="1" applyAlignment="1">
      <alignment horizontal="right" vertical="top"/>
    </xf>
    <xf numFmtId="4" fontId="46" fillId="0" borderId="13" xfId="0" applyNumberFormat="1" applyFont="1" applyBorder="1" applyAlignment="1">
      <alignment horizontal="right" vertical="top"/>
    </xf>
    <xf numFmtId="0" fontId="16" fillId="0" borderId="29" xfId="0" applyFont="1" applyFill="1" applyBorder="1" applyAlignment="1">
      <alignment vertical="top"/>
    </xf>
    <xf numFmtId="0" fontId="16" fillId="0" borderId="29" xfId="0" applyFont="1" applyFill="1" applyBorder="1" applyAlignment="1">
      <alignment vertical="top" wrapText="1"/>
    </xf>
    <xf numFmtId="0" fontId="16" fillId="0" borderId="29" xfId="0" applyFont="1" applyBorder="1" applyAlignment="1">
      <alignment horizontal="center"/>
    </xf>
    <xf numFmtId="4" fontId="16" fillId="0" borderId="29" xfId="0" applyNumberFormat="1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right"/>
    </xf>
    <xf numFmtId="4" fontId="16" fillId="0" borderId="38" xfId="0" applyNumberFormat="1" applyFont="1" applyFill="1" applyBorder="1" applyAlignment="1">
      <alignment horizontal="right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top"/>
    </xf>
    <xf numFmtId="4" fontId="21" fillId="33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4" fontId="21" fillId="0" borderId="0" xfId="0" applyNumberFormat="1" applyFont="1" applyFill="1" applyAlignment="1">
      <alignment vertical="top"/>
    </xf>
    <xf numFmtId="0" fontId="16" fillId="0" borderId="20" xfId="0" applyFont="1" applyFill="1" applyBorder="1" applyAlignment="1">
      <alignment horizontal="left" vertical="top"/>
    </xf>
    <xf numFmtId="49" fontId="16" fillId="0" borderId="12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/>
    </xf>
    <xf numFmtId="0" fontId="16" fillId="0" borderId="12" xfId="0" applyFont="1" applyBorder="1" applyAlignment="1">
      <alignment vertical="top"/>
    </xf>
    <xf numFmtId="4" fontId="16" fillId="0" borderId="12" xfId="0" applyNumberFormat="1" applyFont="1" applyBorder="1" applyAlignment="1">
      <alignment vertical="top"/>
    </xf>
    <xf numFmtId="4" fontId="17" fillId="0" borderId="11" xfId="0" applyNumberFormat="1" applyFont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38" xfId="0" applyFont="1" applyFill="1" applyBorder="1" applyAlignment="1">
      <alignment horizontal="center" vertical="top"/>
    </xf>
    <xf numFmtId="0" fontId="16" fillId="0" borderId="38" xfId="0" applyFont="1" applyFill="1" applyBorder="1" applyAlignment="1">
      <alignment vertical="top"/>
    </xf>
    <xf numFmtId="4" fontId="16" fillId="0" borderId="38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3" fontId="16" fillId="0" borderId="17" xfId="0" applyNumberFormat="1" applyFont="1" applyFill="1" applyBorder="1" applyAlignment="1">
      <alignment vertical="top"/>
    </xf>
    <xf numFmtId="0" fontId="16" fillId="0" borderId="22" xfId="0" applyFont="1" applyFill="1" applyBorder="1" applyAlignment="1">
      <alignment horizontal="center" vertical="top"/>
    </xf>
    <xf numFmtId="3" fontId="16" fillId="0" borderId="22" xfId="0" applyNumberFormat="1" applyFont="1" applyFill="1" applyBorder="1" applyAlignment="1">
      <alignment vertical="top"/>
    </xf>
    <xf numFmtId="4" fontId="16" fillId="0" borderId="22" xfId="0" applyNumberFormat="1" applyFont="1" applyFill="1" applyBorder="1" applyAlignment="1">
      <alignment vertical="top"/>
    </xf>
    <xf numFmtId="3" fontId="17" fillId="0" borderId="23" xfId="0" applyNumberFormat="1" applyFont="1" applyFill="1" applyBorder="1" applyAlignment="1">
      <alignment vertical="top"/>
    </xf>
    <xf numFmtId="4" fontId="16" fillId="0" borderId="23" xfId="0" applyNumberFormat="1" applyFont="1" applyBorder="1" applyAlignment="1">
      <alignment vertical="top"/>
    </xf>
    <xf numFmtId="0" fontId="16" fillId="0" borderId="17" xfId="0" applyFont="1" applyBorder="1" applyAlignment="1">
      <alignment horizontal="right" vertical="top"/>
    </xf>
    <xf numFmtId="4" fontId="16" fillId="0" borderId="24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top"/>
    </xf>
    <xf numFmtId="0" fontId="16" fillId="0" borderId="39" xfId="0" applyFont="1" applyFill="1" applyBorder="1" applyAlignment="1">
      <alignment horizontal="center"/>
    </xf>
    <xf numFmtId="4" fontId="16" fillId="0" borderId="39" xfId="0" applyNumberFormat="1" applyFont="1" applyBorder="1" applyAlignment="1">
      <alignment/>
    </xf>
    <xf numFmtId="0" fontId="16" fillId="0" borderId="26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23" fillId="0" borderId="0" xfId="0" applyNumberFormat="1" applyFont="1" applyBorder="1" applyAlignment="1">
      <alignment/>
    </xf>
    <xf numFmtId="0" fontId="34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6" fillId="0" borderId="18" xfId="0" applyFont="1" applyBorder="1" applyAlignment="1">
      <alignment vertical="top"/>
    </xf>
    <xf numFmtId="0" fontId="16" fillId="0" borderId="18" xfId="0" applyFont="1" applyBorder="1" applyAlignment="1">
      <alignment vertical="top" wrapText="1"/>
    </xf>
    <xf numFmtId="2" fontId="16" fillId="0" borderId="18" xfId="0" applyNumberFormat="1" applyFont="1" applyBorder="1" applyAlignment="1">
      <alignment/>
    </xf>
    <xf numFmtId="0" fontId="30" fillId="0" borderId="13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center" vertical="top"/>
    </xf>
    <xf numFmtId="3" fontId="16" fillId="0" borderId="13" xfId="0" applyNumberFormat="1" applyFont="1" applyBorder="1" applyAlignment="1">
      <alignment vertical="top"/>
    </xf>
    <xf numFmtId="4" fontId="16" fillId="0" borderId="13" xfId="0" applyNumberFormat="1" applyFont="1" applyFill="1" applyBorder="1" applyAlignment="1">
      <alignment vertical="top"/>
    </xf>
    <xf numFmtId="4" fontId="16" fillId="0" borderId="40" xfId="0" applyNumberFormat="1" applyFont="1" applyFill="1" applyBorder="1" applyAlignment="1">
      <alignment vertical="top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4" fontId="16" fillId="0" borderId="39" xfId="0" applyNumberFormat="1" applyFont="1" applyFill="1" applyBorder="1" applyAlignment="1">
      <alignment vertical="top"/>
    </xf>
    <xf numFmtId="0" fontId="32" fillId="0" borderId="11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33" xfId="0" applyFont="1" applyBorder="1" applyAlignment="1">
      <alignment vertical="top"/>
    </xf>
    <xf numFmtId="0" fontId="16" fillId="0" borderId="33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center"/>
    </xf>
    <xf numFmtId="2" fontId="16" fillId="0" borderId="33" xfId="0" applyNumberFormat="1" applyFont="1" applyFill="1" applyBorder="1" applyAlignment="1">
      <alignment/>
    </xf>
    <xf numFmtId="2" fontId="16" fillId="0" borderId="33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0" fontId="16" fillId="0" borderId="11" xfId="0" applyFont="1" applyBorder="1" applyAlignment="1">
      <alignment vertical="top"/>
    </xf>
    <xf numFmtId="0" fontId="16" fillId="0" borderId="11" xfId="0" applyFont="1" applyBorder="1" applyAlignment="1">
      <alignment horizontal="right" vertical="top"/>
    </xf>
    <xf numFmtId="4" fontId="16" fillId="0" borderId="11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17" fillId="0" borderId="10" xfId="0" applyFont="1" applyBorder="1" applyAlignment="1">
      <alignment vertical="top"/>
    </xf>
    <xf numFmtId="0" fontId="18" fillId="0" borderId="17" xfId="0" applyFont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173" fontId="16" fillId="0" borderId="22" xfId="0" applyNumberFormat="1" applyFont="1" applyFill="1" applyBorder="1" applyAlignment="1">
      <alignment horizontal="right" vertical="top"/>
    </xf>
    <xf numFmtId="176" fontId="16" fillId="0" borderId="17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vertical="top"/>
    </xf>
    <xf numFmtId="0" fontId="34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6" fillId="0" borderId="29" xfId="0" applyNumberFormat="1" applyFont="1" applyFill="1" applyBorder="1" applyAlignment="1">
      <alignment vertical="top"/>
    </xf>
    <xf numFmtId="0" fontId="32" fillId="0" borderId="41" xfId="0" applyFont="1" applyFill="1" applyBorder="1" applyAlignment="1">
      <alignment vertical="top"/>
    </xf>
    <xf numFmtId="0" fontId="30" fillId="0" borderId="28" xfId="0" applyFont="1" applyFill="1" applyBorder="1" applyAlignment="1">
      <alignment horizontal="right" vertical="top"/>
    </xf>
    <xf numFmtId="0" fontId="16" fillId="0" borderId="28" xfId="0" applyFont="1" applyFill="1" applyBorder="1" applyAlignment="1">
      <alignment horizontal="center" vertical="top"/>
    </xf>
    <xf numFmtId="3" fontId="16" fillId="0" borderId="28" xfId="0" applyNumberFormat="1" applyFont="1" applyBorder="1" applyAlignment="1">
      <alignment vertical="top"/>
    </xf>
    <xf numFmtId="4" fontId="16" fillId="0" borderId="28" xfId="0" applyNumberFormat="1" applyFont="1" applyFill="1" applyBorder="1" applyAlignment="1">
      <alignment vertical="top"/>
    </xf>
    <xf numFmtId="4" fontId="16" fillId="0" borderId="42" xfId="0" applyNumberFormat="1" applyFont="1" applyFill="1" applyBorder="1" applyAlignment="1">
      <alignment vertical="top"/>
    </xf>
    <xf numFmtId="0" fontId="16" fillId="0" borderId="23" xfId="0" applyFont="1" applyBorder="1" applyAlignment="1">
      <alignment vertical="center"/>
    </xf>
    <xf numFmtId="0" fontId="16" fillId="0" borderId="23" xfId="0" applyFont="1" applyFill="1" applyBorder="1" applyAlignment="1">
      <alignment horizontal="center" vertical="top"/>
    </xf>
    <xf numFmtId="3" fontId="16" fillId="0" borderId="23" xfId="0" applyNumberFormat="1" applyFont="1" applyFill="1" applyBorder="1" applyAlignment="1">
      <alignment vertical="top"/>
    </xf>
    <xf numFmtId="4" fontId="16" fillId="0" borderId="23" xfId="0" applyNumberFormat="1" applyFont="1" applyFill="1" applyBorder="1" applyAlignment="1">
      <alignment vertical="top"/>
    </xf>
    <xf numFmtId="0" fontId="16" fillId="0" borderId="39" xfId="0" applyFont="1" applyBorder="1" applyAlignment="1">
      <alignment vertical="center"/>
    </xf>
    <xf numFmtId="4" fontId="16" fillId="0" borderId="39" xfId="0" applyNumberFormat="1" applyFont="1" applyFill="1" applyBorder="1" applyAlignment="1">
      <alignment vertical="top"/>
    </xf>
    <xf numFmtId="4" fontId="16" fillId="0" borderId="26" xfId="0" applyNumberFormat="1" applyFont="1" applyFill="1" applyBorder="1" applyAlignment="1">
      <alignment horizontal="right"/>
    </xf>
    <xf numFmtId="4" fontId="16" fillId="0" borderId="26" xfId="0" applyNumberFormat="1" applyFont="1" applyBorder="1" applyAlignment="1">
      <alignment/>
    </xf>
    <xf numFmtId="0" fontId="30" fillId="0" borderId="28" xfId="0" applyFont="1" applyFill="1" applyBorder="1" applyAlignment="1">
      <alignment vertical="top"/>
    </xf>
    <xf numFmtId="0" fontId="16" fillId="0" borderId="18" xfId="0" applyFont="1" applyFill="1" applyBorder="1" applyAlignment="1">
      <alignment horizontal="center" vertical="top"/>
    </xf>
    <xf numFmtId="3" fontId="16" fillId="0" borderId="18" xfId="0" applyNumberFormat="1" applyFont="1" applyFill="1" applyBorder="1" applyAlignment="1">
      <alignment vertical="top"/>
    </xf>
    <xf numFmtId="4" fontId="16" fillId="0" borderId="18" xfId="0" applyNumberFormat="1" applyFont="1" applyFill="1" applyBorder="1" applyAlignment="1">
      <alignment vertical="top"/>
    </xf>
    <xf numFmtId="0" fontId="16" fillId="0" borderId="26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top"/>
    </xf>
    <xf numFmtId="3" fontId="16" fillId="0" borderId="26" xfId="0" applyNumberFormat="1" applyFont="1" applyFill="1" applyBorder="1" applyAlignment="1">
      <alignment vertical="top"/>
    </xf>
    <xf numFmtId="4" fontId="16" fillId="0" borderId="26" xfId="0" applyNumberFormat="1" applyFont="1" applyFill="1" applyBorder="1" applyAlignment="1">
      <alignment vertical="top"/>
    </xf>
    <xf numFmtId="0" fontId="49" fillId="33" borderId="0" xfId="0" applyFont="1" applyFill="1" applyAlignment="1">
      <alignment vertical="top"/>
    </xf>
    <xf numFmtId="0" fontId="16" fillId="0" borderId="29" xfId="0" applyFont="1" applyFill="1" applyBorder="1" applyAlignment="1">
      <alignment horizontal="left" vertical="top"/>
    </xf>
    <xf numFmtId="0" fontId="38" fillId="0" borderId="29" xfId="0" applyFont="1" applyFill="1" applyBorder="1" applyAlignment="1">
      <alignment vertical="top"/>
    </xf>
    <xf numFmtId="183" fontId="16" fillId="0" borderId="22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vertical="top"/>
    </xf>
    <xf numFmtId="0" fontId="16" fillId="0" borderId="33" xfId="0" applyFont="1" applyBorder="1" applyAlignment="1">
      <alignment vertical="center"/>
    </xf>
    <xf numFmtId="0" fontId="16" fillId="0" borderId="33" xfId="0" applyFont="1" applyFill="1" applyBorder="1" applyAlignment="1">
      <alignment horizontal="center" vertical="top"/>
    </xf>
    <xf numFmtId="3" fontId="16" fillId="0" borderId="33" xfId="0" applyNumberFormat="1" applyFont="1" applyFill="1" applyBorder="1" applyAlignment="1">
      <alignment vertical="top"/>
    </xf>
    <xf numFmtId="4" fontId="16" fillId="0" borderId="33" xfId="0" applyNumberFormat="1" applyFont="1" applyFill="1" applyBorder="1" applyAlignment="1">
      <alignment vertical="top"/>
    </xf>
    <xf numFmtId="0" fontId="16" fillId="0" borderId="29" xfId="0" applyFont="1" applyFill="1" applyBorder="1" applyAlignment="1">
      <alignment horizontal="center" vertical="top"/>
    </xf>
    <xf numFmtId="3" fontId="16" fillId="0" borderId="29" xfId="0" applyNumberFormat="1" applyFont="1" applyFill="1" applyBorder="1" applyAlignment="1">
      <alignment vertical="top"/>
    </xf>
    <xf numFmtId="4" fontId="16" fillId="0" borderId="29" xfId="0" applyNumberFormat="1" applyFont="1" applyFill="1" applyBorder="1" applyAlignment="1">
      <alignment vertical="top"/>
    </xf>
    <xf numFmtId="180" fontId="16" fillId="0" borderId="22" xfId="0" applyNumberFormat="1" applyFont="1" applyFill="1" applyBorder="1" applyAlignment="1">
      <alignment horizontal="right" vertical="top"/>
    </xf>
    <xf numFmtId="0" fontId="16" fillId="0" borderId="18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7" fillId="0" borderId="23" xfId="0" applyFont="1" applyBorder="1" applyAlignment="1">
      <alignment horizontal="center" vertical="top"/>
    </xf>
    <xf numFmtId="0" fontId="50" fillId="0" borderId="0" xfId="0" applyFont="1" applyBorder="1" applyAlignment="1">
      <alignment/>
    </xf>
    <xf numFmtId="0" fontId="17" fillId="0" borderId="23" xfId="0" applyFont="1" applyBorder="1" applyAlignment="1">
      <alignment horizontal="center" vertical="top"/>
    </xf>
    <xf numFmtId="4" fontId="16" fillId="0" borderId="22" xfId="0" applyNumberFormat="1" applyFont="1" applyFill="1" applyBorder="1" applyAlignment="1">
      <alignment horizontal="right" vertical="top"/>
    </xf>
    <xf numFmtId="4" fontId="3" fillId="0" borderId="28" xfId="0" applyNumberFormat="1" applyFont="1" applyBorder="1" applyAlignment="1">
      <alignment/>
    </xf>
    <xf numFmtId="0" fontId="22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18" fillId="0" borderId="33" xfId="0" applyFont="1" applyBorder="1" applyAlignment="1">
      <alignment horizontal="center" vertical="top"/>
    </xf>
    <xf numFmtId="173" fontId="16" fillId="0" borderId="33" xfId="0" applyNumberFormat="1" applyFont="1" applyBorder="1" applyAlignment="1">
      <alignment horizontal="right" vertical="top"/>
    </xf>
    <xf numFmtId="4" fontId="16" fillId="0" borderId="33" xfId="0" applyNumberFormat="1" applyFont="1" applyBorder="1" applyAlignment="1">
      <alignment horizontal="right" vertical="top"/>
    </xf>
    <xf numFmtId="0" fontId="16" fillId="0" borderId="26" xfId="0" applyFont="1" applyFill="1" applyBorder="1" applyAlignment="1">
      <alignment vertical="top"/>
    </xf>
    <xf numFmtId="4" fontId="9" fillId="0" borderId="0" xfId="0" applyNumberFormat="1" applyFont="1" applyAlignment="1">
      <alignment/>
    </xf>
    <xf numFmtId="0" fontId="16" fillId="0" borderId="22" xfId="0" applyFont="1" applyFill="1" applyBorder="1" applyAlignment="1">
      <alignment horizontal="center"/>
    </xf>
    <xf numFmtId="0" fontId="16" fillId="0" borderId="33" xfId="0" applyFont="1" applyFill="1" applyBorder="1" applyAlignment="1">
      <alignment vertical="top"/>
    </xf>
    <xf numFmtId="0" fontId="16" fillId="0" borderId="33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28" xfId="0" applyFont="1" applyBorder="1" applyAlignment="1">
      <alignment vertical="top"/>
    </xf>
    <xf numFmtId="0" fontId="0" fillId="0" borderId="28" xfId="0" applyFont="1" applyBorder="1" applyAlignment="1">
      <alignment/>
    </xf>
    <xf numFmtId="0" fontId="3" fillId="0" borderId="28" xfId="0" applyFont="1" applyBorder="1" applyAlignment="1">
      <alignment vertical="top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vertical="center" wrapText="1"/>
    </xf>
    <xf numFmtId="4" fontId="16" fillId="0" borderId="39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top"/>
    </xf>
    <xf numFmtId="4" fontId="16" fillId="0" borderId="18" xfId="0" applyNumberFormat="1" applyFont="1" applyFill="1" applyBorder="1" applyAlignment="1">
      <alignment vertical="top"/>
    </xf>
    <xf numFmtId="0" fontId="30" fillId="0" borderId="16" xfId="0" applyFont="1" applyFill="1" applyBorder="1" applyAlignment="1">
      <alignment vertical="top"/>
    </xf>
    <xf numFmtId="0" fontId="30" fillId="0" borderId="16" xfId="0" applyFont="1" applyFill="1" applyBorder="1" applyAlignment="1">
      <alignment horizontal="right" vertical="top"/>
    </xf>
    <xf numFmtId="0" fontId="16" fillId="0" borderId="16" xfId="0" applyFont="1" applyFill="1" applyBorder="1" applyAlignment="1">
      <alignment horizontal="center" vertical="top"/>
    </xf>
    <xf numFmtId="3" fontId="16" fillId="0" borderId="16" xfId="0" applyNumberFormat="1" applyFont="1" applyBorder="1" applyAlignment="1">
      <alignment vertical="top"/>
    </xf>
    <xf numFmtId="4" fontId="16" fillId="0" borderId="16" xfId="0" applyNumberFormat="1" applyFont="1" applyFill="1" applyBorder="1" applyAlignment="1">
      <alignment vertical="top"/>
    </xf>
    <xf numFmtId="4" fontId="16" fillId="0" borderId="35" xfId="0" applyNumberFormat="1" applyFont="1" applyFill="1" applyBorder="1" applyAlignment="1">
      <alignment vertical="top"/>
    </xf>
    <xf numFmtId="0" fontId="16" fillId="0" borderId="17" xfId="0" applyFont="1" applyBorder="1" applyAlignment="1">
      <alignment horizontal="left" vertical="top"/>
    </xf>
    <xf numFmtId="49" fontId="16" fillId="0" borderId="29" xfId="0" applyNumberFormat="1" applyFont="1" applyBorder="1" applyAlignment="1">
      <alignment horizontal="left" vertical="top"/>
    </xf>
    <xf numFmtId="49" fontId="17" fillId="0" borderId="29" xfId="0" applyNumberFormat="1" applyFont="1" applyBorder="1" applyAlignment="1">
      <alignment horizontal="right" vertical="top" wrapText="1"/>
    </xf>
    <xf numFmtId="0" fontId="17" fillId="0" borderId="29" xfId="0" applyFont="1" applyBorder="1" applyAlignment="1">
      <alignment vertical="top" wrapText="1"/>
    </xf>
    <xf numFmtId="3" fontId="16" fillId="0" borderId="26" xfId="0" applyNumberFormat="1" applyFont="1" applyFill="1" applyBorder="1" applyAlignment="1">
      <alignment vertical="top"/>
    </xf>
    <xf numFmtId="4" fontId="16" fillId="0" borderId="26" xfId="0" applyNumberFormat="1" applyFont="1" applyFill="1" applyBorder="1" applyAlignment="1">
      <alignment vertical="top"/>
    </xf>
    <xf numFmtId="0" fontId="41" fillId="0" borderId="13" xfId="0" applyFont="1" applyFill="1" applyBorder="1" applyAlignment="1">
      <alignment horizontal="left" vertical="top"/>
    </xf>
    <xf numFmtId="3" fontId="41" fillId="0" borderId="13" xfId="0" applyNumberFormat="1" applyFont="1" applyBorder="1" applyAlignment="1">
      <alignment vertical="top"/>
    </xf>
    <xf numFmtId="4" fontId="30" fillId="0" borderId="13" xfId="0" applyNumberFormat="1" applyFont="1" applyFill="1" applyBorder="1" applyAlignment="1">
      <alignment vertical="top"/>
    </xf>
    <xf numFmtId="4" fontId="16" fillId="0" borderId="40" xfId="0" applyNumberFormat="1" applyFont="1" applyBorder="1" applyAlignment="1">
      <alignment vertical="top"/>
    </xf>
    <xf numFmtId="2" fontId="16" fillId="0" borderId="17" xfId="0" applyNumberFormat="1" applyFont="1" applyFill="1" applyBorder="1" applyAlignment="1">
      <alignment horizontal="right" vertical="top"/>
    </xf>
    <xf numFmtId="0" fontId="18" fillId="0" borderId="39" xfId="0" applyFont="1" applyFill="1" applyBorder="1" applyAlignment="1">
      <alignment horizontal="center" vertical="top"/>
    </xf>
    <xf numFmtId="2" fontId="16" fillId="0" borderId="39" xfId="0" applyNumberFormat="1" applyFont="1" applyFill="1" applyBorder="1" applyAlignment="1">
      <alignment horizontal="right" vertical="top"/>
    </xf>
    <xf numFmtId="4" fontId="16" fillId="0" borderId="39" xfId="0" applyNumberFormat="1" applyFont="1" applyFill="1" applyBorder="1" applyAlignment="1">
      <alignment horizontal="right" vertical="top"/>
    </xf>
    <xf numFmtId="0" fontId="18" fillId="0" borderId="26" xfId="0" applyFont="1" applyFill="1" applyBorder="1" applyAlignment="1">
      <alignment horizontal="center" vertical="top"/>
    </xf>
    <xf numFmtId="0" fontId="18" fillId="0" borderId="29" xfId="0" applyFont="1" applyFill="1" applyBorder="1" applyAlignment="1">
      <alignment horizontal="center" vertical="top"/>
    </xf>
    <xf numFmtId="0" fontId="16" fillId="0" borderId="29" xfId="0" applyFont="1" applyFill="1" applyBorder="1" applyAlignment="1">
      <alignment horizontal="right" vertical="top"/>
    </xf>
    <xf numFmtId="4" fontId="16" fillId="0" borderId="29" xfId="0" applyNumberFormat="1" applyFont="1" applyFill="1" applyBorder="1" applyAlignment="1">
      <alignment horizontal="right" vertical="top"/>
    </xf>
    <xf numFmtId="4" fontId="34" fillId="0" borderId="0" xfId="0" applyNumberFormat="1" applyFont="1" applyAlignment="1">
      <alignment/>
    </xf>
    <xf numFmtId="0" fontId="16" fillId="0" borderId="23" xfId="0" applyFont="1" applyFill="1" applyBorder="1" applyAlignment="1">
      <alignment vertical="center"/>
    </xf>
    <xf numFmtId="0" fontId="1" fillId="0" borderId="28" xfId="0" applyFont="1" applyBorder="1" applyAlignment="1">
      <alignment vertical="top"/>
    </xf>
    <xf numFmtId="0" fontId="3" fillId="0" borderId="28" xfId="0" applyFont="1" applyBorder="1" applyAlignment="1">
      <alignment vertical="top" wrapText="1"/>
    </xf>
    <xf numFmtId="2" fontId="16" fillId="0" borderId="26" xfId="0" applyNumberFormat="1" applyFont="1" applyFill="1" applyBorder="1" applyAlignment="1">
      <alignment/>
    </xf>
    <xf numFmtId="173" fontId="16" fillId="0" borderId="26" xfId="0" applyNumberFormat="1" applyFont="1" applyFill="1" applyBorder="1" applyAlignment="1">
      <alignment/>
    </xf>
    <xf numFmtId="0" fontId="16" fillId="0" borderId="39" xfId="0" applyFont="1" applyFill="1" applyBorder="1" applyAlignment="1">
      <alignment vertical="top"/>
    </xf>
    <xf numFmtId="0" fontId="16" fillId="0" borderId="39" xfId="0" applyFont="1" applyFill="1" applyBorder="1" applyAlignment="1">
      <alignment vertical="top" wrapText="1"/>
    </xf>
    <xf numFmtId="173" fontId="16" fillId="0" borderId="39" xfId="0" applyNumberFormat="1" applyFont="1" applyFill="1" applyBorder="1" applyAlignment="1">
      <alignment/>
    </xf>
    <xf numFmtId="2" fontId="16" fillId="0" borderId="39" xfId="0" applyNumberFormat="1" applyFont="1" applyFill="1" applyBorder="1" applyAlignment="1">
      <alignment/>
    </xf>
    <xf numFmtId="174" fontId="16" fillId="0" borderId="17" xfId="0" applyNumberFormat="1" applyFont="1" applyBorder="1" applyAlignment="1">
      <alignment horizontal="right" wrapText="1"/>
    </xf>
    <xf numFmtId="1" fontId="16" fillId="0" borderId="18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 vertical="top" wrapText="1"/>
    </xf>
    <xf numFmtId="175" fontId="16" fillId="0" borderId="17" xfId="0" applyNumberFormat="1" applyFont="1" applyFill="1" applyBorder="1" applyAlignment="1">
      <alignment horizontal="right" wrapText="1"/>
    </xf>
    <xf numFmtId="4" fontId="16" fillId="0" borderId="17" xfId="0" applyNumberFormat="1" applyFont="1" applyFill="1" applyBorder="1" applyAlignment="1">
      <alignment horizontal="right" wrapText="1"/>
    </xf>
    <xf numFmtId="0" fontId="16" fillId="0" borderId="2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right"/>
    </xf>
    <xf numFmtId="4" fontId="16" fillId="0" borderId="29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vertical="top"/>
    </xf>
    <xf numFmtId="176" fontId="16" fillId="0" borderId="22" xfId="0" applyNumberFormat="1" applyFont="1" applyFill="1" applyBorder="1" applyAlignment="1">
      <alignment horizontal="right"/>
    </xf>
    <xf numFmtId="4" fontId="16" fillId="0" borderId="22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6" fillId="0" borderId="0" xfId="0" applyFont="1" applyFill="1" applyBorder="1" applyAlignment="1">
      <alignment wrapText="1"/>
    </xf>
    <xf numFmtId="174" fontId="16" fillId="0" borderId="17" xfId="0" applyNumberFormat="1" applyFont="1" applyFill="1" applyBorder="1" applyAlignment="1">
      <alignment horizontal="right"/>
    </xf>
    <xf numFmtId="174" fontId="16" fillId="0" borderId="26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0" fontId="16" fillId="0" borderId="4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28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0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13" fillId="0" borderId="12" xfId="0" applyFont="1" applyBorder="1" applyAlignment="1">
      <alignment vertical="top"/>
    </xf>
    <xf numFmtId="2" fontId="13" fillId="0" borderId="12" xfId="0" applyNumberFormat="1" applyFont="1" applyBorder="1" applyAlignment="1">
      <alignment vertical="top"/>
    </xf>
    <xf numFmtId="4" fontId="13" fillId="0" borderId="12" xfId="0" applyNumberFormat="1" applyFont="1" applyBorder="1" applyAlignment="1">
      <alignment vertical="top"/>
    </xf>
    <xf numFmtId="4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49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2" fontId="22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/>
    </xf>
    <xf numFmtId="4" fontId="22" fillId="0" borderId="0" xfId="0" applyNumberFormat="1" applyFont="1" applyFill="1" applyAlignment="1">
      <alignment/>
    </xf>
    <xf numFmtId="0" fontId="16" fillId="0" borderId="44" xfId="0" applyFont="1" applyFill="1" applyBorder="1" applyAlignment="1">
      <alignment horizontal="left" vertical="top"/>
    </xf>
    <xf numFmtId="0" fontId="16" fillId="0" borderId="45" xfId="0" applyFont="1" applyFill="1" applyBorder="1" applyAlignment="1">
      <alignment horizontal="left" vertical="top"/>
    </xf>
    <xf numFmtId="0" fontId="16" fillId="0" borderId="46" xfId="0" applyFont="1" applyFill="1" applyBorder="1" applyAlignment="1">
      <alignment horizontal="left" vertical="top"/>
    </xf>
    <xf numFmtId="4" fontId="16" fillId="0" borderId="26" xfId="0" applyNumberFormat="1" applyFont="1" applyFill="1" applyBorder="1" applyAlignment="1">
      <alignment horizontal="right" vertical="top"/>
    </xf>
    <xf numFmtId="4" fontId="16" fillId="0" borderId="18" xfId="0" applyNumberFormat="1" applyFont="1" applyBorder="1" applyAlignment="1">
      <alignment vertical="top"/>
    </xf>
    <xf numFmtId="0" fontId="16" fillId="0" borderId="18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4" fontId="16" fillId="0" borderId="26" xfId="0" applyNumberFormat="1" applyFont="1" applyBorder="1" applyAlignment="1">
      <alignment vertical="top"/>
    </xf>
    <xf numFmtId="3" fontId="16" fillId="0" borderId="23" xfId="0" applyNumberFormat="1" applyFont="1" applyFill="1" applyBorder="1" applyAlignment="1">
      <alignment vertical="top"/>
    </xf>
    <xf numFmtId="0" fontId="17" fillId="0" borderId="10" xfId="0" applyFont="1" applyFill="1" applyBorder="1" applyAlignment="1">
      <alignment vertical="top"/>
    </xf>
    <xf numFmtId="0" fontId="16" fillId="0" borderId="46" xfId="0" applyFont="1" applyBorder="1" applyAlignment="1">
      <alignment vertical="center"/>
    </xf>
    <xf numFmtId="0" fontId="16" fillId="0" borderId="27" xfId="0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vertical="top"/>
    </xf>
    <xf numFmtId="4" fontId="16" fillId="0" borderId="24" xfId="0" applyNumberFormat="1" applyFont="1" applyFill="1" applyBorder="1" applyAlignment="1">
      <alignment vertical="top"/>
    </xf>
    <xf numFmtId="4" fontId="16" fillId="0" borderId="12" xfId="0" applyNumberFormat="1" applyFont="1" applyFill="1" applyBorder="1" applyAlignment="1">
      <alignment vertical="top"/>
    </xf>
    <xf numFmtId="0" fontId="16" fillId="0" borderId="34" xfId="0" applyFont="1" applyFill="1" applyBorder="1" applyAlignment="1">
      <alignment horizontal="center" vertical="top"/>
    </xf>
    <xf numFmtId="0" fontId="16" fillId="0" borderId="43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0" fontId="32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wrapText="1"/>
    </xf>
    <xf numFmtId="4" fontId="4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18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3" fontId="16" fillId="0" borderId="13" xfId="0" applyNumberFormat="1" applyFont="1" applyFill="1" applyBorder="1" applyAlignment="1">
      <alignment vertical="top"/>
    </xf>
    <xf numFmtId="49" fontId="16" fillId="0" borderId="17" xfId="0" applyNumberFormat="1" applyFont="1" applyFill="1" applyBorder="1" applyAlignment="1">
      <alignment horizontal="left" vertical="top"/>
    </xf>
    <xf numFmtId="0" fontId="16" fillId="0" borderId="17" xfId="0" applyFont="1" applyFill="1" applyBorder="1" applyAlignment="1">
      <alignment vertical="top"/>
    </xf>
    <xf numFmtId="0" fontId="16" fillId="0" borderId="17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/>
    </xf>
    <xf numFmtId="4" fontId="16" fillId="0" borderId="12" xfId="0" applyNumberFormat="1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vertical="top"/>
    </xf>
    <xf numFmtId="49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6" fillId="0" borderId="13" xfId="0" applyFont="1" applyFill="1" applyBorder="1" applyAlignment="1">
      <alignment horizontal="right" vertical="top"/>
    </xf>
    <xf numFmtId="4" fontId="16" fillId="0" borderId="13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22" fillId="0" borderId="13" xfId="0" applyFont="1" applyFill="1" applyBorder="1" applyAlignment="1">
      <alignment vertical="top"/>
    </xf>
    <xf numFmtId="2" fontId="22" fillId="0" borderId="13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0" fontId="32" fillId="0" borderId="11" xfId="0" applyFont="1" applyFill="1" applyBorder="1" applyAlignment="1">
      <alignment vertical="top"/>
    </xf>
    <xf numFmtId="0" fontId="32" fillId="0" borderId="11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17" fillId="0" borderId="23" xfId="0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left" vertical="top"/>
    </xf>
    <xf numFmtId="4" fontId="16" fillId="0" borderId="24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0" fontId="16" fillId="0" borderId="33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6" fillId="0" borderId="17" xfId="0" applyNumberFormat="1" applyFont="1" applyFill="1" applyBorder="1" applyAlignment="1">
      <alignment/>
    </xf>
    <xf numFmtId="0" fontId="16" fillId="0" borderId="39" xfId="0" applyFont="1" applyFill="1" applyBorder="1" applyAlignment="1">
      <alignment vertical="center"/>
    </xf>
    <xf numFmtId="2" fontId="16" fillId="0" borderId="23" xfId="0" applyNumberFormat="1" applyFont="1" applyFill="1" applyBorder="1" applyAlignment="1">
      <alignment horizontal="right" vertical="top"/>
    </xf>
    <xf numFmtId="1" fontId="16" fillId="0" borderId="22" xfId="0" applyNumberFormat="1" applyFont="1" applyFill="1" applyBorder="1" applyAlignment="1">
      <alignment horizontal="right" vertical="top"/>
    </xf>
    <xf numFmtId="1" fontId="16" fillId="0" borderId="26" xfId="0" applyNumberFormat="1" applyFont="1" applyFill="1" applyBorder="1" applyAlignment="1">
      <alignment horizontal="right" vertical="top"/>
    </xf>
    <xf numFmtId="49" fontId="16" fillId="0" borderId="0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" fontId="17" fillId="0" borderId="13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/>
    </xf>
    <xf numFmtId="49" fontId="16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vertical="top"/>
    </xf>
    <xf numFmtId="0" fontId="16" fillId="0" borderId="18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right" vertical="top"/>
    </xf>
    <xf numFmtId="4" fontId="16" fillId="0" borderId="12" xfId="0" applyNumberFormat="1" applyFont="1" applyFill="1" applyBorder="1" applyAlignment="1">
      <alignment horizontal="right" vertical="top"/>
    </xf>
    <xf numFmtId="4" fontId="17" fillId="0" borderId="25" xfId="0" applyNumberFormat="1" applyFont="1" applyFill="1" applyBorder="1" applyAlignment="1">
      <alignment horizontal="right" vertical="top"/>
    </xf>
    <xf numFmtId="3" fontId="16" fillId="0" borderId="28" xfId="0" applyNumberFormat="1" applyFont="1" applyFill="1" applyBorder="1" applyAlignment="1">
      <alignment vertical="top"/>
    </xf>
    <xf numFmtId="49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8" fillId="0" borderId="17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174" fontId="16" fillId="0" borderId="17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9" fontId="16" fillId="0" borderId="17" xfId="0" applyNumberFormat="1" applyFont="1" applyFill="1" applyBorder="1" applyAlignment="1">
      <alignment horizontal="centerContinuous" vertical="top"/>
    </xf>
    <xf numFmtId="49" fontId="16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vertical="center"/>
    </xf>
    <xf numFmtId="4" fontId="16" fillId="0" borderId="47" xfId="0" applyNumberFormat="1" applyFont="1" applyFill="1" applyBorder="1" applyAlignment="1">
      <alignment vertical="top"/>
    </xf>
    <xf numFmtId="4" fontId="17" fillId="0" borderId="47" xfId="0" applyNumberFormat="1" applyFont="1" applyFill="1" applyBorder="1" applyAlignment="1">
      <alignment vertical="top"/>
    </xf>
    <xf numFmtId="4" fontId="16" fillId="0" borderId="48" xfId="0" applyNumberFormat="1" applyFont="1" applyFill="1" applyBorder="1" applyAlignment="1">
      <alignment vertical="top"/>
    </xf>
    <xf numFmtId="4" fontId="16" fillId="0" borderId="49" xfId="0" applyNumberFormat="1" applyFont="1" applyFill="1" applyBorder="1" applyAlignment="1">
      <alignment vertical="top"/>
    </xf>
    <xf numFmtId="4" fontId="16" fillId="0" borderId="50" xfId="0" applyNumberFormat="1" applyFont="1" applyFill="1" applyBorder="1" applyAlignment="1">
      <alignment vertical="top"/>
    </xf>
    <xf numFmtId="4" fontId="16" fillId="0" borderId="19" xfId="0" applyNumberFormat="1" applyFont="1" applyBorder="1" applyAlignment="1">
      <alignment vertical="top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38" xfId="0" applyFont="1" applyFill="1" applyBorder="1" applyAlignment="1">
      <alignment horizontal="center" vertical="top"/>
    </xf>
    <xf numFmtId="3" fontId="17" fillId="0" borderId="38" xfId="0" applyNumberFormat="1" applyFont="1" applyFill="1" applyBorder="1" applyAlignment="1">
      <alignment vertical="top"/>
    </xf>
    <xf numFmtId="4" fontId="16" fillId="0" borderId="38" xfId="0" applyNumberFormat="1" applyFont="1" applyFill="1" applyBorder="1" applyAlignment="1">
      <alignment vertical="top"/>
    </xf>
    <xf numFmtId="0" fontId="16" fillId="0" borderId="38" xfId="0" applyFont="1" applyBorder="1" applyAlignment="1">
      <alignment vertical="center"/>
    </xf>
    <xf numFmtId="0" fontId="16" fillId="0" borderId="38" xfId="0" applyFont="1" applyFill="1" applyBorder="1" applyAlignment="1">
      <alignment horizontal="center" vertical="top"/>
    </xf>
    <xf numFmtId="3" fontId="16" fillId="0" borderId="38" xfId="0" applyNumberFormat="1" applyFont="1" applyFill="1" applyBorder="1" applyAlignment="1">
      <alignment vertical="top"/>
    </xf>
    <xf numFmtId="4" fontId="16" fillId="0" borderId="21" xfId="0" applyNumberFormat="1" applyFont="1" applyFill="1" applyBorder="1" applyAlignment="1">
      <alignment vertical="top"/>
    </xf>
    <xf numFmtId="4" fontId="17" fillId="0" borderId="23" xfId="0" applyNumberFormat="1" applyFont="1" applyFill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4" fontId="17" fillId="0" borderId="38" xfId="0" applyNumberFormat="1" applyFont="1" applyFill="1" applyBorder="1" applyAlignment="1">
      <alignment vertical="top"/>
    </xf>
    <xf numFmtId="0" fontId="16" fillId="0" borderId="2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3" fontId="17" fillId="0" borderId="0" xfId="0" applyNumberFormat="1" applyFont="1" applyFill="1" applyBorder="1" applyAlignment="1">
      <alignment vertical="top"/>
    </xf>
    <xf numFmtId="4" fontId="17" fillId="0" borderId="0" xfId="0" applyNumberFormat="1" applyFont="1" applyFill="1" applyBorder="1" applyAlignment="1">
      <alignment vertical="top"/>
    </xf>
    <xf numFmtId="4" fontId="16" fillId="0" borderId="38" xfId="0" applyNumberFormat="1" applyFont="1" applyFill="1" applyBorder="1" applyAlignment="1">
      <alignment vertical="top"/>
    </xf>
    <xf numFmtId="0" fontId="17" fillId="0" borderId="38" xfId="0" applyFont="1" applyBorder="1" applyAlignment="1">
      <alignment/>
    </xf>
    <xf numFmtId="1" fontId="17" fillId="0" borderId="38" xfId="0" applyNumberFormat="1" applyFont="1" applyBorder="1" applyAlignment="1">
      <alignment/>
    </xf>
    <xf numFmtId="2" fontId="16" fillId="0" borderId="38" xfId="0" applyNumberFormat="1" applyFont="1" applyBorder="1" applyAlignment="1">
      <alignment/>
    </xf>
    <xf numFmtId="4" fontId="17" fillId="0" borderId="38" xfId="0" applyNumberFormat="1" applyFont="1" applyBorder="1" applyAlignment="1">
      <alignment/>
    </xf>
    <xf numFmtId="4" fontId="16" fillId="0" borderId="51" xfId="0" applyNumberFormat="1" applyFont="1" applyBorder="1" applyAlignment="1">
      <alignment vertical="top"/>
    </xf>
    <xf numFmtId="4" fontId="17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2" fillId="0" borderId="11" xfId="0" applyFont="1" applyFill="1" applyBorder="1" applyAlignment="1">
      <alignment horizontal="right" vertical="top"/>
    </xf>
    <xf numFmtId="4" fontId="32" fillId="0" borderId="11" xfId="0" applyNumberFormat="1" applyFont="1" applyFill="1" applyBorder="1" applyAlignment="1">
      <alignment horizontal="right" vertical="top"/>
    </xf>
    <xf numFmtId="49" fontId="16" fillId="0" borderId="23" xfId="0" applyNumberFormat="1" applyFont="1" applyFill="1" applyBorder="1" applyAlignment="1">
      <alignment horizontal="center"/>
    </xf>
    <xf numFmtId="174" fontId="16" fillId="0" borderId="17" xfId="0" applyNumberFormat="1" applyFont="1" applyFill="1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4" fontId="16" fillId="0" borderId="23" xfId="0" applyNumberFormat="1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top"/>
    </xf>
    <xf numFmtId="3" fontId="17" fillId="0" borderId="29" xfId="0" applyNumberFormat="1" applyFont="1" applyFill="1" applyBorder="1" applyAlignment="1">
      <alignment vertical="top"/>
    </xf>
    <xf numFmtId="4" fontId="17" fillId="0" borderId="29" xfId="0" applyNumberFormat="1" applyFont="1" applyFill="1" applyBorder="1" applyAlignment="1">
      <alignment vertical="top"/>
    </xf>
    <xf numFmtId="0" fontId="16" fillId="0" borderId="4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vertical="top"/>
    </xf>
    <xf numFmtId="0" fontId="17" fillId="0" borderId="12" xfId="0" applyFont="1" applyFill="1" applyBorder="1" applyAlignment="1">
      <alignment horizontal="center" vertical="top"/>
    </xf>
    <xf numFmtId="3" fontId="17" fillId="0" borderId="12" xfId="0" applyNumberFormat="1" applyFont="1" applyFill="1" applyBorder="1" applyAlignment="1">
      <alignment vertical="top"/>
    </xf>
    <xf numFmtId="4" fontId="17" fillId="0" borderId="51" xfId="0" applyNumberFormat="1" applyFont="1" applyFill="1" applyBorder="1" applyAlignment="1">
      <alignment vertical="top"/>
    </xf>
    <xf numFmtId="49" fontId="27" fillId="0" borderId="0" xfId="0" applyNumberFormat="1" applyFont="1" applyFill="1" applyAlignment="1">
      <alignment horizontal="left" vertical="top"/>
    </xf>
    <xf numFmtId="49" fontId="27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" fontId="27" fillId="0" borderId="0" xfId="0" applyNumberFormat="1" applyFont="1" applyFill="1" applyBorder="1" applyAlignment="1">
      <alignment vertical="top"/>
    </xf>
    <xf numFmtId="4" fontId="28" fillId="0" borderId="0" xfId="0" applyNumberFormat="1" applyFont="1" applyFill="1" applyBorder="1" applyAlignment="1">
      <alignment vertical="top"/>
    </xf>
    <xf numFmtId="0" fontId="16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7" fillId="0" borderId="24" xfId="0" applyNumberFormat="1" applyFont="1" applyFill="1" applyBorder="1" applyAlignment="1">
      <alignment vertical="top"/>
    </xf>
    <xf numFmtId="176" fontId="16" fillId="0" borderId="17" xfId="0" applyNumberFormat="1" applyFont="1" applyFill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" fontId="16" fillId="0" borderId="51" xfId="0" applyNumberFormat="1" applyFont="1" applyBorder="1" applyAlignment="1">
      <alignment vertical="top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top"/>
    </xf>
    <xf numFmtId="3" fontId="46" fillId="0" borderId="0" xfId="0" applyNumberFormat="1" applyFont="1" applyFill="1" applyBorder="1" applyAlignment="1">
      <alignment vertical="top"/>
    </xf>
    <xf numFmtId="4" fontId="46" fillId="0" borderId="0" xfId="0" applyNumberFormat="1" applyFont="1" applyFill="1" applyBorder="1" applyAlignment="1">
      <alignment vertical="top"/>
    </xf>
    <xf numFmtId="0" fontId="16" fillId="0" borderId="18" xfId="0" applyFont="1" applyFill="1" applyBorder="1" applyAlignment="1">
      <alignment horizontal="left" vertical="top"/>
    </xf>
    <xf numFmtId="0" fontId="38" fillId="0" borderId="18" xfId="0" applyFont="1" applyFill="1" applyBorder="1" applyAlignment="1">
      <alignment vertical="top"/>
    </xf>
    <xf numFmtId="4" fontId="16" fillId="0" borderId="48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center"/>
    </xf>
    <xf numFmtId="4" fontId="16" fillId="0" borderId="38" xfId="0" applyNumberFormat="1" applyFont="1" applyFill="1" applyBorder="1" applyAlignment="1">
      <alignment vertical="center" wrapText="1"/>
    </xf>
    <xf numFmtId="0" fontId="32" fillId="0" borderId="21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2" fontId="13" fillId="0" borderId="13" xfId="0" applyNumberFormat="1" applyFont="1" applyBorder="1" applyAlignment="1">
      <alignment vertical="top"/>
    </xf>
    <xf numFmtId="4" fontId="13" fillId="0" borderId="40" xfId="0" applyNumberFormat="1" applyFont="1" applyBorder="1" applyAlignment="1">
      <alignment vertical="top"/>
    </xf>
    <xf numFmtId="0" fontId="16" fillId="0" borderId="34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46" fillId="0" borderId="52" xfId="0" applyFont="1" applyBorder="1" applyAlignment="1">
      <alignment horizontal="center" vertical="center"/>
    </xf>
    <xf numFmtId="0" fontId="46" fillId="0" borderId="52" xfId="0" applyFont="1" applyBorder="1" applyAlignment="1">
      <alignment vertical="center"/>
    </xf>
    <xf numFmtId="0" fontId="46" fillId="0" borderId="52" xfId="0" applyFont="1" applyFill="1" applyBorder="1" applyAlignment="1">
      <alignment horizontal="center" vertical="top"/>
    </xf>
    <xf numFmtId="3" fontId="46" fillId="0" borderId="52" xfId="0" applyNumberFormat="1" applyFont="1" applyFill="1" applyBorder="1" applyAlignment="1">
      <alignment vertical="top"/>
    </xf>
    <xf numFmtId="4" fontId="46" fillId="0" borderId="52" xfId="0" applyNumberFormat="1" applyFont="1" applyFill="1" applyBorder="1" applyAlignment="1">
      <alignment vertical="top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top"/>
    </xf>
    <xf numFmtId="3" fontId="17" fillId="0" borderId="22" xfId="0" applyNumberFormat="1" applyFont="1" applyFill="1" applyBorder="1" applyAlignment="1">
      <alignment vertical="top"/>
    </xf>
    <xf numFmtId="4" fontId="17" fillId="0" borderId="22" xfId="0" applyNumberFormat="1" applyFont="1" applyFill="1" applyBorder="1" applyAlignment="1">
      <alignment vertical="top"/>
    </xf>
    <xf numFmtId="4" fontId="17" fillId="0" borderId="53" xfId="0" applyNumberFormat="1" applyFont="1" applyFill="1" applyBorder="1" applyAlignment="1">
      <alignment vertical="top"/>
    </xf>
    <xf numFmtId="4" fontId="17" fillId="0" borderId="23" xfId="0" applyNumberFormat="1" applyFont="1" applyFill="1" applyBorder="1" applyAlignment="1">
      <alignment vertical="top"/>
    </xf>
    <xf numFmtId="0" fontId="16" fillId="0" borderId="11" xfId="0" applyFont="1" applyFill="1" applyBorder="1" applyAlignment="1">
      <alignment vertical="top"/>
    </xf>
    <xf numFmtId="0" fontId="16" fillId="0" borderId="11" xfId="0" applyFont="1" applyFill="1" applyBorder="1" applyAlignment="1">
      <alignment horizontal="right" vertical="top"/>
    </xf>
    <xf numFmtId="4" fontId="16" fillId="0" borderId="11" xfId="0" applyNumberFormat="1" applyFont="1" applyFill="1" applyBorder="1" applyAlignment="1">
      <alignment horizontal="right" vertical="top"/>
    </xf>
    <xf numFmtId="49" fontId="16" fillId="0" borderId="23" xfId="0" applyNumberFormat="1" applyFont="1" applyFill="1" applyBorder="1" applyAlignment="1">
      <alignment horizontal="centerContinuous" vertical="top"/>
    </xf>
    <xf numFmtId="0" fontId="16" fillId="0" borderId="23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6" fillId="0" borderId="22" xfId="0" applyFont="1" applyFill="1" applyBorder="1" applyAlignment="1">
      <alignment horizontal="right" vertical="top"/>
    </xf>
    <xf numFmtId="4" fontId="16" fillId="0" borderId="22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5" fillId="0" borderId="0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2" fillId="0" borderId="11" xfId="0" applyNumberFormat="1" applyFont="1" applyFill="1" applyBorder="1" applyAlignment="1">
      <alignment horizontal="right" vertical="top"/>
    </xf>
    <xf numFmtId="0" fontId="41" fillId="0" borderId="13" xfId="0" applyFont="1" applyFill="1" applyBorder="1" applyAlignment="1">
      <alignment vertical="top"/>
    </xf>
    <xf numFmtId="0" fontId="16" fillId="0" borderId="18" xfId="0" applyFont="1" applyBorder="1" applyAlignment="1">
      <alignment horizontal="center" vertical="center"/>
    </xf>
    <xf numFmtId="0" fontId="16" fillId="0" borderId="26" xfId="0" applyFont="1" applyFill="1" applyBorder="1" applyAlignment="1">
      <alignment/>
    </xf>
    <xf numFmtId="0" fontId="16" fillId="0" borderId="26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4" fontId="16" fillId="0" borderId="0" xfId="0" applyNumberFormat="1" applyFont="1" applyFill="1" applyBorder="1" applyAlignment="1">
      <alignment horizontal="right" vertical="top"/>
    </xf>
    <xf numFmtId="4" fontId="3" fillId="0" borderId="54" xfId="0" applyNumberFormat="1" applyFont="1" applyFill="1" applyBorder="1" applyAlignment="1">
      <alignment/>
    </xf>
    <xf numFmtId="0" fontId="16" fillId="0" borderId="23" xfId="0" applyFont="1" applyFill="1" applyBorder="1" applyAlignment="1">
      <alignment vertical="top"/>
    </xf>
    <xf numFmtId="0" fontId="16" fillId="0" borderId="23" xfId="0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/>
    </xf>
    <xf numFmtId="4" fontId="16" fillId="0" borderId="51" xfId="0" applyNumberFormat="1" applyFont="1" applyFill="1" applyBorder="1" applyAlignment="1">
      <alignment vertical="top"/>
    </xf>
    <xf numFmtId="0" fontId="32" fillId="0" borderId="34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top"/>
    </xf>
    <xf numFmtId="173" fontId="16" fillId="0" borderId="17" xfId="0" applyNumberFormat="1" applyFont="1" applyBorder="1" applyAlignment="1">
      <alignment horizontal="right" vertical="top"/>
    </xf>
    <xf numFmtId="3" fontId="16" fillId="0" borderId="26" xfId="0" applyNumberFormat="1" applyFont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" fontId="16" fillId="0" borderId="39" xfId="0" applyNumberFormat="1" applyFont="1" applyFill="1" applyBorder="1" applyAlignment="1">
      <alignment horizontal="right"/>
    </xf>
    <xf numFmtId="4" fontId="17" fillId="0" borderId="28" xfId="0" applyNumberFormat="1" applyFont="1" applyBorder="1" applyAlignment="1">
      <alignment vertical="top"/>
    </xf>
    <xf numFmtId="4" fontId="32" fillId="0" borderId="54" xfId="0" applyNumberFormat="1" applyFont="1" applyBorder="1" applyAlignment="1">
      <alignment horizontal="right" vertical="top"/>
    </xf>
    <xf numFmtId="49" fontId="16" fillId="0" borderId="17" xfId="0" applyNumberFormat="1" applyFont="1" applyBorder="1" applyAlignment="1">
      <alignment horizontal="centerContinuous" vertical="top"/>
    </xf>
    <xf numFmtId="49" fontId="16" fillId="0" borderId="17" xfId="0" applyNumberFormat="1" applyFont="1" applyBorder="1" applyAlignment="1">
      <alignment horizontal="center"/>
    </xf>
    <xf numFmtId="4" fontId="34" fillId="0" borderId="0" xfId="0" applyNumberFormat="1" applyFont="1" applyFill="1" applyBorder="1" applyAlignment="1">
      <alignment/>
    </xf>
    <xf numFmtId="4" fontId="34" fillId="0" borderId="0" xfId="0" applyNumberFormat="1" applyFont="1" applyAlignment="1">
      <alignment/>
    </xf>
    <xf numFmtId="0" fontId="53" fillId="0" borderId="17" xfId="0" applyFont="1" applyFill="1" applyBorder="1" applyAlignment="1">
      <alignment horizontal="center" vertical="top"/>
    </xf>
    <xf numFmtId="2" fontId="53" fillId="0" borderId="17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" fontId="31" fillId="0" borderId="58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59" xfId="0" applyNumberFormat="1" applyFont="1" applyBorder="1" applyAlignment="1">
      <alignment/>
    </xf>
    <xf numFmtId="4" fontId="31" fillId="0" borderId="6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19" fillId="33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15" fillId="33" borderId="0" xfId="0" applyFont="1" applyFill="1" applyAlignment="1">
      <alignment vertical="top"/>
    </xf>
    <xf numFmtId="0" fontId="3" fillId="0" borderId="12" xfId="0" applyFont="1" applyBorder="1" applyAlignment="1">
      <alignment horizontal="left" vertical="top"/>
    </xf>
    <xf numFmtId="0" fontId="16" fillId="0" borderId="41" xfId="0" applyFont="1" applyFill="1" applyBorder="1" applyAlignment="1">
      <alignment horizontal="left" vertical="top"/>
    </xf>
    <xf numFmtId="0" fontId="16" fillId="0" borderId="28" xfId="0" applyFont="1" applyFill="1" applyBorder="1" applyAlignment="1">
      <alignment horizontal="left" vertical="top"/>
    </xf>
    <xf numFmtId="0" fontId="16" fillId="0" borderId="42" xfId="0" applyFont="1" applyFill="1" applyBorder="1" applyAlignment="1">
      <alignment horizontal="left" vertical="top"/>
    </xf>
    <xf numFmtId="0" fontId="16" fillId="0" borderId="44" xfId="0" applyFont="1" applyFill="1" applyBorder="1" applyAlignment="1">
      <alignment horizontal="left" vertical="top"/>
    </xf>
    <xf numFmtId="0" fontId="16" fillId="0" borderId="45" xfId="0" applyFont="1" applyFill="1" applyBorder="1" applyAlignment="1">
      <alignment horizontal="left" vertical="top"/>
    </xf>
    <xf numFmtId="0" fontId="16" fillId="0" borderId="46" xfId="0" applyFont="1" applyFill="1" applyBorder="1" applyAlignment="1">
      <alignment horizontal="left" vertical="top"/>
    </xf>
    <xf numFmtId="0" fontId="16" fillId="0" borderId="61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 wrapText="1"/>
    </xf>
    <xf numFmtId="0" fontId="16" fillId="0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16" fillId="0" borderId="21" xfId="0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/>
    </xf>
    <xf numFmtId="0" fontId="16" fillId="0" borderId="40" xfId="0" applyFont="1" applyFill="1" applyBorder="1" applyAlignment="1">
      <alignment horizontal="left" vertical="top"/>
    </xf>
    <xf numFmtId="0" fontId="2" fillId="33" borderId="0" xfId="0" applyFont="1" applyFill="1" applyAlignment="1">
      <alignment vertical="top"/>
    </xf>
    <xf numFmtId="0" fontId="18" fillId="0" borderId="34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0" borderId="35" xfId="0" applyFont="1" applyFill="1" applyBorder="1" applyAlignment="1">
      <alignment horizontal="left" vertical="top"/>
    </xf>
    <xf numFmtId="0" fontId="16" fillId="0" borderId="34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4" fontId="34" fillId="0" borderId="0" xfId="0" applyNumberFormat="1" applyFont="1" applyBorder="1" applyAlignment="1">
      <alignment/>
    </xf>
    <xf numFmtId="0" fontId="17" fillId="0" borderId="10" xfId="0" applyFont="1" applyFill="1" applyBorder="1" applyAlignment="1">
      <alignment vertical="top"/>
    </xf>
    <xf numFmtId="0" fontId="17" fillId="0" borderId="13" xfId="0" applyFont="1" applyFill="1" applyBorder="1" applyAlignment="1">
      <alignment vertical="top"/>
    </xf>
    <xf numFmtId="0" fontId="16" fillId="0" borderId="34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0" borderId="35" xfId="0" applyFont="1" applyFill="1" applyBorder="1" applyAlignment="1">
      <alignment horizontal="left" vertical="top"/>
    </xf>
    <xf numFmtId="49" fontId="16" fillId="0" borderId="61" xfId="0" applyNumberFormat="1" applyFont="1" applyFill="1" applyBorder="1" applyAlignment="1">
      <alignment vertical="top"/>
    </xf>
    <xf numFmtId="49" fontId="16" fillId="0" borderId="31" xfId="0" applyNumberFormat="1" applyFont="1" applyFill="1" applyBorder="1" applyAlignment="1">
      <alignment vertical="top"/>
    </xf>
    <xf numFmtId="49" fontId="16" fillId="0" borderId="62" xfId="0" applyNumberFormat="1" applyFont="1" applyFill="1" applyBorder="1" applyAlignment="1">
      <alignment vertical="top"/>
    </xf>
    <xf numFmtId="4" fontId="34" fillId="0" borderId="0" xfId="0" applyNumberFormat="1" applyFont="1" applyAlignment="1">
      <alignment/>
    </xf>
    <xf numFmtId="0" fontId="16" fillId="0" borderId="34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0" fontId="19" fillId="33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32" fillId="0" borderId="21" xfId="0" applyFont="1" applyFill="1" applyBorder="1" applyAlignment="1">
      <alignment vertical="top"/>
    </xf>
    <xf numFmtId="0" fontId="32" fillId="0" borderId="13" xfId="0" applyFont="1" applyFill="1" applyBorder="1" applyAlignment="1">
      <alignment vertical="top"/>
    </xf>
    <xf numFmtId="0" fontId="7" fillId="0" borderId="0" xfId="0" applyFont="1" applyBorder="1" applyAlignment="1">
      <alignment wrapText="1"/>
    </xf>
    <xf numFmtId="0" fontId="16" fillId="0" borderId="4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left" vertical="top"/>
    </xf>
    <xf numFmtId="0" fontId="16" fillId="0" borderId="36" xfId="0" applyFont="1" applyFill="1" applyBorder="1" applyAlignment="1">
      <alignment horizontal="left" vertical="top"/>
    </xf>
    <xf numFmtId="0" fontId="16" fillId="0" borderId="37" xfId="0" applyFont="1" applyFill="1" applyBorder="1" applyAlignment="1">
      <alignment horizontal="left" vertical="top"/>
    </xf>
    <xf numFmtId="0" fontId="16" fillId="0" borderId="17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6" fillId="0" borderId="23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61" xfId="0" applyFont="1" applyFill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40" xfId="0" applyFont="1" applyBorder="1" applyAlignment="1">
      <alignment horizontal="left" vertical="top"/>
    </xf>
    <xf numFmtId="0" fontId="17" fillId="0" borderId="12" xfId="0" applyFont="1" applyBorder="1" applyAlignment="1">
      <alignment vertical="top"/>
    </xf>
    <xf numFmtId="0" fontId="16" fillId="0" borderId="34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35" xfId="0" applyFont="1" applyBorder="1" applyAlignment="1">
      <alignment horizontal="left" vertical="top"/>
    </xf>
    <xf numFmtId="0" fontId="16" fillId="0" borderId="61" xfId="0" applyFont="1" applyFill="1" applyBorder="1" applyAlignment="1">
      <alignment vertical="top"/>
    </xf>
    <xf numFmtId="0" fontId="16" fillId="0" borderId="31" xfId="0" applyFont="1" applyFill="1" applyBorder="1" applyAlignment="1">
      <alignment vertical="top"/>
    </xf>
    <xf numFmtId="0" fontId="16" fillId="0" borderId="62" xfId="0" applyFont="1" applyFill="1" applyBorder="1" applyAlignment="1">
      <alignment vertical="top"/>
    </xf>
    <xf numFmtId="0" fontId="15" fillId="33" borderId="0" xfId="0" applyFont="1" applyFill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0" xfId="0" applyFont="1" applyAlignment="1">
      <alignment vertical="top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top"/>
    </xf>
    <xf numFmtId="0" fontId="16" fillId="0" borderId="61" xfId="0" applyFont="1" applyFill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0" borderId="51" xfId="0" applyFont="1" applyFill="1" applyBorder="1" applyAlignment="1">
      <alignment horizontal="left" vertical="top"/>
    </xf>
    <xf numFmtId="0" fontId="16" fillId="0" borderId="63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0" fontId="32" fillId="0" borderId="34" xfId="0" applyFont="1" applyFill="1" applyBorder="1" applyAlignment="1">
      <alignment vertical="top"/>
    </xf>
    <xf numFmtId="0" fontId="32" fillId="0" borderId="16" xfId="0" applyFont="1" applyFill="1" applyBorder="1" applyAlignment="1">
      <alignment vertical="top"/>
    </xf>
    <xf numFmtId="0" fontId="17" fillId="0" borderId="12" xfId="0" applyFont="1" applyFill="1" applyBorder="1" applyAlignment="1">
      <alignment vertical="top"/>
    </xf>
    <xf numFmtId="0" fontId="32" fillId="0" borderId="41" xfId="0" applyFont="1" applyFill="1" applyBorder="1" applyAlignment="1">
      <alignment vertical="top"/>
    </xf>
    <xf numFmtId="0" fontId="32" fillId="0" borderId="28" xfId="0" applyFont="1" applyFill="1" applyBorder="1" applyAlignment="1">
      <alignment vertical="top"/>
    </xf>
    <xf numFmtId="49" fontId="16" fillId="0" borderId="34" xfId="0" applyNumberFormat="1" applyFont="1" applyFill="1" applyBorder="1" applyAlignment="1">
      <alignment horizontal="left" vertical="top"/>
    </xf>
    <xf numFmtId="49" fontId="16" fillId="0" borderId="16" xfId="0" applyNumberFormat="1" applyFont="1" applyFill="1" applyBorder="1" applyAlignment="1">
      <alignment horizontal="left" vertical="top"/>
    </xf>
    <xf numFmtId="49" fontId="16" fillId="0" borderId="35" xfId="0" applyNumberFormat="1" applyFont="1" applyFill="1" applyBorder="1" applyAlignment="1">
      <alignment horizontal="left" vertical="top"/>
    </xf>
    <xf numFmtId="0" fontId="16" fillId="0" borderId="27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top"/>
    </xf>
    <xf numFmtId="49" fontId="16" fillId="0" borderId="43" xfId="0" applyNumberFormat="1" applyFont="1" applyFill="1" applyBorder="1" applyAlignment="1">
      <alignment horizontal="left" vertical="top"/>
    </xf>
    <xf numFmtId="49" fontId="16" fillId="0" borderId="36" xfId="0" applyNumberFormat="1" applyFont="1" applyFill="1" applyBorder="1" applyAlignment="1">
      <alignment horizontal="left" vertical="top"/>
    </xf>
    <xf numFmtId="49" fontId="16" fillId="0" borderId="37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vertical="top"/>
    </xf>
    <xf numFmtId="0" fontId="31" fillId="33" borderId="0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6" fillId="0" borderId="34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35" xfId="0" applyFont="1" applyBorder="1" applyAlignment="1">
      <alignment horizontal="left" vertical="top"/>
    </xf>
    <xf numFmtId="0" fontId="18" fillId="0" borderId="26" xfId="0" applyFont="1" applyFill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49" fontId="16" fillId="0" borderId="41" xfId="0" applyNumberFormat="1" applyFont="1" applyBorder="1" applyAlignment="1">
      <alignment horizontal="left" vertical="top"/>
    </xf>
    <xf numFmtId="49" fontId="16" fillId="0" borderId="28" xfId="0" applyNumberFormat="1" applyFont="1" applyBorder="1" applyAlignment="1">
      <alignment horizontal="left" vertical="top"/>
    </xf>
    <xf numFmtId="49" fontId="16" fillId="0" borderId="42" xfId="0" applyNumberFormat="1" applyFont="1" applyBorder="1" applyAlignment="1">
      <alignment horizontal="left" vertical="top"/>
    </xf>
    <xf numFmtId="0" fontId="16" fillId="0" borderId="44" xfId="0" applyFont="1" applyBorder="1" applyAlignment="1">
      <alignment horizontal="left" vertical="top"/>
    </xf>
    <xf numFmtId="0" fontId="16" fillId="0" borderId="45" xfId="0" applyFont="1" applyBorder="1" applyAlignment="1">
      <alignment horizontal="left" vertical="top"/>
    </xf>
    <xf numFmtId="0" fontId="16" fillId="0" borderId="46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49" fontId="16" fillId="0" borderId="61" xfId="0" applyNumberFormat="1" applyFont="1" applyFill="1" applyBorder="1" applyAlignment="1">
      <alignment horizontal="left" vertical="top" wrapText="1"/>
    </xf>
    <xf numFmtId="49" fontId="16" fillId="0" borderId="31" xfId="0" applyNumberFormat="1" applyFont="1" applyFill="1" applyBorder="1" applyAlignment="1">
      <alignment horizontal="left" vertical="top" wrapText="1"/>
    </xf>
    <xf numFmtId="49" fontId="16" fillId="0" borderId="62" xfId="0" applyNumberFormat="1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top"/>
    </xf>
    <xf numFmtId="0" fontId="16" fillId="0" borderId="17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49" fontId="16" fillId="0" borderId="44" xfId="0" applyNumberFormat="1" applyFont="1" applyBorder="1" applyAlignment="1">
      <alignment horizontal="left" vertical="top"/>
    </xf>
    <xf numFmtId="49" fontId="16" fillId="0" borderId="45" xfId="0" applyNumberFormat="1" applyFont="1" applyBorder="1" applyAlignment="1">
      <alignment horizontal="left" vertical="top"/>
    </xf>
    <xf numFmtId="49" fontId="16" fillId="0" borderId="46" xfId="0" applyNumberFormat="1" applyFont="1" applyBorder="1" applyAlignment="1">
      <alignment horizontal="left" vertical="top"/>
    </xf>
    <xf numFmtId="49" fontId="16" fillId="0" borderId="43" xfId="0" applyNumberFormat="1" applyFont="1" applyBorder="1" applyAlignment="1">
      <alignment horizontal="left" vertical="top"/>
    </xf>
    <xf numFmtId="49" fontId="16" fillId="0" borderId="36" xfId="0" applyNumberFormat="1" applyFont="1" applyBorder="1" applyAlignment="1">
      <alignment horizontal="left" vertical="top"/>
    </xf>
    <xf numFmtId="49" fontId="16" fillId="0" borderId="37" xfId="0" applyNumberFormat="1" applyFont="1" applyBorder="1" applyAlignment="1">
      <alignment horizontal="left" vertical="top"/>
    </xf>
    <xf numFmtId="49" fontId="53" fillId="0" borderId="43" xfId="0" applyNumberFormat="1" applyFont="1" applyFill="1" applyBorder="1" applyAlignment="1">
      <alignment horizontal="left" vertical="top"/>
    </xf>
    <xf numFmtId="49" fontId="53" fillId="0" borderId="36" xfId="0" applyNumberFormat="1" applyFont="1" applyFill="1" applyBorder="1" applyAlignment="1">
      <alignment horizontal="left" vertical="top"/>
    </xf>
    <xf numFmtId="49" fontId="53" fillId="0" borderId="37" xfId="0" applyNumberFormat="1" applyFont="1" applyFill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49" fontId="16" fillId="0" borderId="34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top" wrapText="1"/>
    </xf>
    <xf numFmtId="49" fontId="16" fillId="0" borderId="35" xfId="0" applyNumberFormat="1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left" vertical="top"/>
    </xf>
    <xf numFmtId="49" fontId="16" fillId="0" borderId="28" xfId="0" applyNumberFormat="1" applyFont="1" applyFill="1" applyBorder="1" applyAlignment="1">
      <alignment horizontal="left" vertical="top"/>
    </xf>
    <xf numFmtId="49" fontId="16" fillId="0" borderId="42" xfId="0" applyNumberFormat="1" applyFont="1" applyFill="1" applyBorder="1" applyAlignment="1">
      <alignment horizontal="left" vertical="top"/>
    </xf>
    <xf numFmtId="49" fontId="16" fillId="0" borderId="44" xfId="0" applyNumberFormat="1" applyFont="1" applyFill="1" applyBorder="1" applyAlignment="1">
      <alignment horizontal="left" vertical="top"/>
    </xf>
    <xf numFmtId="49" fontId="16" fillId="0" borderId="45" xfId="0" applyNumberFormat="1" applyFont="1" applyFill="1" applyBorder="1" applyAlignment="1">
      <alignment horizontal="left" vertical="top"/>
    </xf>
    <xf numFmtId="49" fontId="16" fillId="0" borderId="46" xfId="0" applyNumberFormat="1" applyFont="1" applyFill="1" applyBorder="1" applyAlignment="1">
      <alignment horizontal="left" vertical="top"/>
    </xf>
    <xf numFmtId="0" fontId="32" fillId="0" borderId="36" xfId="0" applyFont="1" applyFill="1" applyBorder="1" applyAlignment="1">
      <alignment vertical="top"/>
    </xf>
    <xf numFmtId="0" fontId="16" fillId="0" borderId="43" xfId="0" applyNumberFormat="1" applyFont="1" applyFill="1" applyBorder="1" applyAlignment="1">
      <alignment vertical="top"/>
    </xf>
    <xf numFmtId="0" fontId="16" fillId="0" borderId="36" xfId="0" applyNumberFormat="1" applyFont="1" applyFill="1" applyBorder="1" applyAlignment="1">
      <alignment vertical="top"/>
    </xf>
    <xf numFmtId="0" fontId="16" fillId="0" borderId="37" xfId="0" applyNumberFormat="1" applyFont="1" applyFill="1" applyBorder="1" applyAlignment="1">
      <alignment vertical="top"/>
    </xf>
    <xf numFmtId="0" fontId="16" fillId="0" borderId="61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left" vertical="top"/>
    </xf>
    <xf numFmtId="0" fontId="16" fillId="0" borderId="6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18" fillId="0" borderId="63" xfId="0" applyFont="1" applyFill="1" applyBorder="1" applyAlignment="1">
      <alignment horizontal="left" vertical="top" wrapText="1"/>
    </xf>
    <xf numFmtId="0" fontId="18" fillId="0" borderId="52" xfId="0" applyFont="1" applyFill="1" applyBorder="1" applyAlignment="1">
      <alignment horizontal="left" vertical="top" wrapText="1"/>
    </xf>
    <xf numFmtId="0" fontId="18" fillId="0" borderId="64" xfId="0" applyFont="1" applyFill="1" applyBorder="1" applyAlignment="1">
      <alignment horizontal="left" vertical="top" wrapText="1"/>
    </xf>
    <xf numFmtId="0" fontId="16" fillId="0" borderId="43" xfId="0" applyFont="1" applyFill="1" applyBorder="1" applyAlignment="1">
      <alignment vertical="top"/>
    </xf>
    <xf numFmtId="0" fontId="16" fillId="0" borderId="36" xfId="0" applyFont="1" applyFill="1" applyBorder="1" applyAlignment="1">
      <alignment vertical="top"/>
    </xf>
    <xf numFmtId="0" fontId="16" fillId="0" borderId="37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16" fillId="0" borderId="43" xfId="0" applyFont="1" applyBorder="1" applyAlignment="1">
      <alignment horizontal="left" vertical="top"/>
    </xf>
    <xf numFmtId="0" fontId="16" fillId="0" borderId="36" xfId="0" applyFont="1" applyBorder="1" applyAlignment="1">
      <alignment horizontal="left" vertical="top"/>
    </xf>
    <xf numFmtId="0" fontId="16" fillId="0" borderId="37" xfId="0" applyFont="1" applyBorder="1" applyAlignment="1">
      <alignment horizontal="left" vertical="top"/>
    </xf>
    <xf numFmtId="0" fontId="18" fillId="0" borderId="43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top" wrapText="1"/>
    </xf>
    <xf numFmtId="4" fontId="34" fillId="0" borderId="0" xfId="0" applyNumberFormat="1" applyFont="1" applyFill="1" applyAlignment="1">
      <alignment/>
    </xf>
    <xf numFmtId="0" fontId="49" fillId="0" borderId="0" xfId="0" applyFont="1" applyFill="1" applyAlignment="1">
      <alignment vertical="top"/>
    </xf>
    <xf numFmtId="49" fontId="16" fillId="0" borderId="21" xfId="0" applyNumberFormat="1" applyFont="1" applyFill="1" applyBorder="1" applyAlignment="1">
      <alignment vertical="top"/>
    </xf>
    <xf numFmtId="49" fontId="16" fillId="0" borderId="13" xfId="0" applyNumberFormat="1" applyFont="1" applyFill="1" applyBorder="1" applyAlignment="1">
      <alignment vertical="top"/>
    </xf>
    <xf numFmtId="49" fontId="16" fillId="0" borderId="40" xfId="0" applyNumberFormat="1" applyFont="1" applyFill="1" applyBorder="1" applyAlignment="1">
      <alignment vertical="top"/>
    </xf>
    <xf numFmtId="0" fontId="16" fillId="0" borderId="44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49" fontId="16" fillId="0" borderId="43" xfId="0" applyNumberFormat="1" applyFont="1" applyFill="1" applyBorder="1" applyAlignment="1">
      <alignment vertical="top"/>
    </xf>
    <xf numFmtId="49" fontId="16" fillId="0" borderId="36" xfId="0" applyNumberFormat="1" applyFont="1" applyFill="1" applyBorder="1" applyAlignment="1">
      <alignment vertical="top"/>
    </xf>
    <xf numFmtId="49" fontId="16" fillId="0" borderId="37" xfId="0" applyNumberFormat="1" applyFont="1" applyFill="1" applyBorder="1" applyAlignment="1">
      <alignment vertical="top"/>
    </xf>
    <xf numFmtId="0" fontId="16" fillId="0" borderId="43" xfId="0" applyFont="1" applyFill="1" applyBorder="1" applyAlignment="1">
      <alignment horizontal="left" vertical="top" wrapText="1"/>
    </xf>
    <xf numFmtId="0" fontId="16" fillId="0" borderId="3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63" xfId="0" applyFont="1" applyFill="1" applyBorder="1" applyAlignment="1">
      <alignment horizontal="left" vertical="top"/>
    </xf>
    <xf numFmtId="0" fontId="16" fillId="0" borderId="52" xfId="0" applyFont="1" applyFill="1" applyBorder="1" applyAlignment="1">
      <alignment horizontal="left" vertical="top"/>
    </xf>
    <xf numFmtId="0" fontId="16" fillId="0" borderId="64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left" vertical="top" wrapText="1"/>
    </xf>
    <xf numFmtId="4" fontId="53" fillId="0" borderId="17" xfId="0" applyNumberFormat="1" applyFont="1" applyFill="1" applyBorder="1" applyAlignment="1">
      <alignment horizontal="right" vertical="top"/>
    </xf>
    <xf numFmtId="49" fontId="71" fillId="0" borderId="43" xfId="0" applyNumberFormat="1" applyFont="1" applyFill="1" applyBorder="1" applyAlignment="1">
      <alignment horizontal="left" vertical="top"/>
    </xf>
    <xf numFmtId="49" fontId="71" fillId="0" borderId="36" xfId="0" applyNumberFormat="1" applyFont="1" applyFill="1" applyBorder="1" applyAlignment="1">
      <alignment horizontal="left" vertical="top"/>
    </xf>
    <xf numFmtId="49" fontId="71" fillId="0" borderId="37" xfId="0" applyNumberFormat="1" applyFont="1" applyFill="1" applyBorder="1" applyAlignment="1">
      <alignment horizontal="left" vertical="top"/>
    </xf>
    <xf numFmtId="0" fontId="71" fillId="0" borderId="17" xfId="0" applyFont="1" applyFill="1" applyBorder="1" applyAlignment="1">
      <alignment horizontal="center" vertical="top"/>
    </xf>
    <xf numFmtId="2" fontId="71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zoomScalePageLayoutView="0" workbookViewId="0" topLeftCell="A15">
      <selection activeCell="F49" sqref="F49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9.140625" style="0" customWidth="1"/>
    <col min="4" max="4" width="3.28125" style="0" customWidth="1"/>
    <col min="5" max="5" width="9.00390625" style="0" customWidth="1"/>
    <col min="6" max="6" width="14.140625" style="0" customWidth="1"/>
    <col min="7" max="7" width="8.421875" style="0" customWidth="1"/>
    <col min="8" max="8" width="10.140625" style="0" bestFit="1" customWidth="1"/>
    <col min="9" max="9" width="10.28125" style="0" customWidth="1"/>
    <col min="10" max="10" width="10.140625" style="0" bestFit="1" customWidth="1"/>
  </cols>
  <sheetData>
    <row r="1" spans="1:8" s="46" customFormat="1" ht="16.5">
      <c r="A1" s="19"/>
      <c r="B1" s="980" t="s">
        <v>391</v>
      </c>
      <c r="C1" s="980"/>
      <c r="D1" s="3"/>
      <c r="E1" s="3"/>
      <c r="F1" s="3"/>
      <c r="G1" s="3"/>
      <c r="H1" s="58"/>
    </row>
    <row r="2" spans="1:7" ht="12.75">
      <c r="A2" s="171"/>
      <c r="B2" s="171"/>
      <c r="C2" s="171"/>
      <c r="D2" s="171"/>
      <c r="E2" s="171"/>
      <c r="F2" s="171"/>
      <c r="G2" s="171"/>
    </row>
    <row r="3" spans="1:8" s="38" customFormat="1" ht="21">
      <c r="A3" s="981" t="s">
        <v>281</v>
      </c>
      <c r="B3" s="981"/>
      <c r="C3" s="981"/>
      <c r="D3" s="981"/>
      <c r="E3" s="981"/>
      <c r="F3" s="981"/>
      <c r="G3" s="981"/>
      <c r="H3" s="193"/>
    </row>
    <row r="4" spans="1:8" s="39" customFormat="1" ht="21">
      <c r="A4" s="981" t="s">
        <v>282</v>
      </c>
      <c r="B4" s="981"/>
      <c r="C4" s="981"/>
      <c r="D4" s="981"/>
      <c r="E4" s="981"/>
      <c r="F4" s="981"/>
      <c r="G4" s="981"/>
      <c r="H4" s="193"/>
    </row>
    <row r="5" spans="1:8" s="39" customFormat="1" ht="21">
      <c r="A5" s="434"/>
      <c r="B5" s="434"/>
      <c r="C5" s="434"/>
      <c r="D5" s="434"/>
      <c r="E5" s="434"/>
      <c r="F5" s="434"/>
      <c r="G5" s="434"/>
      <c r="H5" s="193"/>
    </row>
    <row r="6" spans="1:7" ht="12.75">
      <c r="A6" s="18"/>
      <c r="B6" s="18"/>
      <c r="C6" s="18"/>
      <c r="D6" s="18"/>
      <c r="E6" s="18"/>
      <c r="F6" s="18"/>
      <c r="G6" s="18"/>
    </row>
    <row r="7" spans="1:12" s="2" customFormat="1" ht="12.75" customHeight="1">
      <c r="A7" s="220"/>
      <c r="B7" s="269" t="s">
        <v>394</v>
      </c>
      <c r="C7" s="269" t="s">
        <v>164</v>
      </c>
      <c r="D7" s="270"/>
      <c r="E7" s="270"/>
      <c r="F7" s="270"/>
      <c r="G7" s="270"/>
      <c r="H7" s="676"/>
      <c r="I7" s="607"/>
      <c r="J7" s="689"/>
      <c r="K7" s="676"/>
      <c r="L7" s="612"/>
    </row>
    <row r="8" spans="1:12" s="2" customFormat="1" ht="12.75" customHeight="1">
      <c r="A8" s="220"/>
      <c r="B8" s="270"/>
      <c r="C8" s="269" t="s">
        <v>165</v>
      </c>
      <c r="D8" s="270"/>
      <c r="E8" s="270"/>
      <c r="F8" s="270"/>
      <c r="G8" s="270"/>
      <c r="H8" s="676"/>
      <c r="I8" s="607"/>
      <c r="J8" s="689"/>
      <c r="K8" s="676"/>
      <c r="L8" s="612"/>
    </row>
    <row r="9" spans="1:7" s="2" customFormat="1" ht="12.75">
      <c r="A9" s="220"/>
      <c r="B9" s="270"/>
      <c r="C9" s="269"/>
      <c r="D9" s="270"/>
      <c r="E9" s="270"/>
      <c r="F9" s="270"/>
      <c r="G9" s="270"/>
    </row>
    <row r="10" spans="1:7" s="2" customFormat="1" ht="12.75">
      <c r="A10" s="220"/>
      <c r="B10" s="271" t="s">
        <v>392</v>
      </c>
      <c r="C10" s="982" t="s">
        <v>351</v>
      </c>
      <c r="D10" s="982"/>
      <c r="E10" s="982"/>
      <c r="F10" s="982"/>
      <c r="G10" s="982"/>
    </row>
    <row r="11" spans="1:7" s="2" customFormat="1" ht="12.75">
      <c r="A11" s="220"/>
      <c r="B11" s="271"/>
      <c r="C11" s="982"/>
      <c r="D11" s="982"/>
      <c r="E11" s="982"/>
      <c r="F11" s="982"/>
      <c r="G11" s="982"/>
    </row>
    <row r="12" spans="1:7" s="2" customFormat="1" ht="12.75">
      <c r="A12" s="220"/>
      <c r="B12" s="271"/>
      <c r="C12" s="40"/>
      <c r="D12" s="40"/>
      <c r="E12" s="40"/>
      <c r="F12" s="40"/>
      <c r="G12" s="272"/>
    </row>
    <row r="13" spans="1:7" s="2" customFormat="1" ht="12.75">
      <c r="A13" s="220"/>
      <c r="B13" s="271" t="s">
        <v>393</v>
      </c>
      <c r="C13" s="983" t="s">
        <v>160</v>
      </c>
      <c r="D13" s="984"/>
      <c r="E13" s="274"/>
      <c r="F13" s="272"/>
      <c r="G13" s="272"/>
    </row>
    <row r="14" spans="1:7" s="2" customFormat="1" ht="12.75">
      <c r="A14" s="220"/>
      <c r="B14" s="271"/>
      <c r="C14" s="604"/>
      <c r="D14" s="40"/>
      <c r="E14" s="274"/>
      <c r="F14" s="272"/>
      <c r="G14" s="272"/>
    </row>
    <row r="15" spans="1:7" ht="12.75">
      <c r="A15" s="136"/>
      <c r="B15" s="985"/>
      <c r="C15" s="986"/>
      <c r="D15" s="136"/>
      <c r="E15" s="136"/>
      <c r="F15" s="137"/>
      <c r="G15" s="137"/>
    </row>
    <row r="16" spans="1:7" s="2" customFormat="1" ht="24">
      <c r="A16" s="3"/>
      <c r="B16" s="979" t="s">
        <v>352</v>
      </c>
      <c r="C16" s="979"/>
      <c r="D16" s="979"/>
      <c r="E16" s="979"/>
      <c r="F16" s="979"/>
      <c r="G16" s="979"/>
    </row>
    <row r="17" spans="1:7" s="2" customFormat="1" ht="12.75" customHeight="1">
      <c r="A17" s="3"/>
      <c r="B17" s="12"/>
      <c r="C17" s="592"/>
      <c r="D17" s="5"/>
      <c r="E17" s="5"/>
      <c r="F17" s="5"/>
      <c r="G17" s="5"/>
    </row>
    <row r="18" spans="1:7" s="2" customFormat="1" ht="13.5">
      <c r="A18" s="8"/>
      <c r="B18" s="593" t="s">
        <v>353</v>
      </c>
      <c r="C18" s="594"/>
      <c r="D18" s="595"/>
      <c r="E18" s="976">
        <f>SUM('Zahrada 1'!E38:F38)</f>
        <v>0</v>
      </c>
      <c r="F18" s="973"/>
      <c r="G18" s="22"/>
    </row>
    <row r="19" spans="1:7" s="2" customFormat="1" ht="13.5">
      <c r="A19" s="8"/>
      <c r="B19" s="593"/>
      <c r="C19" s="594"/>
      <c r="D19" s="595"/>
      <c r="E19" s="191"/>
      <c r="F19" s="192"/>
      <c r="G19" s="22"/>
    </row>
    <row r="20" spans="1:7" s="2" customFormat="1" ht="13.5">
      <c r="A20" s="21"/>
      <c r="B20" s="593" t="s">
        <v>354</v>
      </c>
      <c r="C20" s="73"/>
      <c r="D20" s="20"/>
      <c r="E20" s="976">
        <f>SUM('Zahrada 2'!E36:F36)</f>
        <v>0</v>
      </c>
      <c r="F20" s="973"/>
      <c r="G20" s="23"/>
    </row>
    <row r="21" spans="1:7" s="2" customFormat="1" ht="13.5">
      <c r="A21" s="21"/>
      <c r="B21" s="593"/>
      <c r="C21" s="73"/>
      <c r="D21" s="20"/>
      <c r="E21" s="191"/>
      <c r="F21" s="570"/>
      <c r="G21" s="23"/>
    </row>
    <row r="22" spans="1:7" s="2" customFormat="1" ht="13.5">
      <c r="A22" s="21"/>
      <c r="B22" s="593" t="s">
        <v>355</v>
      </c>
      <c r="C22" s="73"/>
      <c r="D22" s="20"/>
      <c r="E22" s="976">
        <f>SUM('Zahrada 3'!E36:F36)</f>
        <v>0</v>
      </c>
      <c r="F22" s="973"/>
      <c r="G22" s="23"/>
    </row>
    <row r="23" spans="1:7" s="2" customFormat="1" ht="13.5">
      <c r="A23" s="8"/>
      <c r="B23" s="593"/>
      <c r="C23" s="594"/>
      <c r="D23" s="595"/>
      <c r="E23" s="191"/>
      <c r="F23" s="192"/>
      <c r="G23" s="22"/>
    </row>
    <row r="24" spans="1:7" s="2" customFormat="1" ht="13.5">
      <c r="A24" s="21"/>
      <c r="B24" s="593" t="s">
        <v>356</v>
      </c>
      <c r="C24" s="73"/>
      <c r="D24" s="20"/>
      <c r="E24" s="976">
        <f>SUM('Zahrada 4'!E38:F38)</f>
        <v>0</v>
      </c>
      <c r="F24" s="973"/>
      <c r="G24" s="23"/>
    </row>
    <row r="25" spans="1:7" s="2" customFormat="1" ht="13.5">
      <c r="A25" s="8"/>
      <c r="B25" s="593"/>
      <c r="C25" s="594"/>
      <c r="D25" s="595"/>
      <c r="E25" s="191"/>
      <c r="F25" s="192"/>
      <c r="G25" s="22"/>
    </row>
    <row r="26" spans="1:7" s="2" customFormat="1" ht="13.5">
      <c r="A26" s="21"/>
      <c r="B26" s="593" t="s">
        <v>357</v>
      </c>
      <c r="C26" s="73"/>
      <c r="D26" s="20"/>
      <c r="E26" s="976">
        <f>SUM('Zahrada 5'!E36:F36)</f>
        <v>0</v>
      </c>
      <c r="F26" s="973"/>
      <c r="G26" s="23"/>
    </row>
    <row r="27" spans="1:7" s="2" customFormat="1" ht="13.5">
      <c r="A27" s="8"/>
      <c r="B27" s="596"/>
      <c r="C27" s="597"/>
      <c r="D27" s="8"/>
      <c r="E27" s="191"/>
      <c r="F27" s="192"/>
      <c r="G27" s="22"/>
    </row>
    <row r="28" spans="1:7" s="2" customFormat="1" ht="13.5">
      <c r="A28" s="21"/>
      <c r="B28" s="978" t="s">
        <v>366</v>
      </c>
      <c r="C28" s="978"/>
      <c r="D28" s="20"/>
      <c r="E28" s="976">
        <f>SUM('Zahrada 6'!E34:F34)</f>
        <v>0</v>
      </c>
      <c r="F28" s="973"/>
      <c r="G28" s="23"/>
    </row>
    <row r="29" spans="1:7" s="2" customFormat="1" ht="13.5">
      <c r="A29" s="8"/>
      <c r="B29" s="107"/>
      <c r="C29" s="26"/>
      <c r="D29" s="27"/>
      <c r="E29" s="598"/>
      <c r="F29" s="24"/>
      <c r="G29" s="106"/>
    </row>
    <row r="30" spans="1:7" s="2" customFormat="1" ht="13.5">
      <c r="A30" s="21"/>
      <c r="B30" s="593" t="s">
        <v>358</v>
      </c>
      <c r="C30" s="73"/>
      <c r="D30" s="20"/>
      <c r="E30" s="976">
        <f>SUM('Zahrada 7'!E37:F37)</f>
        <v>0</v>
      </c>
      <c r="F30" s="973"/>
      <c r="G30" s="23"/>
    </row>
    <row r="31" spans="1:7" s="2" customFormat="1" ht="13.5">
      <c r="A31" s="8"/>
      <c r="B31" s="107"/>
      <c r="C31" s="26"/>
      <c r="D31" s="27"/>
      <c r="E31" s="977"/>
      <c r="F31" s="977"/>
      <c r="G31" s="106"/>
    </row>
    <row r="32" spans="1:7" s="2" customFormat="1" ht="13.5">
      <c r="A32" s="21"/>
      <c r="B32" s="593" t="s">
        <v>359</v>
      </c>
      <c r="C32" s="73"/>
      <c r="D32" s="20"/>
      <c r="E32" s="972">
        <f>'Zahrada 8'!E37:F37</f>
        <v>0</v>
      </c>
      <c r="F32" s="973"/>
      <c r="G32" s="23"/>
    </row>
    <row r="33" spans="1:7" s="2" customFormat="1" ht="13.5">
      <c r="A33" s="21"/>
      <c r="B33" s="593"/>
      <c r="C33" s="73"/>
      <c r="D33" s="20"/>
      <c r="E33" s="932"/>
      <c r="F33" s="933"/>
      <c r="G33" s="23"/>
    </row>
    <row r="34" spans="1:7" s="2" customFormat="1" ht="13.5">
      <c r="A34" s="21"/>
      <c r="B34" s="593" t="s">
        <v>360</v>
      </c>
      <c r="C34" s="73"/>
      <c r="D34" s="20"/>
      <c r="E34" s="972">
        <f>SUM('Zahrada 9'!E39:F39)</f>
        <v>0</v>
      </c>
      <c r="F34" s="973"/>
      <c r="G34" s="23"/>
    </row>
    <row r="35" spans="1:7" s="2" customFormat="1" ht="13.5">
      <c r="A35" s="21"/>
      <c r="B35" s="593"/>
      <c r="C35" s="73"/>
      <c r="D35" s="20"/>
      <c r="E35" s="932"/>
      <c r="F35" s="933"/>
      <c r="G35" s="23"/>
    </row>
    <row r="36" spans="1:7" s="2" customFormat="1" ht="13.5">
      <c r="A36" s="21"/>
      <c r="B36" s="593" t="s">
        <v>361</v>
      </c>
      <c r="C36" s="73"/>
      <c r="D36" s="20"/>
      <c r="E36" s="972">
        <f>SUM('Zahrada 10'!E36:F36)</f>
        <v>0</v>
      </c>
      <c r="F36" s="973"/>
      <c r="G36" s="23"/>
    </row>
    <row r="37" spans="1:7" s="2" customFormat="1" ht="13.5">
      <c r="A37" s="21"/>
      <c r="B37" s="593"/>
      <c r="C37" s="73"/>
      <c r="D37" s="20"/>
      <c r="E37" s="932"/>
      <c r="F37" s="933"/>
      <c r="G37" s="23"/>
    </row>
    <row r="38" spans="1:7" s="2" customFormat="1" ht="13.5">
      <c r="A38" s="21"/>
      <c r="B38" s="593" t="s">
        <v>362</v>
      </c>
      <c r="C38" s="73"/>
      <c r="D38" s="20"/>
      <c r="E38" s="972">
        <f>SUM('Zahrada 11'!E37:F37)</f>
        <v>0</v>
      </c>
      <c r="F38" s="973"/>
      <c r="G38" s="23"/>
    </row>
    <row r="39" spans="1:7" s="2" customFormat="1" ht="13.5">
      <c r="A39" s="21"/>
      <c r="B39" s="593"/>
      <c r="C39" s="73"/>
      <c r="D39" s="20"/>
      <c r="E39" s="932"/>
      <c r="F39" s="933"/>
      <c r="G39" s="23"/>
    </row>
    <row r="40" spans="1:7" s="2" customFormat="1" ht="13.5">
      <c r="A40" s="8"/>
      <c r="B40" s="593" t="s">
        <v>367</v>
      </c>
      <c r="C40" s="594"/>
      <c r="D40" s="595"/>
      <c r="E40" s="972">
        <f>SUM('13 areál'!E38:F38)</f>
        <v>0</v>
      </c>
      <c r="F40" s="973"/>
      <c r="G40" s="22"/>
    </row>
    <row r="41" spans="1:7" s="2" customFormat="1" ht="13.5">
      <c r="A41" s="8"/>
      <c r="B41" s="593"/>
      <c r="C41" s="594"/>
      <c r="D41" s="595"/>
      <c r="E41" s="932"/>
      <c r="F41" s="961"/>
      <c r="G41" s="22"/>
    </row>
    <row r="42" spans="1:7" s="2" customFormat="1" ht="13.5">
      <c r="A42" s="8"/>
      <c r="B42" s="593" t="s">
        <v>448</v>
      </c>
      <c r="C42" s="594"/>
      <c r="D42" s="595"/>
      <c r="E42" s="932"/>
      <c r="F42" s="962"/>
      <c r="G42" s="22"/>
    </row>
    <row r="43" spans="1:7" s="2" customFormat="1" ht="14.25" thickBot="1">
      <c r="A43" s="8"/>
      <c r="B43" s="107"/>
      <c r="C43" s="26"/>
      <c r="D43" s="27"/>
      <c r="E43" s="24"/>
      <c r="F43" s="24"/>
      <c r="G43" s="106"/>
    </row>
    <row r="44" spans="1:11" s="2" customFormat="1" ht="15">
      <c r="A44" s="8"/>
      <c r="B44" s="133" t="s">
        <v>1224</v>
      </c>
      <c r="C44" s="134"/>
      <c r="D44" s="135"/>
      <c r="E44" s="974">
        <f>SUM(E18:F42)</f>
        <v>0</v>
      </c>
      <c r="F44" s="975"/>
      <c r="G44" s="29"/>
      <c r="I44" s="11"/>
      <c r="J44" s="966"/>
      <c r="K44" s="967"/>
    </row>
    <row r="45" spans="1:11" s="2" customFormat="1" ht="15">
      <c r="A45" s="8"/>
      <c r="B45" s="339" t="s">
        <v>1225</v>
      </c>
      <c r="C45" s="340"/>
      <c r="D45" s="341"/>
      <c r="E45" s="968">
        <f>PRODUCT(E44)*0.21</f>
        <v>0</v>
      </c>
      <c r="F45" s="969"/>
      <c r="G45" s="29"/>
      <c r="I45" s="530"/>
      <c r="J45" s="337"/>
      <c r="K45" s="338"/>
    </row>
    <row r="46" spans="1:11" s="2" customFormat="1" ht="15.75" thickBot="1">
      <c r="A46" s="8"/>
      <c r="B46" s="130" t="s">
        <v>1226</v>
      </c>
      <c r="C46" s="131"/>
      <c r="D46" s="132"/>
      <c r="E46" s="970">
        <f>0.21*E44+E44</f>
        <v>0</v>
      </c>
      <c r="F46" s="971"/>
      <c r="G46" s="33"/>
      <c r="J46" s="966"/>
      <c r="K46" s="967"/>
    </row>
    <row r="47" spans="1:10" s="2" customFormat="1" ht="15">
      <c r="A47" s="8"/>
      <c r="B47" s="27"/>
      <c r="C47" s="31"/>
      <c r="D47" s="8"/>
      <c r="E47" s="8"/>
      <c r="F47" s="32"/>
      <c r="G47" s="33"/>
      <c r="J47" s="599"/>
    </row>
    <row r="48" spans="1:9" s="18" customFormat="1" ht="12.75">
      <c r="A48"/>
      <c r="D48"/>
      <c r="E48"/>
      <c r="F48"/>
      <c r="G48"/>
      <c r="I48" s="221"/>
    </row>
    <row r="49" spans="1:9" s="18" customFormat="1" ht="12.75">
      <c r="A49"/>
      <c r="D49"/>
      <c r="E49"/>
      <c r="F49"/>
      <c r="G49"/>
      <c r="I49" s="221"/>
    </row>
    <row r="50" spans="1:9" s="18" customFormat="1" ht="12.75">
      <c r="A50"/>
      <c r="B50" s="965" t="s">
        <v>363</v>
      </c>
      <c r="C50" s="965"/>
      <c r="D50"/>
      <c r="E50"/>
      <c r="F50"/>
      <c r="G50"/>
      <c r="I50" s="221"/>
    </row>
    <row r="51" spans="2:3" ht="12.75">
      <c r="B51" s="965" t="s">
        <v>364</v>
      </c>
      <c r="C51" s="965"/>
    </row>
    <row r="52" spans="1:12" s="53" customFormat="1" ht="12.75">
      <c r="A52"/>
      <c r="B52" s="44" t="s">
        <v>167</v>
      </c>
      <c r="C52" s="600"/>
      <c r="D52"/>
      <c r="E52"/>
      <c r="F52"/>
      <c r="G52"/>
      <c r="L52" s="39"/>
    </row>
    <row r="65" spans="8:9" ht="12.75">
      <c r="H65" s="111"/>
      <c r="I65" s="111"/>
    </row>
    <row r="67" ht="12.75">
      <c r="H67" s="111"/>
    </row>
    <row r="68" ht="12.75">
      <c r="I68" s="111"/>
    </row>
  </sheetData>
  <sheetProtection/>
  <mergeCells count="29">
    <mergeCell ref="B1:C1"/>
    <mergeCell ref="E20:F20"/>
    <mergeCell ref="E22:F22"/>
    <mergeCell ref="A3:G3"/>
    <mergeCell ref="A4:G4"/>
    <mergeCell ref="C10:G10"/>
    <mergeCell ref="C11:G11"/>
    <mergeCell ref="C13:D13"/>
    <mergeCell ref="B15:C15"/>
    <mergeCell ref="E30:F30"/>
    <mergeCell ref="E31:F31"/>
    <mergeCell ref="B28:C28"/>
    <mergeCell ref="B16:G16"/>
    <mergeCell ref="E18:F18"/>
    <mergeCell ref="E24:F24"/>
    <mergeCell ref="E26:F26"/>
    <mergeCell ref="E28:F28"/>
    <mergeCell ref="E32:F32"/>
    <mergeCell ref="E34:F34"/>
    <mergeCell ref="E36:F36"/>
    <mergeCell ref="E38:F38"/>
    <mergeCell ref="E40:F40"/>
    <mergeCell ref="E44:F44"/>
    <mergeCell ref="B50:C50"/>
    <mergeCell ref="B51:C51"/>
    <mergeCell ref="J44:K44"/>
    <mergeCell ref="E45:F45"/>
    <mergeCell ref="E46:F46"/>
    <mergeCell ref="J46:K46"/>
  </mergeCells>
  <printOptions/>
  <pageMargins left="0.68" right="0.44" top="0.65" bottom="0.67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316"/>
  <sheetViews>
    <sheetView zoomScale="70" zoomScaleNormal="70" zoomScalePageLayoutView="0" workbookViewId="0" topLeftCell="A50">
      <selection activeCell="F310" sqref="F310:G311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9.140625" style="0" customWidth="1"/>
    <col min="4" max="4" width="3.28125" style="0" customWidth="1"/>
    <col min="5" max="5" width="7.28125" style="0" customWidth="1"/>
    <col min="6" max="6" width="8.28125" style="0" customWidth="1"/>
    <col min="7" max="7" width="14.421875" style="0" customWidth="1"/>
    <col min="9" max="9" width="10.140625" style="0" bestFit="1" customWidth="1"/>
  </cols>
  <sheetData>
    <row r="1" spans="1:7" s="46" customFormat="1" ht="12.75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724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171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1.75" customHeight="1">
      <c r="A10" s="3"/>
      <c r="B10" s="194"/>
      <c r="C10" s="195"/>
      <c r="D10" s="195"/>
      <c r="E10" s="195"/>
      <c r="F10" s="195"/>
      <c r="G10" s="195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725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726</v>
      </c>
      <c r="D15" s="984"/>
      <c r="E15" s="984"/>
      <c r="F15" s="984"/>
      <c r="G15" s="984"/>
    </row>
    <row r="16" spans="1:7" s="2" customFormat="1" ht="12.75">
      <c r="A16" s="220"/>
      <c r="B16" s="271"/>
      <c r="C16" s="982" t="s">
        <v>727</v>
      </c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s="15" customFormat="1" ht="12.75">
      <c r="A21" s="3"/>
      <c r="B21" s="3"/>
      <c r="C21" s="806"/>
      <c r="D21" s="3"/>
      <c r="E21" s="3"/>
      <c r="F21" s="807"/>
      <c r="G21" s="17"/>
    </row>
    <row r="22" spans="1:7" s="15" customFormat="1" ht="12.75">
      <c r="A22" s="3"/>
      <c r="B22" s="3"/>
      <c r="C22" s="806"/>
      <c r="D22" s="3"/>
      <c r="E22" s="3"/>
      <c r="F22" s="807"/>
      <c r="G22" s="17"/>
    </row>
    <row r="23" spans="1:7" s="15" customFormat="1" ht="15.75" customHeight="1">
      <c r="A23" s="3"/>
      <c r="B23" s="3"/>
      <c r="C23" s="806"/>
      <c r="D23" s="3"/>
      <c r="E23" s="3"/>
      <c r="F23" s="807"/>
      <c r="G23" s="17"/>
    </row>
    <row r="24" spans="1:7" s="15" customFormat="1" ht="27" customHeight="1">
      <c r="A24" s="3"/>
      <c r="B24" s="1032" t="s">
        <v>435</v>
      </c>
      <c r="C24" s="1032"/>
      <c r="D24" s="1032"/>
      <c r="E24" s="1032"/>
      <c r="F24" s="1032"/>
      <c r="G24" s="1032"/>
    </row>
    <row r="25" spans="1:7" s="15" customFormat="1" ht="30" customHeight="1">
      <c r="A25" s="3"/>
      <c r="B25" s="12"/>
      <c r="C25" s="592"/>
      <c r="D25" s="5"/>
      <c r="E25" s="5"/>
      <c r="F25" s="5"/>
      <c r="G25" s="5"/>
    </row>
    <row r="26" spans="1:7" s="30" customFormat="1" ht="15">
      <c r="A26" s="8"/>
      <c r="B26" s="70" t="s">
        <v>695</v>
      </c>
      <c r="C26" s="71"/>
      <c r="D26" s="68"/>
      <c r="E26" s="976">
        <f>SUM(G59)</f>
        <v>0</v>
      </c>
      <c r="F26" s="1015"/>
      <c r="G26" s="22"/>
    </row>
    <row r="27" spans="1:7" s="15" customFormat="1" ht="12.75">
      <c r="A27" s="1"/>
      <c r="B27" s="5"/>
      <c r="C27" s="6"/>
      <c r="D27" s="5"/>
      <c r="E27" s="5"/>
      <c r="F27" s="5"/>
      <c r="G27" s="5"/>
    </row>
    <row r="28" spans="1:7" s="30" customFormat="1" ht="15">
      <c r="A28" s="8"/>
      <c r="B28" s="1029" t="s">
        <v>829</v>
      </c>
      <c r="C28" s="1029"/>
      <c r="D28" s="68"/>
      <c r="E28" s="976">
        <f>SUM(G87)</f>
        <v>0</v>
      </c>
      <c r="F28" s="1015"/>
      <c r="G28" s="22"/>
    </row>
    <row r="29" spans="1:7" s="15" customFormat="1" ht="12.75">
      <c r="A29" s="1"/>
      <c r="B29" s="5"/>
      <c r="C29" s="6"/>
      <c r="D29" s="5"/>
      <c r="E29" s="5"/>
      <c r="F29" s="5"/>
      <c r="G29" s="5"/>
    </row>
    <row r="30" spans="1:7" s="30" customFormat="1" ht="15">
      <c r="A30" s="8"/>
      <c r="B30" s="1029" t="s">
        <v>50</v>
      </c>
      <c r="C30" s="1029"/>
      <c r="D30" s="68"/>
      <c r="E30" s="976">
        <f>SUM(G118)</f>
        <v>0</v>
      </c>
      <c r="F30" s="1015"/>
      <c r="G30" s="22"/>
    </row>
    <row r="31" spans="1:7" s="30" customFormat="1" ht="15">
      <c r="A31" s="8"/>
      <c r="B31" s="70"/>
      <c r="C31" s="71"/>
      <c r="D31" s="68"/>
      <c r="E31" s="191"/>
      <c r="F31" s="192"/>
      <c r="G31" s="22"/>
    </row>
    <row r="32" spans="1:7" s="30" customFormat="1" ht="15">
      <c r="A32" s="8"/>
      <c r="B32" s="1029" t="s">
        <v>830</v>
      </c>
      <c r="C32" s="1029"/>
      <c r="D32" s="68"/>
      <c r="E32" s="976">
        <f>SUM(G197)</f>
        <v>0</v>
      </c>
      <c r="F32" s="1015"/>
      <c r="G32" s="22"/>
    </row>
    <row r="33" spans="1:7" s="30" customFormat="1" ht="15">
      <c r="A33" s="8"/>
      <c r="B33" s="70"/>
      <c r="C33" s="70"/>
      <c r="D33" s="68"/>
      <c r="E33" s="191"/>
      <c r="F33" s="192"/>
      <c r="G33" s="22"/>
    </row>
    <row r="34" spans="1:7" s="30" customFormat="1" ht="15">
      <c r="A34" s="8"/>
      <c r="B34" s="1029" t="s">
        <v>831</v>
      </c>
      <c r="C34" s="1029"/>
      <c r="D34" s="68"/>
      <c r="E34" s="976">
        <f>SUM(G269)</f>
        <v>0</v>
      </c>
      <c r="F34" s="1015"/>
      <c r="G34" s="22"/>
    </row>
    <row r="35" spans="1:7" s="30" customFormat="1" ht="15">
      <c r="A35" s="8"/>
      <c r="B35" s="70"/>
      <c r="C35" s="70"/>
      <c r="D35" s="68"/>
      <c r="E35" s="191"/>
      <c r="F35" s="192"/>
      <c r="G35" s="22"/>
    </row>
    <row r="36" spans="1:7" s="30" customFormat="1" ht="15">
      <c r="A36" s="21"/>
      <c r="B36" s="70" t="s">
        <v>58</v>
      </c>
      <c r="C36" s="73"/>
      <c r="D36" s="20"/>
      <c r="E36" s="976">
        <f>SUM(G316)</f>
        <v>0</v>
      </c>
      <c r="F36" s="1024"/>
      <c r="G36" s="23"/>
    </row>
    <row r="37" spans="1:7" s="15" customFormat="1" ht="13.5">
      <c r="A37" s="8"/>
      <c r="B37" s="108"/>
      <c r="C37" s="109"/>
      <c r="D37" s="8"/>
      <c r="E37" s="110"/>
      <c r="F37" s="112"/>
      <c r="G37" s="22"/>
    </row>
    <row r="38" spans="1:7" s="30" customFormat="1" ht="14.25" thickBot="1">
      <c r="A38" s="8"/>
      <c r="B38" s="107"/>
      <c r="C38" s="26"/>
      <c r="D38" s="27"/>
      <c r="E38" s="105"/>
      <c r="F38" s="24"/>
      <c r="G38" s="106"/>
    </row>
    <row r="39" spans="1:7" s="15" customFormat="1" ht="15">
      <c r="A39" s="8"/>
      <c r="B39" s="133" t="s">
        <v>414</v>
      </c>
      <c r="C39" s="134"/>
      <c r="D39" s="135"/>
      <c r="E39" s="974">
        <f>SUM(E36,E34,E32,E30,E28,E26)</f>
        <v>0</v>
      </c>
      <c r="F39" s="975"/>
      <c r="G39" s="29"/>
    </row>
    <row r="40" spans="1:7" s="15" customFormat="1" ht="15">
      <c r="A40" s="8"/>
      <c r="B40" s="339" t="s">
        <v>469</v>
      </c>
      <c r="C40" s="340"/>
      <c r="D40" s="341"/>
      <c r="E40" s="968">
        <f>PRODUCT(E39)*0.21</f>
        <v>0</v>
      </c>
      <c r="F40" s="969"/>
      <c r="G40" s="29"/>
    </row>
    <row r="41" spans="1:7" s="15" customFormat="1" ht="15.75" thickBot="1">
      <c r="A41" s="8"/>
      <c r="B41" s="130" t="s">
        <v>436</v>
      </c>
      <c r="C41" s="131"/>
      <c r="D41" s="132"/>
      <c r="E41" s="970">
        <f>0.21*E39+E39</f>
        <v>0</v>
      </c>
      <c r="F41" s="971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3.5">
      <c r="A46" s="8"/>
      <c r="B46" s="965" t="s">
        <v>363</v>
      </c>
      <c r="C46" s="965"/>
      <c r="D46" s="40"/>
      <c r="E46" s="592"/>
      <c r="F46" s="9"/>
      <c r="G46" s="9"/>
    </row>
    <row r="47" spans="1:7" s="15" customFormat="1" ht="13.5">
      <c r="A47" s="8"/>
      <c r="B47" s="965" t="s">
        <v>364</v>
      </c>
      <c r="C47" s="965"/>
      <c r="D47" s="43"/>
      <c r="E47" s="35"/>
      <c r="F47" s="9"/>
      <c r="G47" s="9"/>
    </row>
    <row r="48" spans="1:7" s="15" customFormat="1" ht="13.5">
      <c r="A48" s="8"/>
      <c r="B48" s="41" t="s">
        <v>167</v>
      </c>
      <c r="C48" s="41"/>
      <c r="D48" s="43"/>
      <c r="E48" s="35"/>
      <c r="F48" s="9"/>
      <c r="G48" s="9"/>
    </row>
    <row r="49" spans="1:7" s="50" customFormat="1" ht="15">
      <c r="A49" s="436" t="s">
        <v>1183</v>
      </c>
      <c r="B49" s="225"/>
      <c r="C49" s="437"/>
      <c r="D49" s="436"/>
      <c r="E49" s="436"/>
      <c r="F49" s="436"/>
      <c r="G49" s="436"/>
    </row>
    <row r="50" spans="1:7" s="15" customFormat="1" ht="13.5">
      <c r="A50" s="8"/>
      <c r="B50" s="41"/>
      <c r="C50" s="41"/>
      <c r="D50" s="43"/>
      <c r="E50" s="35"/>
      <c r="F50" s="9"/>
      <c r="G50" s="9"/>
    </row>
    <row r="51" spans="1:7" s="53" customFormat="1" ht="12.75" customHeight="1">
      <c r="A51" s="256" t="s">
        <v>395</v>
      </c>
      <c r="B51" s="83"/>
      <c r="C51" s="83"/>
      <c r="D51" s="83"/>
      <c r="E51" s="84"/>
      <c r="F51" s="85"/>
      <c r="G51" s="85"/>
    </row>
    <row r="52" spans="1:7" s="39" customFormat="1" ht="9.75" customHeight="1">
      <c r="A52" s="118" t="s">
        <v>387</v>
      </c>
      <c r="B52" s="118" t="s">
        <v>379</v>
      </c>
      <c r="C52" s="118" t="s">
        <v>388</v>
      </c>
      <c r="D52" s="119" t="s">
        <v>380</v>
      </c>
      <c r="E52" s="119" t="s">
        <v>381</v>
      </c>
      <c r="F52" s="452" t="s">
        <v>382</v>
      </c>
      <c r="G52" s="119" t="s">
        <v>383</v>
      </c>
    </row>
    <row r="53" spans="1:7" s="49" customFormat="1" ht="25.5" customHeight="1">
      <c r="A53" s="325">
        <v>1</v>
      </c>
      <c r="B53" s="326" t="s">
        <v>1181</v>
      </c>
      <c r="C53" s="327" t="s">
        <v>1182</v>
      </c>
      <c r="D53" s="328" t="s">
        <v>389</v>
      </c>
      <c r="E53" s="329">
        <v>456</v>
      </c>
      <c r="F53" s="329"/>
      <c r="G53" s="329"/>
    </row>
    <row r="54" spans="1:7" s="49" customFormat="1" ht="25.5" customHeight="1">
      <c r="A54" s="232">
        <v>2</v>
      </c>
      <c r="B54" s="139" t="s">
        <v>425</v>
      </c>
      <c r="C54" s="240" t="s">
        <v>1184</v>
      </c>
      <c r="D54" s="233" t="s">
        <v>389</v>
      </c>
      <c r="E54" s="241">
        <v>456</v>
      </c>
      <c r="F54" s="241"/>
      <c r="G54" s="241"/>
    </row>
    <row r="55" spans="1:7" ht="22.5">
      <c r="A55" s="232">
        <v>3</v>
      </c>
      <c r="B55" s="139" t="s">
        <v>426</v>
      </c>
      <c r="C55" s="240" t="s">
        <v>1185</v>
      </c>
      <c r="D55" s="233" t="s">
        <v>389</v>
      </c>
      <c r="E55" s="241">
        <v>456</v>
      </c>
      <c r="F55" s="241"/>
      <c r="G55" s="241"/>
    </row>
    <row r="56" spans="1:7" s="39" customFormat="1" ht="12.75">
      <c r="A56" s="453">
        <v>4</v>
      </c>
      <c r="B56" s="454" t="s">
        <v>386</v>
      </c>
      <c r="C56" s="455" t="s">
        <v>719</v>
      </c>
      <c r="D56" s="456" t="s">
        <v>718</v>
      </c>
      <c r="E56" s="457">
        <v>4</v>
      </c>
      <c r="F56" s="458"/>
      <c r="G56" s="459"/>
    </row>
    <row r="57" spans="1:7" s="49" customFormat="1" ht="14.25" customHeight="1">
      <c r="A57" s="257" t="s">
        <v>396</v>
      </c>
      <c r="B57" s="80"/>
      <c r="C57" s="151"/>
      <c r="D57" s="81"/>
      <c r="E57" s="82"/>
      <c r="F57" s="82"/>
      <c r="G57" s="160">
        <f>SUM(G53:G56)</f>
        <v>0</v>
      </c>
    </row>
    <row r="58" spans="1:7" s="15" customFormat="1" ht="13.5">
      <c r="A58" s="8"/>
      <c r="B58" s="41"/>
      <c r="C58" s="41"/>
      <c r="D58" s="43"/>
      <c r="E58" s="35"/>
      <c r="F58" s="9"/>
      <c r="G58" s="9"/>
    </row>
    <row r="59" spans="1:7" ht="15">
      <c r="A59" s="1005" t="s">
        <v>1200</v>
      </c>
      <c r="B59" s="1005"/>
      <c r="C59" s="1005"/>
      <c r="D59" s="436"/>
      <c r="E59" s="436"/>
      <c r="F59" s="436"/>
      <c r="G59" s="380">
        <f>SUM(G57)</f>
        <v>0</v>
      </c>
    </row>
    <row r="60" spans="1:7" s="15" customFormat="1" ht="13.5">
      <c r="A60" s="8"/>
      <c r="B60" s="41"/>
      <c r="C60" s="42"/>
      <c r="D60" s="43"/>
      <c r="E60" s="35"/>
      <c r="F60" s="9"/>
      <c r="G60" s="9"/>
    </row>
    <row r="61" spans="1:7" s="39" customFormat="1" ht="13.5">
      <c r="A61" s="8"/>
      <c r="B61" s="44"/>
      <c r="C61" s="45"/>
      <c r="D61" s="36"/>
      <c r="E61" s="10"/>
      <c r="F61" s="9"/>
      <c r="G61" s="9"/>
    </row>
    <row r="62" spans="1:7" s="38" customFormat="1" ht="15">
      <c r="A62" s="1005" t="s">
        <v>832</v>
      </c>
      <c r="B62" s="1005"/>
      <c r="C62" s="1005"/>
      <c r="D62" s="166"/>
      <c r="E62" s="166"/>
      <c r="F62" s="166"/>
      <c r="G62" s="167"/>
    </row>
    <row r="63" spans="1:7" s="39" customFormat="1" ht="13.5">
      <c r="A63" s="8"/>
      <c r="B63" s="44"/>
      <c r="C63" s="45"/>
      <c r="D63" s="36"/>
      <c r="E63" s="10"/>
      <c r="F63" s="9"/>
      <c r="G63" s="9"/>
    </row>
    <row r="64" spans="1:7" s="39" customFormat="1" ht="12.75" customHeight="1">
      <c r="A64" s="256" t="s">
        <v>395</v>
      </c>
      <c r="B64" s="63"/>
      <c r="C64" s="63"/>
      <c r="D64" s="63"/>
      <c r="E64" s="64"/>
      <c r="F64" s="65"/>
      <c r="G64" s="65"/>
    </row>
    <row r="65" spans="1:8" s="39" customFormat="1" ht="12.75">
      <c r="A65" s="120" t="s">
        <v>387</v>
      </c>
      <c r="B65" s="120" t="s">
        <v>379</v>
      </c>
      <c r="C65" s="120" t="s">
        <v>388</v>
      </c>
      <c r="D65" s="844" t="s">
        <v>380</v>
      </c>
      <c r="E65" s="844" t="s">
        <v>381</v>
      </c>
      <c r="F65" s="844" t="s">
        <v>382</v>
      </c>
      <c r="G65" s="845" t="s">
        <v>383</v>
      </c>
      <c r="H65"/>
    </row>
    <row r="66" spans="1:7" s="39" customFormat="1" ht="64.5" customHeight="1">
      <c r="A66" s="231">
        <v>1</v>
      </c>
      <c r="B66" s="279" t="s">
        <v>1141</v>
      </c>
      <c r="C66" s="280" t="s">
        <v>41</v>
      </c>
      <c r="D66" s="846" t="s">
        <v>384</v>
      </c>
      <c r="E66" s="282">
        <v>3</v>
      </c>
      <c r="F66" s="369"/>
      <c r="G66" s="369"/>
    </row>
    <row r="67" spans="1:7" s="39" customFormat="1" ht="36.75" customHeight="1">
      <c r="A67" s="232">
        <v>2</v>
      </c>
      <c r="B67" s="139" t="s">
        <v>42</v>
      </c>
      <c r="C67" s="238" t="s">
        <v>43</v>
      </c>
      <c r="D67" s="234" t="s">
        <v>384</v>
      </c>
      <c r="E67" s="283">
        <v>3</v>
      </c>
      <c r="F67" s="241"/>
      <c r="G67" s="241"/>
    </row>
    <row r="68" spans="1:7" s="49" customFormat="1" ht="22.5">
      <c r="A68" s="232">
        <v>3</v>
      </c>
      <c r="B68" s="139" t="s">
        <v>405</v>
      </c>
      <c r="C68" s="238" t="s">
        <v>833</v>
      </c>
      <c r="D68" s="234" t="s">
        <v>408</v>
      </c>
      <c r="E68" s="847">
        <v>0.135</v>
      </c>
      <c r="F68" s="241"/>
      <c r="G68" s="241"/>
    </row>
    <row r="69" spans="1:7" s="49" customFormat="1" ht="12.75">
      <c r="A69" s="290">
        <v>4</v>
      </c>
      <c r="B69" s="291" t="s">
        <v>409</v>
      </c>
      <c r="C69" s="292" t="s">
        <v>400</v>
      </c>
      <c r="D69" s="236" t="s">
        <v>390</v>
      </c>
      <c r="E69" s="293">
        <v>0.45</v>
      </c>
      <c r="F69" s="293"/>
      <c r="G69" s="293"/>
    </row>
    <row r="70" spans="1:7" s="49" customFormat="1" ht="13.5" customHeight="1">
      <c r="A70" s="257" t="s">
        <v>439</v>
      </c>
      <c r="B70" s="100"/>
      <c r="C70" s="101"/>
      <c r="D70" s="793"/>
      <c r="E70" s="794"/>
      <c r="F70" s="795"/>
      <c r="G70" s="805">
        <f>SUM(G66:G69)</f>
        <v>0</v>
      </c>
    </row>
    <row r="71" spans="1:7" s="52" customFormat="1" ht="13.5">
      <c r="A71" s="8"/>
      <c r="B71" s="44"/>
      <c r="C71" s="45"/>
      <c r="D71" s="717"/>
      <c r="E71" s="718"/>
      <c r="F71" s="719"/>
      <c r="G71" s="719"/>
    </row>
    <row r="72" spans="1:7" s="39" customFormat="1" ht="12.75">
      <c r="A72" s="1001" t="s">
        <v>285</v>
      </c>
      <c r="B72" s="1001"/>
      <c r="C72" s="1001"/>
      <c r="D72" s="746"/>
      <c r="E72" s="747"/>
      <c r="F72" s="747"/>
      <c r="G72" s="748"/>
    </row>
    <row r="73" spans="1:7" s="49" customFormat="1" ht="14.25" customHeight="1">
      <c r="A73" s="1030" t="s">
        <v>834</v>
      </c>
      <c r="B73" s="1031"/>
      <c r="C73" s="1031"/>
      <c r="D73" s="445"/>
      <c r="E73" s="723"/>
      <c r="F73" s="447"/>
      <c r="G73" s="813"/>
    </row>
    <row r="74" spans="1:7" s="39" customFormat="1" ht="12.75">
      <c r="A74" s="848">
        <v>1</v>
      </c>
      <c r="B74" s="1117" t="s">
        <v>835</v>
      </c>
      <c r="C74" s="1118"/>
      <c r="D74" s="849" t="s">
        <v>384</v>
      </c>
      <c r="E74" s="850">
        <v>1</v>
      </c>
      <c r="F74" s="851"/>
      <c r="G74" s="851"/>
    </row>
    <row r="75" spans="1:7" s="52" customFormat="1" ht="15" customHeight="1">
      <c r="A75" s="852">
        <v>2</v>
      </c>
      <c r="B75" s="1037" t="s">
        <v>836</v>
      </c>
      <c r="C75" s="1038"/>
      <c r="D75" s="395" t="s">
        <v>384</v>
      </c>
      <c r="E75" s="297">
        <v>1</v>
      </c>
      <c r="F75" s="298"/>
      <c r="G75" s="298"/>
    </row>
    <row r="76" spans="1:7" s="39" customFormat="1" ht="12.75">
      <c r="A76" s="853">
        <v>3</v>
      </c>
      <c r="B76" s="1121" t="s">
        <v>837</v>
      </c>
      <c r="C76" s="1122"/>
      <c r="D76" s="394" t="s">
        <v>384</v>
      </c>
      <c r="E76" s="302">
        <v>1</v>
      </c>
      <c r="F76" s="303"/>
      <c r="G76" s="303"/>
    </row>
    <row r="77" spans="1:7" s="39" customFormat="1" ht="12.75">
      <c r="A77" s="1057" t="s">
        <v>385</v>
      </c>
      <c r="B77" s="1058"/>
      <c r="C77" s="1059"/>
      <c r="D77" s="757" t="s">
        <v>384</v>
      </c>
      <c r="E77" s="421">
        <f>SUM(E74:E76)</f>
        <v>3</v>
      </c>
      <c r="F77" s="489"/>
      <c r="G77" s="489"/>
    </row>
    <row r="78" spans="1:7" s="37" customFormat="1" ht="12.75">
      <c r="A78" s="148" t="s">
        <v>407</v>
      </c>
      <c r="B78" s="246"/>
      <c r="C78" s="423"/>
      <c r="D78" s="138" t="s">
        <v>406</v>
      </c>
      <c r="E78" s="140">
        <v>25</v>
      </c>
      <c r="F78" s="142"/>
      <c r="G78" s="491"/>
    </row>
    <row r="79" spans="1:7" s="39" customFormat="1" ht="12.75">
      <c r="A79" s="149" t="s">
        <v>397</v>
      </c>
      <c r="B79" s="144"/>
      <c r="C79" s="150"/>
      <c r="D79" s="78"/>
      <c r="E79" s="729"/>
      <c r="F79" s="730"/>
      <c r="G79" s="731">
        <f>PRODUCT(G78)*1.03</f>
        <v>0</v>
      </c>
    </row>
    <row r="80" spans="1:249" s="39" customFormat="1" ht="12.75" customHeight="1">
      <c r="A80" s="8"/>
      <c r="B80" s="44"/>
      <c r="C80" s="45"/>
      <c r="D80" s="717"/>
      <c r="E80" s="718"/>
      <c r="F80" s="719"/>
      <c r="G80" s="719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</row>
    <row r="81" spans="1:249" s="39" customFormat="1" ht="12.75" customHeight="1">
      <c r="A81" s="1123" t="s">
        <v>44</v>
      </c>
      <c r="B81" s="1124"/>
      <c r="C81" s="1125"/>
      <c r="D81" s="511"/>
      <c r="E81" s="568"/>
      <c r="F81" s="568"/>
      <c r="G81" s="568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</row>
    <row r="82" spans="1:7" s="39" customFormat="1" ht="12.75" customHeight="1">
      <c r="A82" s="1126" t="s">
        <v>838</v>
      </c>
      <c r="B82" s="1127"/>
      <c r="C82" s="1128"/>
      <c r="D82" s="360" t="s">
        <v>408</v>
      </c>
      <c r="E82" s="472">
        <v>0.192</v>
      </c>
      <c r="F82" s="522"/>
      <c r="G82" s="565"/>
    </row>
    <row r="83" spans="1:7" s="51" customFormat="1" ht="12.75" customHeight="1">
      <c r="A83" s="1053" t="s">
        <v>385</v>
      </c>
      <c r="B83" s="1054"/>
      <c r="C83" s="1055"/>
      <c r="D83" s="445"/>
      <c r="E83" s="735"/>
      <c r="F83" s="736"/>
      <c r="G83" s="737">
        <f>SUM(G82:G82)</f>
        <v>0</v>
      </c>
    </row>
    <row r="84" spans="1:7" s="51" customFormat="1" ht="12.75" customHeight="1">
      <c r="A84" s="173"/>
      <c r="B84" s="173"/>
      <c r="C84" s="173"/>
      <c r="D84" s="98"/>
      <c r="E84" s="99"/>
      <c r="F84" s="77"/>
      <c r="G84" s="77"/>
    </row>
    <row r="85" spans="1:7" s="51" customFormat="1" ht="12.75" customHeight="1">
      <c r="A85" s="999" t="s">
        <v>418</v>
      </c>
      <c r="B85" s="1000"/>
      <c r="C85" s="1000"/>
      <c r="D85" s="168"/>
      <c r="E85" s="169"/>
      <c r="F85" s="170"/>
      <c r="G85" s="159">
        <f>SUM(G83,G79)</f>
        <v>0</v>
      </c>
    </row>
    <row r="86" spans="1:7" s="39" customFormat="1" ht="13.5">
      <c r="A86" s="8"/>
      <c r="B86" s="44"/>
      <c r="C86" s="45"/>
      <c r="D86" s="36"/>
      <c r="E86" s="10"/>
      <c r="F86" s="9"/>
      <c r="G86" s="9"/>
    </row>
    <row r="87" spans="1:7" ht="15">
      <c r="A87" s="1005" t="s">
        <v>46</v>
      </c>
      <c r="B87" s="1005"/>
      <c r="C87" s="1005"/>
      <c r="D87" s="436"/>
      <c r="E87" s="436"/>
      <c r="F87" s="436"/>
      <c r="G87" s="380">
        <f>SUM(G85,G70)</f>
        <v>0</v>
      </c>
    </row>
    <row r="88" spans="1:7" s="39" customFormat="1" ht="13.5">
      <c r="A88" s="8"/>
      <c r="B88" s="44"/>
      <c r="C88" s="45"/>
      <c r="D88" s="36"/>
      <c r="E88" s="10"/>
      <c r="F88" s="9"/>
      <c r="G88" s="9"/>
    </row>
    <row r="89" spans="1:7" s="39" customFormat="1" ht="13.5">
      <c r="A89" s="8"/>
      <c r="B89" s="44"/>
      <c r="C89" s="45"/>
      <c r="D89" s="36"/>
      <c r="E89" s="10"/>
      <c r="F89" s="9"/>
      <c r="G89" s="9"/>
    </row>
    <row r="90" spans="1:7" s="50" customFormat="1" ht="15">
      <c r="A90" s="436" t="s">
        <v>50</v>
      </c>
      <c r="B90" s="114"/>
      <c r="C90" s="436"/>
      <c r="D90" s="436"/>
      <c r="E90" s="436"/>
      <c r="F90" s="436"/>
      <c r="G90" s="436"/>
    </row>
    <row r="91" spans="1:7" s="53" customFormat="1" ht="17.25" customHeight="1">
      <c r="A91" s="438"/>
      <c r="B91" s="439"/>
      <c r="C91" s="440"/>
      <c r="D91" s="440"/>
      <c r="E91" s="440"/>
      <c r="F91" s="440"/>
      <c r="G91" s="440"/>
    </row>
    <row r="92" spans="1:7" s="53" customFormat="1" ht="12.75" customHeight="1">
      <c r="A92" s="117" t="s">
        <v>395</v>
      </c>
      <c r="B92" s="83"/>
      <c r="C92" s="83"/>
      <c r="D92" s="83"/>
      <c r="E92" s="84"/>
      <c r="F92" s="85"/>
      <c r="G92" s="85"/>
    </row>
    <row r="93" spans="1:7" s="39" customFormat="1" ht="12.75">
      <c r="A93" s="118" t="s">
        <v>387</v>
      </c>
      <c r="B93" s="118" t="s">
        <v>379</v>
      </c>
      <c r="C93" s="118" t="s">
        <v>388</v>
      </c>
      <c r="D93" s="119" t="s">
        <v>380</v>
      </c>
      <c r="E93" s="119" t="s">
        <v>381</v>
      </c>
      <c r="F93" s="119" t="s">
        <v>382</v>
      </c>
      <c r="G93" s="119" t="s">
        <v>383</v>
      </c>
    </row>
    <row r="94" spans="1:7" s="39" customFormat="1" ht="48.75" customHeight="1">
      <c r="A94" s="232">
        <v>1</v>
      </c>
      <c r="B94" s="246" t="s">
        <v>411</v>
      </c>
      <c r="C94" s="356" t="s">
        <v>94</v>
      </c>
      <c r="D94" s="233" t="s">
        <v>389</v>
      </c>
      <c r="E94" s="248">
        <v>10</v>
      </c>
      <c r="F94" s="248"/>
      <c r="G94" s="241"/>
    </row>
    <row r="95" spans="1:7" s="39" customFormat="1" ht="60" customHeight="1">
      <c r="A95" s="232">
        <v>2</v>
      </c>
      <c r="B95" s="246" t="s">
        <v>386</v>
      </c>
      <c r="C95" s="238" t="s">
        <v>51</v>
      </c>
      <c r="D95" s="233" t="s">
        <v>384</v>
      </c>
      <c r="E95" s="283">
        <v>18</v>
      </c>
      <c r="F95" s="248"/>
      <c r="G95" s="241"/>
    </row>
    <row r="96" spans="1:249" s="49" customFormat="1" ht="22.5">
      <c r="A96" s="138">
        <v>3</v>
      </c>
      <c r="B96" s="139" t="s">
        <v>386</v>
      </c>
      <c r="C96" s="240" t="s">
        <v>52</v>
      </c>
      <c r="D96" s="234" t="s">
        <v>384</v>
      </c>
      <c r="E96" s="283">
        <v>18</v>
      </c>
      <c r="F96" s="248"/>
      <c r="G96" s="241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39" customFormat="1" ht="25.5" customHeight="1">
      <c r="A97" s="232">
        <v>4</v>
      </c>
      <c r="B97" s="139" t="s">
        <v>386</v>
      </c>
      <c r="C97" s="240" t="s">
        <v>49</v>
      </c>
      <c r="D97" s="234" t="s">
        <v>384</v>
      </c>
      <c r="E97" s="283">
        <v>18</v>
      </c>
      <c r="F97" s="248"/>
      <c r="G97" s="241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</row>
    <row r="98" spans="1:249" s="39" customFormat="1" ht="25.5" customHeight="1">
      <c r="A98" s="232">
        <v>5</v>
      </c>
      <c r="B98" s="139" t="s">
        <v>405</v>
      </c>
      <c r="C98" s="240" t="s">
        <v>839</v>
      </c>
      <c r="D98" s="234" t="s">
        <v>408</v>
      </c>
      <c r="E98" s="248">
        <v>0.27</v>
      </c>
      <c r="F98" s="248"/>
      <c r="G98" s="241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</row>
    <row r="99" spans="1:249" s="49" customFormat="1" ht="12.75">
      <c r="A99" s="232">
        <v>6</v>
      </c>
      <c r="B99" s="139" t="s">
        <v>422</v>
      </c>
      <c r="C99" s="240" t="s">
        <v>400</v>
      </c>
      <c r="D99" s="234" t="s">
        <v>390</v>
      </c>
      <c r="E99" s="249">
        <v>1</v>
      </c>
      <c r="F99" s="248"/>
      <c r="G99" s="33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7" s="49" customFormat="1" ht="14.25" customHeight="1">
      <c r="A100" s="257" t="s">
        <v>396</v>
      </c>
      <c r="B100" s="80"/>
      <c r="C100" s="151"/>
      <c r="D100" s="81"/>
      <c r="E100" s="712"/>
      <c r="F100" s="712"/>
      <c r="G100" s="713">
        <f>SUM(G94:G99)</f>
        <v>0</v>
      </c>
    </row>
    <row r="101" spans="1:7" ht="12.75">
      <c r="A101" s="370"/>
      <c r="B101" s="524"/>
      <c r="C101" s="67"/>
      <c r="D101" s="525"/>
      <c r="E101" s="67"/>
      <c r="F101" s="651"/>
      <c r="G101" s="634"/>
    </row>
    <row r="102" spans="1:7" s="39" customFormat="1" ht="12.75">
      <c r="A102" s="1001" t="s">
        <v>286</v>
      </c>
      <c r="B102" s="1001"/>
      <c r="C102" s="1001"/>
      <c r="D102" s="315"/>
      <c r="E102" s="721"/>
      <c r="F102" s="721"/>
      <c r="G102" s="722"/>
    </row>
    <row r="103" spans="1:7" s="39" customFormat="1" ht="12.75">
      <c r="A103" s="152" t="s">
        <v>53</v>
      </c>
      <c r="B103" s="79"/>
      <c r="C103" s="444"/>
      <c r="D103" s="445"/>
      <c r="E103" s="723"/>
      <c r="F103" s="447"/>
      <c r="G103" s="448"/>
    </row>
    <row r="104" spans="1:7" s="39" customFormat="1" ht="12.75">
      <c r="A104" s="848">
        <v>4</v>
      </c>
      <c r="B104" s="1117" t="s">
        <v>840</v>
      </c>
      <c r="C104" s="1118"/>
      <c r="D104" s="487" t="s">
        <v>384</v>
      </c>
      <c r="E104" s="488">
        <v>6</v>
      </c>
      <c r="F104" s="489"/>
      <c r="G104" s="489"/>
    </row>
    <row r="105" spans="1:7" s="39" customFormat="1" ht="12.75">
      <c r="A105" s="852">
        <v>5</v>
      </c>
      <c r="B105" s="1037" t="s">
        <v>841</v>
      </c>
      <c r="C105" s="1038"/>
      <c r="D105" s="138" t="s">
        <v>384</v>
      </c>
      <c r="E105" s="417">
        <v>6</v>
      </c>
      <c r="F105" s="142"/>
      <c r="G105" s="142"/>
    </row>
    <row r="106" spans="1:7" s="37" customFormat="1" ht="12.75">
      <c r="A106" s="853">
        <v>6</v>
      </c>
      <c r="B106" s="1121" t="s">
        <v>842</v>
      </c>
      <c r="C106" s="1122"/>
      <c r="D106" s="290" t="s">
        <v>384</v>
      </c>
      <c r="E106" s="556">
        <v>6</v>
      </c>
      <c r="F106" s="557"/>
      <c r="G106" s="557"/>
    </row>
    <row r="107" spans="1:7" ht="12.75">
      <c r="A107" s="1057" t="s">
        <v>385</v>
      </c>
      <c r="B107" s="1058"/>
      <c r="C107" s="1059"/>
      <c r="D107" s="231"/>
      <c r="E107" s="421">
        <f>SUM(E104:E106)</f>
        <v>18</v>
      </c>
      <c r="F107" s="489"/>
      <c r="G107" s="489"/>
    </row>
    <row r="108" spans="1:7" ht="13.5" customHeight="1">
      <c r="A108" s="148" t="s">
        <v>407</v>
      </c>
      <c r="B108" s="246"/>
      <c r="C108" s="423"/>
      <c r="D108" s="138" t="s">
        <v>406</v>
      </c>
      <c r="E108" s="140">
        <v>25</v>
      </c>
      <c r="F108" s="142"/>
      <c r="G108" s="751"/>
    </row>
    <row r="109" spans="1:249" s="39" customFormat="1" ht="12.75" customHeight="1">
      <c r="A109" s="149" t="s">
        <v>397</v>
      </c>
      <c r="B109" s="144"/>
      <c r="C109" s="150"/>
      <c r="D109" s="115"/>
      <c r="E109" s="729"/>
      <c r="F109" s="730"/>
      <c r="G109" s="731">
        <f>PRODUCT(G108)*1.03</f>
        <v>0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</row>
    <row r="110" spans="1:249" s="39" customFormat="1" ht="12.75" customHeight="1">
      <c r="A110" s="250"/>
      <c r="B110" s="251"/>
      <c r="C110" s="252"/>
      <c r="D110" s="98"/>
      <c r="E110" s="253"/>
      <c r="F110" s="254"/>
      <c r="G110" s="2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</row>
    <row r="111" spans="1:7" ht="12.75" customHeight="1">
      <c r="A111" s="1123" t="s">
        <v>55</v>
      </c>
      <c r="B111" s="1124"/>
      <c r="C111" s="1125"/>
      <c r="D111" s="305"/>
      <c r="E111" s="306"/>
      <c r="F111" s="306"/>
      <c r="G111" s="306"/>
    </row>
    <row r="112" spans="1:7" ht="12.75">
      <c r="A112" s="1129" t="s">
        <v>843</v>
      </c>
      <c r="B112" s="1130"/>
      <c r="C112" s="1131"/>
      <c r="D112" s="526" t="s">
        <v>408</v>
      </c>
      <c r="E112" s="527">
        <v>0.486</v>
      </c>
      <c r="F112" s="528"/>
      <c r="G112" s="528"/>
    </row>
    <row r="113" spans="1:7" ht="12.75" customHeight="1">
      <c r="A113" s="1132" t="s">
        <v>54</v>
      </c>
      <c r="B113" s="1133"/>
      <c r="C113" s="1134"/>
      <c r="D113" s="499" t="s">
        <v>384</v>
      </c>
      <c r="E113" s="529">
        <v>18</v>
      </c>
      <c r="F113" s="501"/>
      <c r="G113" s="501"/>
    </row>
    <row r="114" spans="1:7" s="51" customFormat="1" ht="12.75" customHeight="1">
      <c r="A114" s="1053" t="s">
        <v>385</v>
      </c>
      <c r="B114" s="1054"/>
      <c r="C114" s="1055"/>
      <c r="D114" s="174"/>
      <c r="E114" s="175"/>
      <c r="F114" s="176"/>
      <c r="G114" s="219">
        <f>SUM(G112:G113)</f>
        <v>0</v>
      </c>
    </row>
    <row r="115" spans="1:7" s="51" customFormat="1" ht="12.75" customHeight="1">
      <c r="A115" s="66"/>
      <c r="B115" s="156"/>
      <c r="C115" s="136"/>
      <c r="D115" s="156"/>
      <c r="E115" s="157"/>
      <c r="F115" s="157"/>
      <c r="G115" s="57"/>
    </row>
    <row r="116" spans="1:7" s="51" customFormat="1" ht="12.75" customHeight="1">
      <c r="A116" s="999" t="s">
        <v>424</v>
      </c>
      <c r="B116" s="1000"/>
      <c r="C116" s="1000"/>
      <c r="D116" s="168"/>
      <c r="E116" s="169"/>
      <c r="F116" s="170"/>
      <c r="G116" s="159">
        <f>SUM(G114,G109)</f>
        <v>0</v>
      </c>
    </row>
    <row r="117" spans="1:7" ht="12.75">
      <c r="A117" s="177"/>
      <c r="B117" s="177"/>
      <c r="C117" s="177"/>
      <c r="D117" s="180"/>
      <c r="E117" s="122"/>
      <c r="F117" s="181"/>
      <c r="G117" s="523"/>
    </row>
    <row r="118" spans="1:7" s="39" customFormat="1" ht="13.5">
      <c r="A118" s="1063" t="s">
        <v>59</v>
      </c>
      <c r="B118" s="1063"/>
      <c r="C118" s="1063"/>
      <c r="D118" s="437"/>
      <c r="E118" s="437"/>
      <c r="F118" s="437"/>
      <c r="G118" s="226">
        <f>SUM(G116,G100)</f>
        <v>0</v>
      </c>
    </row>
    <row r="119" spans="1:7" ht="13.5">
      <c r="A119" s="8"/>
      <c r="B119" s="44"/>
      <c r="C119" s="45"/>
      <c r="D119" s="36"/>
      <c r="E119" s="10"/>
      <c r="F119" s="9"/>
      <c r="G119" s="9"/>
    </row>
    <row r="120" spans="1:7" ht="12.75">
      <c r="A120" s="469"/>
      <c r="B120" s="469"/>
      <c r="C120" s="469"/>
      <c r="D120" s="469"/>
      <c r="E120" s="469"/>
      <c r="F120" s="469"/>
      <c r="G120" s="469"/>
    </row>
    <row r="121" spans="1:7" ht="15">
      <c r="A121" s="1005" t="s">
        <v>844</v>
      </c>
      <c r="B121" s="1005"/>
      <c r="C121" s="1005"/>
      <c r="D121" s="436"/>
      <c r="E121" s="436"/>
      <c r="F121" s="436"/>
      <c r="G121" s="436"/>
    </row>
    <row r="122" spans="1:7" ht="15">
      <c r="A122" s="438"/>
      <c r="B122" s="439"/>
      <c r="C122" s="440"/>
      <c r="D122" s="440"/>
      <c r="E122" s="440"/>
      <c r="F122" s="440"/>
      <c r="G122" s="440"/>
    </row>
    <row r="123" spans="1:7" s="50" customFormat="1" ht="12.75">
      <c r="A123" s="752" t="s">
        <v>395</v>
      </c>
      <c r="B123" s="753"/>
      <c r="C123" s="753"/>
      <c r="D123" s="753"/>
      <c r="E123" s="754"/>
      <c r="F123" s="755"/>
      <c r="G123" s="755"/>
    </row>
    <row r="124" spans="1:7" s="53" customFormat="1" ht="12.75" customHeight="1">
      <c r="A124" s="744" t="s">
        <v>387</v>
      </c>
      <c r="B124" s="744" t="s">
        <v>379</v>
      </c>
      <c r="C124" s="744" t="s">
        <v>388</v>
      </c>
      <c r="D124" s="745" t="s">
        <v>380</v>
      </c>
      <c r="E124" s="745" t="s">
        <v>381</v>
      </c>
      <c r="F124" s="681" t="s">
        <v>382</v>
      </c>
      <c r="G124" s="745" t="s">
        <v>383</v>
      </c>
    </row>
    <row r="125" spans="1:7" s="53" customFormat="1" ht="12.75" customHeight="1">
      <c r="A125" s="138">
        <v>1</v>
      </c>
      <c r="B125" s="139" t="s">
        <v>411</v>
      </c>
      <c r="C125" s="285" t="s">
        <v>720</v>
      </c>
      <c r="D125" s="234" t="s">
        <v>389</v>
      </c>
      <c r="E125" s="248">
        <v>56</v>
      </c>
      <c r="F125" s="248"/>
      <c r="G125" s="241"/>
    </row>
    <row r="126" spans="1:7" s="39" customFormat="1" ht="13.5" customHeight="1">
      <c r="A126" s="429">
        <v>2</v>
      </c>
      <c r="B126" s="332" t="s">
        <v>386</v>
      </c>
      <c r="C126" s="333" t="s">
        <v>34</v>
      </c>
      <c r="D126" s="430" t="s">
        <v>389</v>
      </c>
      <c r="E126" s="314">
        <v>56</v>
      </c>
      <c r="F126" s="314"/>
      <c r="G126" s="334"/>
    </row>
    <row r="127" spans="1:7" s="39" customFormat="1" ht="48.75" customHeight="1">
      <c r="A127" s="138">
        <v>3</v>
      </c>
      <c r="B127" s="139" t="s">
        <v>14</v>
      </c>
      <c r="C127" s="240" t="s">
        <v>845</v>
      </c>
      <c r="D127" s="234" t="s">
        <v>384</v>
      </c>
      <c r="E127" s="241">
        <v>23</v>
      </c>
      <c r="F127" s="248"/>
      <c r="G127" s="241"/>
    </row>
    <row r="128" spans="1:7" s="39" customFormat="1" ht="25.5" customHeight="1">
      <c r="A128" s="138">
        <v>6</v>
      </c>
      <c r="B128" s="139" t="s">
        <v>1207</v>
      </c>
      <c r="C128" s="240" t="s">
        <v>1208</v>
      </c>
      <c r="D128" s="234" t="s">
        <v>384</v>
      </c>
      <c r="E128" s="241">
        <v>483</v>
      </c>
      <c r="F128" s="248"/>
      <c r="G128" s="241"/>
    </row>
    <row r="129" spans="1:249" s="49" customFormat="1" ht="13.5" customHeight="1">
      <c r="A129" s="138">
        <v>4</v>
      </c>
      <c r="B129" s="139" t="s">
        <v>749</v>
      </c>
      <c r="C129" s="240" t="s">
        <v>846</v>
      </c>
      <c r="D129" s="234" t="s">
        <v>384</v>
      </c>
      <c r="E129" s="241">
        <v>200</v>
      </c>
      <c r="F129" s="248"/>
      <c r="G129" s="241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</row>
    <row r="130" spans="1:249" s="39" customFormat="1" ht="23.25">
      <c r="A130" s="138">
        <v>5</v>
      </c>
      <c r="B130" s="139" t="s">
        <v>405</v>
      </c>
      <c r="C130" s="240" t="s">
        <v>35</v>
      </c>
      <c r="D130" s="234" t="s">
        <v>408</v>
      </c>
      <c r="E130" s="249">
        <v>0.84</v>
      </c>
      <c r="F130" s="248"/>
      <c r="G130" s="241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</row>
    <row r="131" spans="1:249" s="49" customFormat="1" ht="12.75">
      <c r="A131" s="138">
        <v>6</v>
      </c>
      <c r="B131" s="139" t="s">
        <v>422</v>
      </c>
      <c r="C131" s="240" t="s">
        <v>400</v>
      </c>
      <c r="D131" s="234" t="s">
        <v>390</v>
      </c>
      <c r="E131" s="249">
        <v>0.25</v>
      </c>
      <c r="F131" s="248"/>
      <c r="G131" s="33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</row>
    <row r="132" spans="1:7" s="49" customFormat="1" ht="14.25" customHeight="1">
      <c r="A132" s="75" t="s">
        <v>396</v>
      </c>
      <c r="B132" s="709"/>
      <c r="C132" s="710"/>
      <c r="D132" s="711"/>
      <c r="E132" s="712"/>
      <c r="F132" s="712"/>
      <c r="G132" s="713">
        <f>SUM(G125:G131)</f>
        <v>0</v>
      </c>
    </row>
    <row r="133" spans="1:7" s="49" customFormat="1" ht="14.25" customHeight="1">
      <c r="A133" s="1088" t="s">
        <v>291</v>
      </c>
      <c r="B133" s="1088"/>
      <c r="C133" s="1088"/>
      <c r="D133" s="720"/>
      <c r="E133" s="721"/>
      <c r="F133" s="721"/>
      <c r="G133" s="722"/>
    </row>
    <row r="134" spans="1:7" s="39" customFormat="1" ht="12.75">
      <c r="A134" s="152" t="s">
        <v>734</v>
      </c>
      <c r="B134" s="79"/>
      <c r="C134" s="444"/>
      <c r="D134" s="445"/>
      <c r="E134" s="723"/>
      <c r="F134" s="447"/>
      <c r="G134" s="448"/>
    </row>
    <row r="135" spans="1:7" s="39" customFormat="1" ht="12.75">
      <c r="A135" s="854"/>
      <c r="B135" s="1135" t="s">
        <v>847</v>
      </c>
      <c r="C135" s="1135"/>
      <c r="D135" s="318" t="s">
        <v>384</v>
      </c>
      <c r="E135" s="665">
        <v>3</v>
      </c>
      <c r="F135" s="319"/>
      <c r="G135" s="319"/>
    </row>
    <row r="136" spans="1:7" s="39" customFormat="1" ht="12.75">
      <c r="A136" s="855"/>
      <c r="B136" s="1136" t="s">
        <v>848</v>
      </c>
      <c r="C136" s="1136"/>
      <c r="D136" s="155" t="s">
        <v>384</v>
      </c>
      <c r="E136" s="321">
        <v>3</v>
      </c>
      <c r="F136" s="322"/>
      <c r="G136" s="322"/>
    </row>
    <row r="137" spans="1:7" s="39" customFormat="1" ht="12.75">
      <c r="A137" s="855"/>
      <c r="B137" s="1136" t="s">
        <v>849</v>
      </c>
      <c r="C137" s="1136"/>
      <c r="D137" s="155" t="s">
        <v>384</v>
      </c>
      <c r="E137" s="321">
        <v>3</v>
      </c>
      <c r="F137" s="322"/>
      <c r="G137" s="322"/>
    </row>
    <row r="138" spans="1:7" s="39" customFormat="1" ht="12.75">
      <c r="A138" s="855"/>
      <c r="B138" s="1136" t="s">
        <v>735</v>
      </c>
      <c r="C138" s="1136"/>
      <c r="D138" s="155" t="s">
        <v>384</v>
      </c>
      <c r="E138" s="321">
        <v>4</v>
      </c>
      <c r="F138" s="322"/>
      <c r="G138" s="322"/>
    </row>
    <row r="139" spans="1:7" s="39" customFormat="1" ht="12.75">
      <c r="A139" s="855"/>
      <c r="B139" s="1136" t="s">
        <v>850</v>
      </c>
      <c r="C139" s="1136"/>
      <c r="D139" s="155" t="s">
        <v>384</v>
      </c>
      <c r="E139" s="321">
        <v>3</v>
      </c>
      <c r="F139" s="322"/>
      <c r="G139" s="322"/>
    </row>
    <row r="140" spans="1:7" s="39" customFormat="1" ht="12.75">
      <c r="A140" s="856"/>
      <c r="B140" s="1137" t="s">
        <v>851</v>
      </c>
      <c r="C140" s="1137"/>
      <c r="D140" s="499" t="s">
        <v>384</v>
      </c>
      <c r="E140" s="500">
        <v>7</v>
      </c>
      <c r="F140" s="501"/>
      <c r="G140" s="501"/>
    </row>
    <row r="141" spans="1:7" s="39" customFormat="1" ht="12.75">
      <c r="A141" s="857"/>
      <c r="B141" s="858"/>
      <c r="C141" s="858"/>
      <c r="D141" s="859" t="s">
        <v>384</v>
      </c>
      <c r="E141" s="860">
        <f>SUM(E135:E140)</f>
        <v>23</v>
      </c>
      <c r="F141" s="479"/>
      <c r="G141" s="861">
        <f>SUM(G135:G140)</f>
        <v>0</v>
      </c>
    </row>
    <row r="142" spans="1:7" s="37" customFormat="1" ht="12.75">
      <c r="A142" s="152" t="s">
        <v>754</v>
      </c>
      <c r="B142" s="79"/>
      <c r="C142" s="444"/>
      <c r="D142" s="445"/>
      <c r="E142" s="723"/>
      <c r="F142" s="447"/>
      <c r="G142" s="448"/>
    </row>
    <row r="143" spans="1:7" ht="12.75">
      <c r="A143" s="854"/>
      <c r="B143" s="1135" t="s">
        <v>852</v>
      </c>
      <c r="C143" s="1135"/>
      <c r="D143" s="318" t="s">
        <v>384</v>
      </c>
      <c r="E143" s="665">
        <v>3</v>
      </c>
      <c r="F143" s="319"/>
      <c r="G143" s="319"/>
    </row>
    <row r="144" spans="1:7" s="469" customFormat="1" ht="12.75">
      <c r="A144" s="855"/>
      <c r="B144" s="1136" t="s">
        <v>853</v>
      </c>
      <c r="C144" s="1136"/>
      <c r="D144" s="155" t="s">
        <v>384</v>
      </c>
      <c r="E144" s="321">
        <v>9</v>
      </c>
      <c r="F144" s="322"/>
      <c r="G144" s="322"/>
    </row>
    <row r="145" spans="1:7" s="469" customFormat="1" ht="12.75">
      <c r="A145" s="855"/>
      <c r="B145" s="1136" t="s">
        <v>854</v>
      </c>
      <c r="C145" s="1136"/>
      <c r="D145" s="155" t="s">
        <v>384</v>
      </c>
      <c r="E145" s="321">
        <v>9</v>
      </c>
      <c r="F145" s="322"/>
      <c r="G145" s="322"/>
    </row>
    <row r="146" spans="1:7" s="469" customFormat="1" ht="12.75">
      <c r="A146" s="855"/>
      <c r="B146" s="1136" t="s">
        <v>855</v>
      </c>
      <c r="C146" s="1136"/>
      <c r="D146" s="155" t="s">
        <v>384</v>
      </c>
      <c r="E146" s="321">
        <v>14</v>
      </c>
      <c r="F146" s="322"/>
      <c r="G146" s="322"/>
    </row>
    <row r="147" spans="1:7" ht="9.75" customHeight="1">
      <c r="A147" s="855"/>
      <c r="B147" s="1136" t="s">
        <v>856</v>
      </c>
      <c r="C147" s="1136"/>
      <c r="D147" s="155" t="s">
        <v>384</v>
      </c>
      <c r="E147" s="321">
        <v>3</v>
      </c>
      <c r="F147" s="322"/>
      <c r="G147" s="322"/>
    </row>
    <row r="148" spans="1:7" ht="12.75">
      <c r="A148" s="855"/>
      <c r="B148" s="1136" t="s">
        <v>806</v>
      </c>
      <c r="C148" s="1136"/>
      <c r="D148" s="155" t="s">
        <v>384</v>
      </c>
      <c r="E148" s="321">
        <v>3</v>
      </c>
      <c r="F148" s="322"/>
      <c r="G148" s="322"/>
    </row>
    <row r="149" spans="1:7" ht="9.75" customHeight="1">
      <c r="A149" s="855"/>
      <c r="B149" s="1136" t="s">
        <v>857</v>
      </c>
      <c r="C149" s="1136"/>
      <c r="D149" s="155" t="s">
        <v>384</v>
      </c>
      <c r="E149" s="321">
        <v>3</v>
      </c>
      <c r="F149" s="322"/>
      <c r="G149" s="322"/>
    </row>
    <row r="150" spans="1:7" ht="12.75">
      <c r="A150" s="855"/>
      <c r="B150" s="1136" t="s">
        <v>858</v>
      </c>
      <c r="C150" s="1136"/>
      <c r="D150" s="155" t="s">
        <v>384</v>
      </c>
      <c r="E150" s="321">
        <v>3</v>
      </c>
      <c r="F150" s="322"/>
      <c r="G150" s="322"/>
    </row>
    <row r="151" spans="1:7" ht="12.75">
      <c r="A151" s="855"/>
      <c r="B151" s="1136" t="s">
        <v>859</v>
      </c>
      <c r="C151" s="1136"/>
      <c r="D151" s="155" t="s">
        <v>384</v>
      </c>
      <c r="E151" s="321">
        <v>3</v>
      </c>
      <c r="F151" s="322"/>
      <c r="G151" s="322"/>
    </row>
    <row r="152" spans="1:7" ht="12.75">
      <c r="A152" s="855"/>
      <c r="B152" s="1136" t="s">
        <v>860</v>
      </c>
      <c r="C152" s="1136"/>
      <c r="D152" s="155" t="s">
        <v>384</v>
      </c>
      <c r="E152" s="321">
        <v>3</v>
      </c>
      <c r="F152" s="322"/>
      <c r="G152" s="322"/>
    </row>
    <row r="153" spans="1:7" ht="12.75">
      <c r="A153" s="855"/>
      <c r="B153" s="1136" t="s">
        <v>861</v>
      </c>
      <c r="C153" s="1136"/>
      <c r="D153" s="155" t="s">
        <v>384</v>
      </c>
      <c r="E153" s="321">
        <v>11</v>
      </c>
      <c r="F153" s="322"/>
      <c r="G153" s="322"/>
    </row>
    <row r="154" spans="1:7" ht="12.75">
      <c r="A154" s="855"/>
      <c r="B154" s="1136" t="s">
        <v>862</v>
      </c>
      <c r="C154" s="1136"/>
      <c r="D154" s="155" t="s">
        <v>384</v>
      </c>
      <c r="E154" s="321">
        <v>11</v>
      </c>
      <c r="F154" s="322"/>
      <c r="G154" s="322"/>
    </row>
    <row r="155" spans="1:7" ht="12.75">
      <c r="A155" s="855"/>
      <c r="B155" s="1136" t="s">
        <v>863</v>
      </c>
      <c r="C155" s="1136"/>
      <c r="D155" s="155" t="s">
        <v>384</v>
      </c>
      <c r="E155" s="321">
        <v>8</v>
      </c>
      <c r="F155" s="322"/>
      <c r="G155" s="322"/>
    </row>
    <row r="156" spans="1:7" ht="12.75">
      <c r="A156" s="855"/>
      <c r="B156" s="1136" t="s">
        <v>864</v>
      </c>
      <c r="C156" s="1136"/>
      <c r="D156" s="155" t="s">
        <v>384</v>
      </c>
      <c r="E156" s="321">
        <v>3</v>
      </c>
      <c r="F156" s="322"/>
      <c r="G156" s="322"/>
    </row>
    <row r="157" spans="1:7" s="50" customFormat="1" ht="12.75">
      <c r="A157" s="855"/>
      <c r="B157" s="1136" t="s">
        <v>865</v>
      </c>
      <c r="C157" s="1136"/>
      <c r="D157" s="155" t="s">
        <v>384</v>
      </c>
      <c r="E157" s="321">
        <v>11</v>
      </c>
      <c r="F157" s="322"/>
      <c r="G157" s="322"/>
    </row>
    <row r="158" spans="1:7" s="53" customFormat="1" ht="12.75" customHeight="1">
      <c r="A158" s="855"/>
      <c r="B158" s="1136" t="s">
        <v>866</v>
      </c>
      <c r="C158" s="1136"/>
      <c r="D158" s="155" t="s">
        <v>384</v>
      </c>
      <c r="E158" s="321">
        <v>13</v>
      </c>
      <c r="F158" s="322"/>
      <c r="G158" s="322"/>
    </row>
    <row r="159" spans="1:7" s="53" customFormat="1" ht="12.75" customHeight="1">
      <c r="A159" s="855"/>
      <c r="B159" s="1136" t="s">
        <v>867</v>
      </c>
      <c r="C159" s="1136"/>
      <c r="D159" s="155" t="s">
        <v>384</v>
      </c>
      <c r="E159" s="321">
        <v>13</v>
      </c>
      <c r="F159" s="322"/>
      <c r="G159" s="322"/>
    </row>
    <row r="160" spans="1:7" s="39" customFormat="1" ht="9.75" customHeight="1">
      <c r="A160" s="855"/>
      <c r="B160" s="1136" t="s">
        <v>868</v>
      </c>
      <c r="C160" s="1136"/>
      <c r="D160" s="155" t="s">
        <v>384</v>
      </c>
      <c r="E160" s="321">
        <v>13</v>
      </c>
      <c r="F160" s="322"/>
      <c r="G160" s="322"/>
    </row>
    <row r="161" spans="1:7" s="39" customFormat="1" ht="14.25" customHeight="1">
      <c r="A161" s="856"/>
      <c r="B161" s="1137" t="s">
        <v>869</v>
      </c>
      <c r="C161" s="1137"/>
      <c r="D161" s="499" t="s">
        <v>384</v>
      </c>
      <c r="E161" s="500">
        <v>16</v>
      </c>
      <c r="F161" s="501"/>
      <c r="G161" s="501"/>
    </row>
    <row r="162" spans="1:7" s="39" customFormat="1" ht="14.25" customHeight="1">
      <c r="A162" s="862"/>
      <c r="B162" s="863"/>
      <c r="C162" s="863"/>
      <c r="D162" s="819" t="s">
        <v>384</v>
      </c>
      <c r="E162" s="820">
        <f>SUM(E143:E161)</f>
        <v>152</v>
      </c>
      <c r="F162" s="821"/>
      <c r="G162" s="828">
        <f>SUM(G143:G161)</f>
        <v>0</v>
      </c>
    </row>
    <row r="163" spans="1:249" s="49" customFormat="1" ht="13.5" customHeight="1">
      <c r="A163" s="1030" t="s">
        <v>788</v>
      </c>
      <c r="B163" s="1031"/>
      <c r="C163" s="444"/>
      <c r="D163" s="445"/>
      <c r="E163" s="723"/>
      <c r="F163" s="447"/>
      <c r="G163" s="448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</row>
    <row r="164" spans="1:249" s="39" customFormat="1" ht="12.75">
      <c r="A164" s="855"/>
      <c r="B164" s="1136" t="s">
        <v>870</v>
      </c>
      <c r="C164" s="1136"/>
      <c r="D164" s="155" t="s">
        <v>384</v>
      </c>
      <c r="E164" s="321">
        <v>19</v>
      </c>
      <c r="F164" s="319"/>
      <c r="G164" s="319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</row>
    <row r="165" spans="1:249" s="49" customFormat="1" ht="12.75">
      <c r="A165" s="855"/>
      <c r="B165" s="1136" t="s">
        <v>871</v>
      </c>
      <c r="C165" s="1136"/>
      <c r="D165" s="155" t="s">
        <v>384</v>
      </c>
      <c r="E165" s="321">
        <v>13</v>
      </c>
      <c r="F165" s="322"/>
      <c r="G165" s="322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</row>
    <row r="166" spans="1:7" s="49" customFormat="1" ht="14.25" customHeight="1">
      <c r="A166" s="855"/>
      <c r="B166" s="1136" t="s">
        <v>872</v>
      </c>
      <c r="C166" s="1136"/>
      <c r="D166" s="155" t="s">
        <v>384</v>
      </c>
      <c r="E166" s="321">
        <v>16</v>
      </c>
      <c r="F166" s="322"/>
      <c r="G166" s="322"/>
    </row>
    <row r="167" spans="1:7" s="49" customFormat="1" ht="14.25" customHeight="1">
      <c r="A167" s="855"/>
      <c r="B167" s="1136" t="s">
        <v>810</v>
      </c>
      <c r="C167" s="1136"/>
      <c r="D167" s="155" t="s">
        <v>384</v>
      </c>
      <c r="E167" s="321">
        <v>15</v>
      </c>
      <c r="F167" s="322"/>
      <c r="G167" s="322"/>
    </row>
    <row r="168" spans="1:7" s="49" customFormat="1" ht="14.25" customHeight="1">
      <c r="A168" s="855"/>
      <c r="B168" s="1136" t="s">
        <v>873</v>
      </c>
      <c r="C168" s="1136"/>
      <c r="D168" s="155" t="s">
        <v>384</v>
      </c>
      <c r="E168" s="321">
        <v>21</v>
      </c>
      <c r="F168" s="322"/>
      <c r="G168" s="322"/>
    </row>
    <row r="169" spans="1:7" s="39" customFormat="1" ht="12.75">
      <c r="A169" s="856"/>
      <c r="B169" s="1137" t="s">
        <v>874</v>
      </c>
      <c r="C169" s="1137"/>
      <c r="D169" s="499" t="s">
        <v>384</v>
      </c>
      <c r="E169" s="500">
        <v>63</v>
      </c>
      <c r="F169" s="322"/>
      <c r="G169" s="322"/>
    </row>
    <row r="170" spans="1:7" s="39" customFormat="1" ht="12.75">
      <c r="A170" s="864"/>
      <c r="B170" s="858"/>
      <c r="C170" s="858"/>
      <c r="D170" s="819" t="s">
        <v>384</v>
      </c>
      <c r="E170" s="820">
        <f>SUM(E164:E169)</f>
        <v>147</v>
      </c>
      <c r="F170" s="828"/>
      <c r="G170" s="828">
        <f>SUM(G164:G169)</f>
        <v>0</v>
      </c>
    </row>
    <row r="171" spans="1:7" s="39" customFormat="1" ht="12.75">
      <c r="A171" s="1030" t="s">
        <v>816</v>
      </c>
      <c r="B171" s="1031"/>
      <c r="C171" s="444"/>
      <c r="D171" s="445"/>
      <c r="E171" s="723"/>
      <c r="F171" s="447"/>
      <c r="G171" s="448"/>
    </row>
    <row r="172" spans="1:7" s="39" customFormat="1" ht="12.75">
      <c r="A172" s="854"/>
      <c r="B172" s="1135" t="s">
        <v>875</v>
      </c>
      <c r="C172" s="1135"/>
      <c r="D172" s="318" t="s">
        <v>384</v>
      </c>
      <c r="E172" s="665">
        <v>35</v>
      </c>
      <c r="F172" s="319"/>
      <c r="G172" s="319"/>
    </row>
    <row r="173" spans="1:7" s="39" customFormat="1" ht="12.75">
      <c r="A173" s="855"/>
      <c r="B173" s="1136" t="s">
        <v>876</v>
      </c>
      <c r="C173" s="1136"/>
      <c r="D173" s="155" t="s">
        <v>384</v>
      </c>
      <c r="E173" s="321">
        <v>34</v>
      </c>
      <c r="F173" s="322"/>
      <c r="G173" s="322"/>
    </row>
    <row r="174" spans="1:7" s="39" customFormat="1" ht="12.75">
      <c r="A174" s="855"/>
      <c r="B174" s="1136" t="s">
        <v>877</v>
      </c>
      <c r="C174" s="1136"/>
      <c r="D174" s="155" t="s">
        <v>384</v>
      </c>
      <c r="E174" s="321">
        <v>21</v>
      </c>
      <c r="F174" s="322"/>
      <c r="G174" s="322"/>
    </row>
    <row r="175" spans="1:7" s="37" customFormat="1" ht="12.75">
      <c r="A175" s="856"/>
      <c r="B175" s="1137" t="s">
        <v>878</v>
      </c>
      <c r="C175" s="1137"/>
      <c r="D175" s="499" t="s">
        <v>384</v>
      </c>
      <c r="E175" s="500">
        <v>16</v>
      </c>
      <c r="F175" s="322"/>
      <c r="G175" s="322"/>
    </row>
    <row r="176" spans="1:7" ht="12.75">
      <c r="A176" s="865"/>
      <c r="B176" s="866"/>
      <c r="C176" s="866"/>
      <c r="D176" s="819" t="s">
        <v>384</v>
      </c>
      <c r="E176" s="820">
        <f>SUM(E172:E175)</f>
        <v>106</v>
      </c>
      <c r="F176" s="828"/>
      <c r="G176" s="828">
        <f>SUM(G172:G175)</f>
        <v>0</v>
      </c>
    </row>
    <row r="177" spans="1:7" s="469" customFormat="1" ht="12.75">
      <c r="A177" s="1030" t="s">
        <v>879</v>
      </c>
      <c r="B177" s="1031"/>
      <c r="C177" s="444"/>
      <c r="D177" s="445"/>
      <c r="E177" s="723"/>
      <c r="F177" s="447"/>
      <c r="G177" s="448"/>
    </row>
    <row r="178" spans="1:7" s="469" customFormat="1" ht="12.75">
      <c r="A178" s="867"/>
      <c r="B178" s="1138" t="s">
        <v>880</v>
      </c>
      <c r="C178" s="1138"/>
      <c r="D178" s="412" t="s">
        <v>384</v>
      </c>
      <c r="E178" s="868">
        <v>78</v>
      </c>
      <c r="F178" s="821"/>
      <c r="G178" s="821"/>
    </row>
    <row r="179" spans="1:7" s="469" customFormat="1" ht="12.75">
      <c r="A179" s="865"/>
      <c r="B179" s="866"/>
      <c r="C179" s="866"/>
      <c r="D179" s="869" t="s">
        <v>384</v>
      </c>
      <c r="E179" s="870">
        <f>SUM(E178)</f>
        <v>78</v>
      </c>
      <c r="F179" s="671"/>
      <c r="G179" s="871">
        <f>SUM(G178)</f>
        <v>0</v>
      </c>
    </row>
    <row r="180" spans="1:7" ht="9.75" customHeight="1">
      <c r="A180" s="1030" t="s">
        <v>267</v>
      </c>
      <c r="B180" s="1031"/>
      <c r="C180" s="444"/>
      <c r="D180" s="445"/>
      <c r="E180" s="723"/>
      <c r="F180" s="447"/>
      <c r="G180" s="448"/>
    </row>
    <row r="181" spans="1:7" ht="12.75">
      <c r="A181" s="854"/>
      <c r="B181" s="1135" t="s">
        <v>881</v>
      </c>
      <c r="C181" s="1135"/>
      <c r="D181" s="318" t="s">
        <v>384</v>
      </c>
      <c r="E181" s="665">
        <v>20</v>
      </c>
      <c r="F181" s="319"/>
      <c r="G181" s="319"/>
    </row>
    <row r="182" spans="1:7" ht="9.75" customHeight="1">
      <c r="A182" s="855"/>
      <c r="B182" s="1136" t="s">
        <v>882</v>
      </c>
      <c r="C182" s="1136"/>
      <c r="D182" s="155" t="s">
        <v>384</v>
      </c>
      <c r="E182" s="321">
        <v>30</v>
      </c>
      <c r="F182" s="322"/>
      <c r="G182" s="322"/>
    </row>
    <row r="183" spans="1:7" ht="12.75">
      <c r="A183" s="855"/>
      <c r="B183" s="1136" t="s">
        <v>883</v>
      </c>
      <c r="C183" s="1136"/>
      <c r="D183" s="155" t="s">
        <v>384</v>
      </c>
      <c r="E183" s="321">
        <v>75</v>
      </c>
      <c r="F183" s="322"/>
      <c r="G183" s="322"/>
    </row>
    <row r="184" spans="1:7" ht="12.75">
      <c r="A184" s="856"/>
      <c r="B184" s="1137" t="s">
        <v>884</v>
      </c>
      <c r="C184" s="1137"/>
      <c r="D184" s="499" t="s">
        <v>384</v>
      </c>
      <c r="E184" s="500">
        <v>75</v>
      </c>
      <c r="F184" s="501"/>
      <c r="G184" s="501"/>
    </row>
    <row r="185" spans="1:7" ht="12.75">
      <c r="A185" s="857"/>
      <c r="B185" s="858"/>
      <c r="C185" s="858"/>
      <c r="D185" s="819" t="s">
        <v>384</v>
      </c>
      <c r="E185" s="820">
        <f>SUM(E181:E184)</f>
        <v>200</v>
      </c>
      <c r="F185" s="828"/>
      <c r="G185" s="828">
        <f>SUM(G181:G184)</f>
        <v>0</v>
      </c>
    </row>
    <row r="186" spans="1:7" ht="12.75">
      <c r="A186" s="1010" t="s">
        <v>385</v>
      </c>
      <c r="B186" s="1011"/>
      <c r="C186" s="1012"/>
      <c r="D186" s="757" t="s">
        <v>384</v>
      </c>
      <c r="E186" s="421">
        <f>SUM(E185,E179,E176,E170,E162,E141)</f>
        <v>706</v>
      </c>
      <c r="F186" s="489"/>
      <c r="G186" s="489">
        <f>SUM(G185,G179,G176,G170,G162,G141)</f>
        <v>0</v>
      </c>
    </row>
    <row r="187" spans="1:7" ht="12.75">
      <c r="A187" s="750" t="s">
        <v>407</v>
      </c>
      <c r="B187" s="139"/>
      <c r="C187" s="140"/>
      <c r="D187" s="138" t="s">
        <v>406</v>
      </c>
      <c r="E187" s="140">
        <v>25</v>
      </c>
      <c r="F187" s="142"/>
      <c r="G187" s="751">
        <f>PRODUCT(E187,G186)/100+G186</f>
        <v>0</v>
      </c>
    </row>
    <row r="188" spans="1:7" s="50" customFormat="1" ht="9.75" customHeight="1">
      <c r="A188" s="149" t="s">
        <v>397</v>
      </c>
      <c r="B188" s="727"/>
      <c r="C188" s="728"/>
      <c r="D188" s="78"/>
      <c r="E188" s="729"/>
      <c r="F188" s="730"/>
      <c r="G188" s="731">
        <f>PRODUCT(G187)*1.03</f>
        <v>0</v>
      </c>
    </row>
    <row r="189" spans="1:7" ht="12.75">
      <c r="A189" s="857"/>
      <c r="B189" s="858"/>
      <c r="C189" s="858"/>
      <c r="D189" s="832"/>
      <c r="E189" s="833"/>
      <c r="F189" s="669"/>
      <c r="G189" s="834"/>
    </row>
    <row r="190" spans="1:7" s="53" customFormat="1" ht="12.75" customHeight="1">
      <c r="A190" s="250"/>
      <c r="B190" s="732"/>
      <c r="C190" s="733"/>
      <c r="D190" s="261"/>
      <c r="E190" s="734"/>
      <c r="F190" s="669"/>
      <c r="G190" s="669"/>
    </row>
    <row r="191" spans="1:7" s="39" customFormat="1" ht="9.75" customHeight="1">
      <c r="A191" s="503" t="s">
        <v>36</v>
      </c>
      <c r="B191" s="504"/>
      <c r="C191" s="385"/>
      <c r="D191" s="359"/>
      <c r="E191" s="359"/>
      <c r="F191" s="359"/>
      <c r="G191" s="359"/>
    </row>
    <row r="192" spans="1:7" s="39" customFormat="1" ht="12.75">
      <c r="A192" s="993" t="s">
        <v>37</v>
      </c>
      <c r="B192" s="994"/>
      <c r="C192" s="995"/>
      <c r="D192" s="360" t="s">
        <v>408</v>
      </c>
      <c r="E192" s="361">
        <v>0.14</v>
      </c>
      <c r="F192" s="522"/>
      <c r="G192" s="522"/>
    </row>
    <row r="193" spans="1:249" s="39" customFormat="1" ht="12.75">
      <c r="A193" s="1002" t="s">
        <v>385</v>
      </c>
      <c r="B193" s="1003"/>
      <c r="C193" s="1004"/>
      <c r="D193" s="445"/>
      <c r="E193" s="735"/>
      <c r="F193" s="736"/>
      <c r="G193" s="737">
        <f>SUM(G192:G192)</f>
        <v>0</v>
      </c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  <c r="IO193" s="54"/>
    </row>
    <row r="194" spans="1:7" ht="12.75">
      <c r="A194" s="872"/>
      <c r="B194" s="873"/>
      <c r="C194" s="874"/>
      <c r="D194" s="875"/>
      <c r="E194" s="876"/>
      <c r="F194" s="877"/>
      <c r="G194" s="878"/>
    </row>
    <row r="195" spans="1:7" ht="24" customHeight="1">
      <c r="A195" s="1016" t="s">
        <v>442</v>
      </c>
      <c r="B195" s="1017"/>
      <c r="C195" s="1017"/>
      <c r="D195" s="741"/>
      <c r="E195" s="742"/>
      <c r="F195" s="742"/>
      <c r="G195" s="743">
        <f>SUM(G188,G193)</f>
        <v>0</v>
      </c>
    </row>
    <row r="196" spans="1:7" ht="12.75">
      <c r="A196" s="66"/>
      <c r="B196" s="156"/>
      <c r="C196" s="136"/>
      <c r="D196" s="156"/>
      <c r="E196" s="157"/>
      <c r="F196" s="157"/>
      <c r="G196" s="57"/>
    </row>
    <row r="197" spans="1:7" ht="15">
      <c r="A197" s="1005" t="s">
        <v>885</v>
      </c>
      <c r="B197" s="1005"/>
      <c r="C197" s="1005"/>
      <c r="D197" s="1005"/>
      <c r="E197" s="1005"/>
      <c r="F197" s="1139"/>
      <c r="G197" s="380">
        <f>SUM(G194:G195,G132)</f>
        <v>0</v>
      </c>
    </row>
    <row r="198" spans="1:7" ht="14.25" customHeight="1">
      <c r="A198" s="469"/>
      <c r="B198" s="469"/>
      <c r="C198" s="469"/>
      <c r="D198" s="469"/>
      <c r="E198" s="469"/>
      <c r="F198" s="469"/>
      <c r="G198" s="469"/>
    </row>
    <row r="199" spans="1:7" ht="9.75" customHeight="1">
      <c r="A199" s="469"/>
      <c r="B199" s="469"/>
      <c r="C199" s="469"/>
      <c r="D199" s="469"/>
      <c r="E199" s="469"/>
      <c r="F199" s="469"/>
      <c r="G199" s="469"/>
    </row>
    <row r="200" spans="1:7" ht="15">
      <c r="A200" s="1005" t="s">
        <v>886</v>
      </c>
      <c r="B200" s="1005"/>
      <c r="C200" s="1005"/>
      <c r="D200" s="1005"/>
      <c r="E200" s="1005"/>
      <c r="F200" s="1005"/>
      <c r="G200" s="1005"/>
    </row>
    <row r="201" spans="1:7" ht="12.75" customHeight="1">
      <c r="A201" s="438"/>
      <c r="B201" s="439"/>
      <c r="C201" s="440"/>
      <c r="D201" s="440"/>
      <c r="E201" s="440"/>
      <c r="F201" s="440"/>
      <c r="G201" s="440"/>
    </row>
    <row r="202" spans="1:7" ht="12.75">
      <c r="A202" s="256" t="s">
        <v>395</v>
      </c>
      <c r="B202" s="83"/>
      <c r="C202" s="83"/>
      <c r="D202" s="83"/>
      <c r="E202" s="84"/>
      <c r="F202" s="85"/>
      <c r="G202" s="85"/>
    </row>
    <row r="203" spans="1:7" ht="12.75">
      <c r="A203" s="118" t="s">
        <v>387</v>
      </c>
      <c r="B203" s="118" t="s">
        <v>379</v>
      </c>
      <c r="C203" s="118" t="s">
        <v>388</v>
      </c>
      <c r="D203" s="119" t="s">
        <v>380</v>
      </c>
      <c r="E203" s="119" t="s">
        <v>381</v>
      </c>
      <c r="F203" s="452" t="s">
        <v>382</v>
      </c>
      <c r="G203" s="119" t="s">
        <v>383</v>
      </c>
    </row>
    <row r="204" spans="1:7" ht="45">
      <c r="A204" s="232">
        <v>1</v>
      </c>
      <c r="B204" s="246" t="s">
        <v>411</v>
      </c>
      <c r="C204" s="356" t="s">
        <v>38</v>
      </c>
      <c r="D204" s="233" t="s">
        <v>389</v>
      </c>
      <c r="E204" s="248">
        <v>32</v>
      </c>
      <c r="F204" s="247"/>
      <c r="G204" s="239"/>
    </row>
    <row r="205" spans="1:7" ht="24.75" customHeight="1">
      <c r="A205" s="276">
        <v>2</v>
      </c>
      <c r="B205" s="441" t="s">
        <v>386</v>
      </c>
      <c r="C205" s="442" t="s">
        <v>34</v>
      </c>
      <c r="D205" s="277" t="s">
        <v>389</v>
      </c>
      <c r="E205" s="314">
        <v>32</v>
      </c>
      <c r="F205" s="443"/>
      <c r="G205" s="245"/>
    </row>
    <row r="206" spans="1:7" ht="22.5">
      <c r="A206" s="138">
        <v>3</v>
      </c>
      <c r="B206" s="139" t="s">
        <v>1207</v>
      </c>
      <c r="C206" s="240" t="s">
        <v>887</v>
      </c>
      <c r="D206" s="234" t="s">
        <v>384</v>
      </c>
      <c r="E206" s="241">
        <v>473</v>
      </c>
      <c r="F206" s="248"/>
      <c r="G206" s="241"/>
    </row>
    <row r="207" spans="1:7" s="39" customFormat="1" ht="13.5" customHeight="1">
      <c r="A207" s="138">
        <v>4</v>
      </c>
      <c r="B207" s="139" t="s">
        <v>386</v>
      </c>
      <c r="C207" s="240" t="s">
        <v>888</v>
      </c>
      <c r="D207" s="234" t="s">
        <v>718</v>
      </c>
      <c r="E207" s="241">
        <v>4</v>
      </c>
      <c r="F207" s="248"/>
      <c r="G207" s="241"/>
    </row>
    <row r="208" spans="1:7" s="39" customFormat="1" ht="23.25">
      <c r="A208" s="232">
        <v>5</v>
      </c>
      <c r="B208" s="139" t="s">
        <v>405</v>
      </c>
      <c r="C208" s="240" t="s">
        <v>39</v>
      </c>
      <c r="D208" s="234" t="s">
        <v>408</v>
      </c>
      <c r="E208" s="249">
        <v>0.48</v>
      </c>
      <c r="F208" s="247"/>
      <c r="G208" s="239"/>
    </row>
    <row r="209" spans="1:7" s="39" customFormat="1" ht="11.25" customHeight="1">
      <c r="A209" s="232">
        <v>6</v>
      </c>
      <c r="B209" s="139" t="s">
        <v>422</v>
      </c>
      <c r="C209" s="240" t="s">
        <v>400</v>
      </c>
      <c r="D209" s="234" t="s">
        <v>390</v>
      </c>
      <c r="E209" s="249">
        <v>0.15</v>
      </c>
      <c r="F209" s="248"/>
      <c r="G209" s="245"/>
    </row>
    <row r="210" spans="1:7" s="39" customFormat="1" ht="16.5" customHeight="1">
      <c r="A210" s="257" t="s">
        <v>396</v>
      </c>
      <c r="B210" s="80"/>
      <c r="C210" s="151"/>
      <c r="D210" s="81"/>
      <c r="E210" s="82"/>
      <c r="F210" s="82"/>
      <c r="G210" s="160">
        <f>SUM(G204:G209)</f>
        <v>0</v>
      </c>
    </row>
    <row r="211" spans="1:7" s="39" customFormat="1" ht="15" customHeight="1">
      <c r="A211" s="122"/>
      <c r="B211" s="370"/>
      <c r="C211" s="136"/>
      <c r="D211" s="371"/>
      <c r="E211" s="372"/>
      <c r="F211" s="372"/>
      <c r="G211" s="373"/>
    </row>
    <row r="212" spans="1:7" s="49" customFormat="1" ht="15" customHeight="1">
      <c r="A212" s="1027" t="s">
        <v>292</v>
      </c>
      <c r="B212" s="1027"/>
      <c r="C212" s="1027"/>
      <c r="D212" s="86"/>
      <c r="E212" s="415"/>
      <c r="F212" s="415"/>
      <c r="G212" s="416"/>
    </row>
    <row r="213" spans="1:7" s="199" customFormat="1" ht="15" customHeight="1">
      <c r="A213" s="1030" t="s">
        <v>889</v>
      </c>
      <c r="B213" s="1031"/>
      <c r="C213" s="1031"/>
      <c r="D213" s="445"/>
      <c r="E213" s="446"/>
      <c r="F213" s="447"/>
      <c r="G213" s="448"/>
    </row>
    <row r="214" spans="1:7" s="51" customFormat="1" ht="16.5" customHeight="1">
      <c r="A214" s="879">
        <v>1</v>
      </c>
      <c r="B214" s="1135" t="s">
        <v>890</v>
      </c>
      <c r="C214" s="1135"/>
      <c r="D214" s="318" t="s">
        <v>384</v>
      </c>
      <c r="E214" s="665">
        <v>2</v>
      </c>
      <c r="F214" s="319"/>
      <c r="G214" s="319"/>
    </row>
    <row r="215" spans="1:7" s="52" customFormat="1" ht="12.75">
      <c r="A215" s="880">
        <v>2</v>
      </c>
      <c r="B215" s="1136" t="s">
        <v>891</v>
      </c>
      <c r="C215" s="1136"/>
      <c r="D215" s="155" t="s">
        <v>384</v>
      </c>
      <c r="E215" s="321">
        <v>2</v>
      </c>
      <c r="F215" s="322"/>
      <c r="G215" s="322"/>
    </row>
    <row r="216" spans="1:7" s="51" customFormat="1" ht="9.75" customHeight="1">
      <c r="A216" s="880">
        <v>3</v>
      </c>
      <c r="B216" s="1140" t="s">
        <v>892</v>
      </c>
      <c r="C216" s="1140"/>
      <c r="D216" s="155" t="s">
        <v>384</v>
      </c>
      <c r="E216" s="321">
        <v>2</v>
      </c>
      <c r="F216" s="322"/>
      <c r="G216" s="322"/>
    </row>
    <row r="217" spans="1:7" s="39" customFormat="1" ht="12.75">
      <c r="A217" s="881">
        <v>4</v>
      </c>
      <c r="B217" s="1141" t="s">
        <v>893</v>
      </c>
      <c r="C217" s="1141"/>
      <c r="D217" s="499" t="s">
        <v>384</v>
      </c>
      <c r="E217" s="500">
        <v>4</v>
      </c>
      <c r="F217" s="501"/>
      <c r="G217" s="501"/>
    </row>
    <row r="218" spans="1:7" s="39" customFormat="1" ht="12.75" customHeight="1">
      <c r="A218" s="882"/>
      <c r="B218" s="883"/>
      <c r="C218" s="883"/>
      <c r="D218" s="832" t="s">
        <v>384</v>
      </c>
      <c r="E218" s="833">
        <f>SUM(E214:E217)</f>
        <v>10</v>
      </c>
      <c r="F218" s="834"/>
      <c r="G218" s="884">
        <f>SUM(G214:G217)</f>
        <v>0</v>
      </c>
    </row>
    <row r="219" spans="1:7" s="204" customFormat="1" ht="12" customHeight="1">
      <c r="A219" s="1030" t="s">
        <v>894</v>
      </c>
      <c r="B219" s="1031"/>
      <c r="C219" s="1031"/>
      <c r="D219" s="445"/>
      <c r="E219" s="446"/>
      <c r="F219" s="447"/>
      <c r="G219" s="448"/>
    </row>
    <row r="220" spans="1:7" s="39" customFormat="1" ht="21" customHeight="1">
      <c r="A220" s="880">
        <v>5</v>
      </c>
      <c r="B220" s="1140" t="s">
        <v>895</v>
      </c>
      <c r="C220" s="1140"/>
      <c r="D220" s="155" t="s">
        <v>384</v>
      </c>
      <c r="E220" s="321">
        <v>9</v>
      </c>
      <c r="F220" s="322"/>
      <c r="G220" s="322"/>
    </row>
    <row r="221" spans="1:7" s="50" customFormat="1" ht="12.75">
      <c r="A221" s="880">
        <v>6</v>
      </c>
      <c r="B221" s="1140" t="s">
        <v>896</v>
      </c>
      <c r="C221" s="1140"/>
      <c r="D221" s="155" t="s">
        <v>384</v>
      </c>
      <c r="E221" s="321">
        <v>4</v>
      </c>
      <c r="F221" s="322"/>
      <c r="G221" s="322"/>
    </row>
    <row r="222" spans="1:7" ht="9.75" customHeight="1">
      <c r="A222" s="880">
        <v>7</v>
      </c>
      <c r="B222" s="1140" t="s">
        <v>897</v>
      </c>
      <c r="C222" s="1140"/>
      <c r="D222" s="155" t="s">
        <v>384</v>
      </c>
      <c r="E222" s="321">
        <v>30</v>
      </c>
      <c r="F222" s="322"/>
      <c r="G222" s="322"/>
    </row>
    <row r="223" spans="1:7" ht="12.75">
      <c r="A223" s="881">
        <v>8</v>
      </c>
      <c r="B223" s="1141" t="s">
        <v>876</v>
      </c>
      <c r="C223" s="1141"/>
      <c r="D223" s="499" t="s">
        <v>384</v>
      </c>
      <c r="E223" s="500">
        <v>30</v>
      </c>
      <c r="F223" s="501"/>
      <c r="G223" s="501"/>
    </row>
    <row r="224" spans="1:8" s="39" customFormat="1" ht="12" customHeight="1">
      <c r="A224" s="882"/>
      <c r="B224" s="883"/>
      <c r="C224" s="883"/>
      <c r="D224" s="832" t="s">
        <v>384</v>
      </c>
      <c r="E224" s="833">
        <f>SUM(E220:E223)</f>
        <v>73</v>
      </c>
      <c r="F224" s="834"/>
      <c r="G224" s="884">
        <f>SUM(G220:G223)</f>
        <v>0</v>
      </c>
      <c r="H224"/>
    </row>
    <row r="225" spans="1:7" s="39" customFormat="1" ht="12.75">
      <c r="A225" s="1030" t="s">
        <v>898</v>
      </c>
      <c r="B225" s="1031"/>
      <c r="C225" s="444"/>
      <c r="D225" s="445"/>
      <c r="E225" s="446"/>
      <c r="F225" s="447"/>
      <c r="G225" s="448"/>
    </row>
    <row r="226" spans="1:7" ht="12.75">
      <c r="A226" s="879">
        <v>10</v>
      </c>
      <c r="B226" s="1142" t="s">
        <v>899</v>
      </c>
      <c r="C226" s="1143"/>
      <c r="D226" s="318" t="s">
        <v>384</v>
      </c>
      <c r="E226" s="665">
        <v>20</v>
      </c>
      <c r="F226" s="319"/>
      <c r="G226" s="319"/>
    </row>
    <row r="227" spans="1:7" ht="12.75">
      <c r="A227" s="880">
        <v>12</v>
      </c>
      <c r="B227" s="1144" t="s">
        <v>900</v>
      </c>
      <c r="C227" s="1145"/>
      <c r="D227" s="155" t="s">
        <v>384</v>
      </c>
      <c r="E227" s="321">
        <v>20</v>
      </c>
      <c r="F227" s="322"/>
      <c r="G227" s="322"/>
    </row>
    <row r="228" spans="1:7" ht="12.75">
      <c r="A228" s="880">
        <v>15</v>
      </c>
      <c r="B228" s="1140" t="s">
        <v>901</v>
      </c>
      <c r="C228" s="1140"/>
      <c r="D228" s="155" t="s">
        <v>384</v>
      </c>
      <c r="E228" s="321">
        <v>20</v>
      </c>
      <c r="F228" s="322"/>
      <c r="G228" s="322"/>
    </row>
    <row r="229" spans="1:7" ht="12.75">
      <c r="A229" s="880">
        <v>16</v>
      </c>
      <c r="B229" s="1140" t="s">
        <v>902</v>
      </c>
      <c r="C229" s="1140"/>
      <c r="D229" s="155" t="s">
        <v>384</v>
      </c>
      <c r="E229" s="321">
        <v>15</v>
      </c>
      <c r="F229" s="322"/>
      <c r="G229" s="322"/>
    </row>
    <row r="230" spans="1:7" ht="12.75">
      <c r="A230" s="880">
        <v>17</v>
      </c>
      <c r="B230" s="1140" t="s">
        <v>903</v>
      </c>
      <c r="C230" s="1140"/>
      <c r="D230" s="155" t="s">
        <v>384</v>
      </c>
      <c r="E230" s="321">
        <v>15</v>
      </c>
      <c r="F230" s="322"/>
      <c r="G230" s="322"/>
    </row>
    <row r="231" spans="1:7" ht="12.75">
      <c r="A231" s="880">
        <v>18</v>
      </c>
      <c r="B231" s="1140" t="s">
        <v>904</v>
      </c>
      <c r="C231" s="1140"/>
      <c r="D231" s="155" t="s">
        <v>384</v>
      </c>
      <c r="E231" s="321">
        <v>15</v>
      </c>
      <c r="F231" s="322"/>
      <c r="G231" s="322"/>
    </row>
    <row r="232" spans="1:7" ht="12.75">
      <c r="A232" s="880">
        <v>19</v>
      </c>
      <c r="B232" s="1140" t="s">
        <v>905</v>
      </c>
      <c r="C232" s="1140"/>
      <c r="D232" s="155" t="s">
        <v>384</v>
      </c>
      <c r="E232" s="321">
        <v>15</v>
      </c>
      <c r="F232" s="322"/>
      <c r="G232" s="322"/>
    </row>
    <row r="233" spans="1:7" ht="12.75">
      <c r="A233" s="880">
        <v>22</v>
      </c>
      <c r="B233" s="1144" t="s">
        <v>906</v>
      </c>
      <c r="C233" s="1145"/>
      <c r="D233" s="155" t="s">
        <v>384</v>
      </c>
      <c r="E233" s="321">
        <v>20</v>
      </c>
      <c r="F233" s="322"/>
      <c r="G233" s="322"/>
    </row>
    <row r="234" spans="1:7" ht="12.75">
      <c r="A234" s="880">
        <v>23</v>
      </c>
      <c r="B234" s="1140" t="s">
        <v>907</v>
      </c>
      <c r="C234" s="1140"/>
      <c r="D234" s="155" t="s">
        <v>384</v>
      </c>
      <c r="E234" s="321">
        <v>20</v>
      </c>
      <c r="F234" s="322"/>
      <c r="G234" s="322"/>
    </row>
    <row r="235" spans="1:7" ht="12.75">
      <c r="A235" s="880">
        <v>24</v>
      </c>
      <c r="B235" s="1140" t="s">
        <v>908</v>
      </c>
      <c r="C235" s="1140"/>
      <c r="D235" s="155" t="s">
        <v>384</v>
      </c>
      <c r="E235" s="321">
        <v>100</v>
      </c>
      <c r="F235" s="322"/>
      <c r="G235" s="322"/>
    </row>
    <row r="236" spans="1:7" ht="12.75">
      <c r="A236" s="880">
        <v>25</v>
      </c>
      <c r="B236" s="1140" t="s">
        <v>909</v>
      </c>
      <c r="C236" s="1140"/>
      <c r="D236" s="155" t="s">
        <v>399</v>
      </c>
      <c r="E236" s="885">
        <v>0.5</v>
      </c>
      <c r="F236" s="322"/>
      <c r="G236" s="322"/>
    </row>
    <row r="237" spans="1:7" ht="12.75">
      <c r="A237" s="880">
        <v>26</v>
      </c>
      <c r="B237" s="1144" t="s">
        <v>910</v>
      </c>
      <c r="C237" s="1145"/>
      <c r="D237" s="155" t="s">
        <v>399</v>
      </c>
      <c r="E237" s="885">
        <v>0.5</v>
      </c>
      <c r="F237" s="322"/>
      <c r="G237" s="322"/>
    </row>
    <row r="238" spans="1:7" ht="12.75">
      <c r="A238" s="880">
        <v>27</v>
      </c>
      <c r="B238" s="1140" t="s">
        <v>911</v>
      </c>
      <c r="C238" s="1140"/>
      <c r="D238" s="155" t="s">
        <v>384</v>
      </c>
      <c r="E238" s="321">
        <v>40</v>
      </c>
      <c r="F238" s="322"/>
      <c r="G238" s="322"/>
    </row>
    <row r="239" spans="1:7" ht="12.75">
      <c r="A239" s="881">
        <v>29</v>
      </c>
      <c r="B239" s="1141" t="s">
        <v>912</v>
      </c>
      <c r="C239" s="1141"/>
      <c r="D239" s="499" t="s">
        <v>384</v>
      </c>
      <c r="E239" s="500">
        <v>30</v>
      </c>
      <c r="F239" s="501"/>
      <c r="G239" s="501"/>
    </row>
    <row r="240" spans="1:7" ht="12.75">
      <c r="A240" s="882"/>
      <c r="B240" s="883"/>
      <c r="C240" s="883"/>
      <c r="D240" s="832"/>
      <c r="E240" s="833"/>
      <c r="F240" s="834"/>
      <c r="G240" s="884">
        <f>SUM(G226:G239)</f>
        <v>0</v>
      </c>
    </row>
    <row r="241" spans="1:7" ht="12.75">
      <c r="A241" s="1030" t="s">
        <v>913</v>
      </c>
      <c r="B241" s="1031"/>
      <c r="C241" s="1031"/>
      <c r="D241" s="445"/>
      <c r="E241" s="446"/>
      <c r="F241" s="447"/>
      <c r="G241" s="448"/>
    </row>
    <row r="242" spans="1:7" ht="12.75">
      <c r="A242" s="880">
        <v>9</v>
      </c>
      <c r="B242" s="1144" t="s">
        <v>914</v>
      </c>
      <c r="C242" s="1145"/>
      <c r="D242" s="155" t="s">
        <v>915</v>
      </c>
      <c r="E242" s="321">
        <v>1</v>
      </c>
      <c r="F242" s="322"/>
      <c r="G242" s="322"/>
    </row>
    <row r="243" spans="1:7" ht="12.75">
      <c r="A243" s="880">
        <v>12</v>
      </c>
      <c r="B243" s="1136" t="s">
        <v>916</v>
      </c>
      <c r="C243" s="1136"/>
      <c r="D243" s="155" t="s">
        <v>915</v>
      </c>
      <c r="E243" s="321">
        <v>1</v>
      </c>
      <c r="F243" s="322"/>
      <c r="G243" s="322"/>
    </row>
    <row r="244" spans="1:7" ht="12.75">
      <c r="A244" s="880">
        <v>20</v>
      </c>
      <c r="B244" s="1140" t="s">
        <v>917</v>
      </c>
      <c r="C244" s="1140"/>
      <c r="D244" s="155" t="s">
        <v>915</v>
      </c>
      <c r="E244" s="321">
        <v>1</v>
      </c>
      <c r="F244" s="322"/>
      <c r="G244" s="322"/>
    </row>
    <row r="245" spans="1:7" ht="12.75">
      <c r="A245" s="880">
        <v>21</v>
      </c>
      <c r="B245" s="1140" t="s">
        <v>918</v>
      </c>
      <c r="C245" s="1140"/>
      <c r="D245" s="155" t="s">
        <v>915</v>
      </c>
      <c r="E245" s="321">
        <v>1</v>
      </c>
      <c r="F245" s="322"/>
      <c r="G245" s="322"/>
    </row>
    <row r="246" spans="1:7" ht="12.75">
      <c r="A246" s="880">
        <v>28</v>
      </c>
      <c r="B246" s="1140" t="s">
        <v>919</v>
      </c>
      <c r="C246" s="1140"/>
      <c r="D246" s="155" t="s">
        <v>915</v>
      </c>
      <c r="E246" s="321">
        <v>2</v>
      </c>
      <c r="F246" s="322"/>
      <c r="G246" s="322"/>
    </row>
    <row r="247" spans="1:7" ht="12.75">
      <c r="A247" s="880">
        <v>30</v>
      </c>
      <c r="B247" s="1140" t="s">
        <v>920</v>
      </c>
      <c r="C247" s="1140"/>
      <c r="D247" s="155" t="s">
        <v>915</v>
      </c>
      <c r="E247" s="321">
        <v>1</v>
      </c>
      <c r="F247" s="322"/>
      <c r="G247" s="322"/>
    </row>
    <row r="248" spans="1:7" ht="12.75">
      <c r="A248" s="881">
        <v>31</v>
      </c>
      <c r="B248" s="1141" t="s">
        <v>921</v>
      </c>
      <c r="C248" s="1141"/>
      <c r="D248" s="499" t="s">
        <v>915</v>
      </c>
      <c r="E248" s="500">
        <v>1</v>
      </c>
      <c r="F248" s="501"/>
      <c r="G248" s="501"/>
    </row>
    <row r="249" spans="1:7" ht="12.75">
      <c r="A249" s="882"/>
      <c r="B249" s="883"/>
      <c r="C249" s="883"/>
      <c r="D249" s="832" t="s">
        <v>915</v>
      </c>
      <c r="E249" s="833">
        <f>SUM(E242:E248)</f>
        <v>8</v>
      </c>
      <c r="F249" s="669"/>
      <c r="G249" s="884">
        <f>SUM(G242:G248)</f>
        <v>0</v>
      </c>
    </row>
    <row r="250" spans="1:7" ht="12.75">
      <c r="A250" s="1030" t="s">
        <v>922</v>
      </c>
      <c r="B250" s="1031"/>
      <c r="C250" s="1031"/>
      <c r="D250" s="445"/>
      <c r="E250" s="446"/>
      <c r="F250" s="447"/>
      <c r="G250" s="448"/>
    </row>
    <row r="251" spans="1:7" ht="12.75">
      <c r="A251" s="855">
        <v>32</v>
      </c>
      <c r="B251" s="1136" t="s">
        <v>923</v>
      </c>
      <c r="C251" s="1136"/>
      <c r="D251" s="155" t="s">
        <v>384</v>
      </c>
      <c r="E251" s="321">
        <v>40</v>
      </c>
      <c r="F251" s="322"/>
      <c r="G251" s="322"/>
    </row>
    <row r="252" spans="1:7" ht="12.75">
      <c r="A252" s="856">
        <v>33</v>
      </c>
      <c r="B252" s="1137" t="s">
        <v>924</v>
      </c>
      <c r="C252" s="1137"/>
      <c r="D252" s="499" t="s">
        <v>384</v>
      </c>
      <c r="E252" s="500">
        <v>20</v>
      </c>
      <c r="F252" s="501"/>
      <c r="G252" s="501"/>
    </row>
    <row r="253" spans="1:7" ht="12.75">
      <c r="A253" s="864"/>
      <c r="B253" s="858"/>
      <c r="C253" s="858"/>
      <c r="D253" s="832" t="s">
        <v>384</v>
      </c>
      <c r="E253" s="833">
        <f>SUM(E251:E252)</f>
        <v>60</v>
      </c>
      <c r="F253" s="834"/>
      <c r="G253" s="884">
        <f>SUM(G251:G252)</f>
        <v>0</v>
      </c>
    </row>
    <row r="254" spans="1:7" ht="12.75">
      <c r="A254" s="1030" t="s">
        <v>925</v>
      </c>
      <c r="B254" s="1031"/>
      <c r="C254" s="1031"/>
      <c r="D254" s="445"/>
      <c r="E254" s="723"/>
      <c r="F254" s="447"/>
      <c r="G254" s="448"/>
    </row>
    <row r="255" spans="1:7" ht="12.75">
      <c r="A255" s="855">
        <v>34</v>
      </c>
      <c r="B255" s="1136" t="s">
        <v>926</v>
      </c>
      <c r="C255" s="1136"/>
      <c r="D255" s="155" t="s">
        <v>915</v>
      </c>
      <c r="E255" s="321">
        <v>1</v>
      </c>
      <c r="F255" s="322"/>
      <c r="G255" s="322"/>
    </row>
    <row r="256" spans="1:7" ht="12.75">
      <c r="A256" s="855">
        <v>35</v>
      </c>
      <c r="B256" s="1136" t="s">
        <v>927</v>
      </c>
      <c r="C256" s="1136"/>
      <c r="D256" s="155" t="s">
        <v>915</v>
      </c>
      <c r="E256" s="321">
        <v>1</v>
      </c>
      <c r="F256" s="322"/>
      <c r="G256" s="322"/>
    </row>
    <row r="257" spans="1:7" ht="12.75">
      <c r="A257" s="856">
        <v>36</v>
      </c>
      <c r="B257" s="1137" t="s">
        <v>928</v>
      </c>
      <c r="C257" s="1137"/>
      <c r="D257" s="499" t="s">
        <v>915</v>
      </c>
      <c r="E257" s="500">
        <v>1</v>
      </c>
      <c r="F257" s="501"/>
      <c r="G257" s="501"/>
    </row>
    <row r="258" spans="1:7" ht="12.75">
      <c r="A258" s="882"/>
      <c r="B258" s="883"/>
      <c r="C258" s="883"/>
      <c r="D258" s="832" t="s">
        <v>915</v>
      </c>
      <c r="E258" s="833">
        <f>SUM(E255:E257)</f>
        <v>3</v>
      </c>
      <c r="F258" s="834"/>
      <c r="G258" s="884">
        <f>SUM(G255:G257)</f>
        <v>0</v>
      </c>
    </row>
    <row r="259" spans="1:7" ht="12.75">
      <c r="A259" s="1057" t="s">
        <v>385</v>
      </c>
      <c r="B259" s="1058"/>
      <c r="C259" s="1059"/>
      <c r="D259" s="521"/>
      <c r="E259" s="421"/>
      <c r="F259" s="422"/>
      <c r="G259" s="422">
        <f>SUM(G258,G253,G249,G240,G224,G218)</f>
        <v>0</v>
      </c>
    </row>
    <row r="260" spans="1:7" ht="12.75">
      <c r="A260" s="148" t="s">
        <v>407</v>
      </c>
      <c r="B260" s="246"/>
      <c r="C260" s="423"/>
      <c r="D260" s="138" t="s">
        <v>406</v>
      </c>
      <c r="E260" s="423">
        <v>25</v>
      </c>
      <c r="F260" s="312"/>
      <c r="G260" s="424">
        <f>PRODUCT(E260,G259)/100+G259</f>
        <v>0</v>
      </c>
    </row>
    <row r="261" spans="1:7" ht="12.75">
      <c r="A261" s="149" t="s">
        <v>397</v>
      </c>
      <c r="B261" s="144"/>
      <c r="C261" s="150"/>
      <c r="D261" s="115"/>
      <c r="E261" s="153"/>
      <c r="F261" s="154"/>
      <c r="G261" s="87">
        <f>PRODUCT(G260)*1.03</f>
        <v>0</v>
      </c>
    </row>
    <row r="262" spans="1:7" ht="12.75">
      <c r="A262" s="250"/>
      <c r="B262" s="251"/>
      <c r="C262" s="252"/>
      <c r="D262" s="98"/>
      <c r="E262" s="253"/>
      <c r="F262" s="254"/>
      <c r="G262" s="254"/>
    </row>
    <row r="263" spans="1:7" ht="12.75">
      <c r="A263" s="503" t="s">
        <v>36</v>
      </c>
      <c r="B263" s="504"/>
      <c r="C263" s="385"/>
      <c r="D263" s="359"/>
      <c r="E263" s="359"/>
      <c r="F263" s="359"/>
      <c r="G263" s="359"/>
    </row>
    <row r="264" spans="1:7" ht="12.75">
      <c r="A264" s="993" t="s">
        <v>40</v>
      </c>
      <c r="B264" s="994"/>
      <c r="C264" s="995"/>
      <c r="D264" s="360" t="s">
        <v>408</v>
      </c>
      <c r="E264" s="361">
        <v>0.08</v>
      </c>
      <c r="F264" s="165"/>
      <c r="G264" s="165"/>
    </row>
    <row r="265" spans="1:7" ht="12.75">
      <c r="A265" s="1053" t="s">
        <v>385</v>
      </c>
      <c r="B265" s="1054"/>
      <c r="C265" s="1055"/>
      <c r="D265" s="174"/>
      <c r="E265" s="175"/>
      <c r="F265" s="176"/>
      <c r="G265" s="219">
        <f>SUM(G264:G264)</f>
        <v>0</v>
      </c>
    </row>
    <row r="266" spans="1:7" ht="12.75">
      <c r="A266" s="88"/>
      <c r="B266" s="89"/>
      <c r="C266" s="90"/>
      <c r="D266" s="91"/>
      <c r="E266" s="92"/>
      <c r="F266" s="93"/>
      <c r="G266" s="94"/>
    </row>
    <row r="267" spans="1:7" ht="12.75">
      <c r="A267" s="1064" t="s">
        <v>443</v>
      </c>
      <c r="B267" s="1065"/>
      <c r="C267" s="1065"/>
      <c r="D267" s="95"/>
      <c r="E267" s="96"/>
      <c r="F267" s="96"/>
      <c r="G267" s="161">
        <f>SUM(G265,G261)</f>
        <v>0</v>
      </c>
    </row>
    <row r="268" spans="1:7" ht="12.75">
      <c r="A268" s="66"/>
      <c r="B268" s="156"/>
      <c r="C268" s="136"/>
      <c r="D268" s="156"/>
      <c r="E268" s="157"/>
      <c r="F268" s="157"/>
      <c r="G268" s="57"/>
    </row>
    <row r="269" spans="1:7" ht="15">
      <c r="A269" s="1005" t="s">
        <v>929</v>
      </c>
      <c r="B269" s="1005"/>
      <c r="C269" s="1005"/>
      <c r="D269" s="436"/>
      <c r="E269" s="436"/>
      <c r="F269" s="436"/>
      <c r="G269" s="380">
        <f>SUM(G266:G267,G210)</f>
        <v>0</v>
      </c>
    </row>
    <row r="270" spans="1:7" ht="12.75">
      <c r="A270" s="469"/>
      <c r="B270" s="469"/>
      <c r="C270" s="469"/>
      <c r="D270" s="469"/>
      <c r="E270" s="469"/>
      <c r="F270" s="469"/>
      <c r="G270" s="469"/>
    </row>
    <row r="271" spans="1:7" ht="12.75">
      <c r="A271" s="469"/>
      <c r="B271" s="469"/>
      <c r="C271" s="469"/>
      <c r="D271" s="469"/>
      <c r="E271" s="469"/>
      <c r="F271" s="469"/>
      <c r="G271" s="469"/>
    </row>
    <row r="272" spans="1:7" ht="15">
      <c r="A272" s="435" t="s">
        <v>58</v>
      </c>
      <c r="B272" s="208"/>
      <c r="C272" s="196"/>
      <c r="D272" s="196"/>
      <c r="E272" s="196"/>
      <c r="F272" s="196"/>
      <c r="G272" s="196"/>
    </row>
    <row r="273" spans="1:7" ht="12.75">
      <c r="A273" s="469"/>
      <c r="B273" s="469"/>
      <c r="C273" s="469"/>
      <c r="D273" s="469"/>
      <c r="E273" s="469"/>
      <c r="F273" s="469"/>
      <c r="G273" s="469"/>
    </row>
    <row r="274" spans="1:7" ht="13.5">
      <c r="A274" s="470" t="s">
        <v>1140</v>
      </c>
      <c r="B274" s="208"/>
      <c r="C274" s="196"/>
      <c r="D274" s="196"/>
      <c r="E274" s="196"/>
      <c r="F274" s="196"/>
      <c r="G274" s="196"/>
    </row>
    <row r="275" spans="1:7" s="18" customFormat="1" ht="13.5">
      <c r="A275" s="229"/>
      <c r="B275" s="222"/>
      <c r="C275" s="197"/>
      <c r="D275" s="197"/>
      <c r="E275" s="197"/>
      <c r="F275" s="197"/>
      <c r="G275" s="197"/>
    </row>
    <row r="276" spans="1:7" ht="12.75">
      <c r="A276" s="471" t="s">
        <v>395</v>
      </c>
      <c r="B276" s="63"/>
      <c r="C276" s="63"/>
      <c r="D276" s="63"/>
      <c r="E276" s="64"/>
      <c r="F276" s="65"/>
      <c r="G276" s="65"/>
    </row>
    <row r="277" spans="1:7" ht="12.75">
      <c r="A277" s="120" t="s">
        <v>387</v>
      </c>
      <c r="B277" s="120" t="s">
        <v>379</v>
      </c>
      <c r="C277" s="120" t="s">
        <v>388</v>
      </c>
      <c r="D277" s="121" t="s">
        <v>380</v>
      </c>
      <c r="E277" s="121" t="s">
        <v>381</v>
      </c>
      <c r="F277" s="121" t="s">
        <v>382</v>
      </c>
      <c r="G277" s="958" t="s">
        <v>383</v>
      </c>
    </row>
    <row r="278" spans="1:7" ht="33.75">
      <c r="A278" s="325">
        <v>1</v>
      </c>
      <c r="B278" s="326" t="s">
        <v>674</v>
      </c>
      <c r="C278" s="327" t="s">
        <v>673</v>
      </c>
      <c r="D278" s="328" t="s">
        <v>389</v>
      </c>
      <c r="E278" s="329">
        <v>227</v>
      </c>
      <c r="F278" s="329"/>
      <c r="G278" s="329"/>
    </row>
    <row r="279" spans="1:7" ht="22.5">
      <c r="A279" s="138">
        <v>2</v>
      </c>
      <c r="B279" s="139" t="s">
        <v>386</v>
      </c>
      <c r="C279" s="240" t="s">
        <v>676</v>
      </c>
      <c r="D279" s="234" t="s">
        <v>389</v>
      </c>
      <c r="E279" s="241">
        <v>227</v>
      </c>
      <c r="F279" s="241"/>
      <c r="G279" s="241"/>
    </row>
    <row r="280" spans="1:7" ht="22.5">
      <c r="A280" s="138">
        <v>3</v>
      </c>
      <c r="B280" s="139" t="s">
        <v>425</v>
      </c>
      <c r="C280" s="240" t="s">
        <v>930</v>
      </c>
      <c r="D280" s="234" t="s">
        <v>389</v>
      </c>
      <c r="E280" s="241">
        <v>454</v>
      </c>
      <c r="F280" s="241"/>
      <c r="G280" s="241"/>
    </row>
    <row r="281" spans="1:7" ht="22.5">
      <c r="A281" s="355">
        <v>4</v>
      </c>
      <c r="B281" s="356" t="s">
        <v>430</v>
      </c>
      <c r="C281" s="285" t="s">
        <v>931</v>
      </c>
      <c r="D281" s="357" t="s">
        <v>390</v>
      </c>
      <c r="E281" s="583">
        <v>0.681</v>
      </c>
      <c r="F281" s="331"/>
      <c r="G281" s="331"/>
    </row>
    <row r="282" spans="1:7" ht="22.5">
      <c r="A282" s="232">
        <v>5</v>
      </c>
      <c r="B282" s="139" t="s">
        <v>426</v>
      </c>
      <c r="C282" s="240" t="s">
        <v>932</v>
      </c>
      <c r="D282" s="233" t="s">
        <v>389</v>
      </c>
      <c r="E282" s="241">
        <v>681</v>
      </c>
      <c r="F282" s="241"/>
      <c r="G282" s="241"/>
    </row>
    <row r="283" spans="1:7" ht="33.75">
      <c r="A283" s="232">
        <v>6</v>
      </c>
      <c r="B283" s="285" t="s">
        <v>429</v>
      </c>
      <c r="C283" s="285" t="s">
        <v>933</v>
      </c>
      <c r="D283" s="233" t="s">
        <v>390</v>
      </c>
      <c r="E283" s="330">
        <v>0.00454</v>
      </c>
      <c r="F283" s="275"/>
      <c r="G283" s="331"/>
    </row>
    <row r="284" spans="1:7" ht="45">
      <c r="A284" s="276">
        <v>7</v>
      </c>
      <c r="B284" s="332" t="s">
        <v>431</v>
      </c>
      <c r="C284" s="333" t="s">
        <v>675</v>
      </c>
      <c r="D284" s="277" t="s">
        <v>389</v>
      </c>
      <c r="E284" s="334">
        <v>227</v>
      </c>
      <c r="F284" s="334"/>
      <c r="G284" s="334"/>
    </row>
    <row r="285" spans="1:7" ht="22.5">
      <c r="A285" s="276">
        <v>8</v>
      </c>
      <c r="B285" s="332" t="s">
        <v>427</v>
      </c>
      <c r="C285" s="333" t="s">
        <v>428</v>
      </c>
      <c r="D285" s="277" t="s">
        <v>389</v>
      </c>
      <c r="E285" s="334">
        <v>227</v>
      </c>
      <c r="F285" s="334"/>
      <c r="G285" s="334"/>
    </row>
    <row r="286" spans="1:7" ht="12.75">
      <c r="A286" s="242">
        <v>9</v>
      </c>
      <c r="B286" s="291" t="s">
        <v>422</v>
      </c>
      <c r="C286" s="292" t="s">
        <v>400</v>
      </c>
      <c r="D286" s="236" t="s">
        <v>390</v>
      </c>
      <c r="E286" s="575">
        <v>4</v>
      </c>
      <c r="F286" s="574"/>
      <c r="G286" s="493"/>
    </row>
    <row r="287" spans="1:7" ht="12.75">
      <c r="A287" s="116" t="s">
        <v>396</v>
      </c>
      <c r="B287" s="100"/>
      <c r="C287" s="101"/>
      <c r="D287" s="102"/>
      <c r="E287" s="794"/>
      <c r="F287" s="104"/>
      <c r="G287" s="158">
        <f>SUM(G278:G286)</f>
        <v>0</v>
      </c>
    </row>
    <row r="288" spans="1:7" ht="12.75">
      <c r="A288" s="122"/>
      <c r="B288" s="123"/>
      <c r="C288" s="124"/>
      <c r="D288" s="125"/>
      <c r="E288" s="799"/>
      <c r="F288" s="127"/>
      <c r="G288" s="110"/>
    </row>
    <row r="289" spans="1:7" ht="12.75">
      <c r="A289" s="1046" t="s">
        <v>290</v>
      </c>
      <c r="B289" s="1046"/>
      <c r="C289" s="1046"/>
      <c r="D289" s="66"/>
      <c r="E289" s="67"/>
      <c r="F289" s="57"/>
      <c r="G289" s="57"/>
    </row>
    <row r="290" spans="1:7" ht="12.75">
      <c r="A290" s="1006" t="s">
        <v>934</v>
      </c>
      <c r="B290" s="1007"/>
      <c r="C290" s="1008"/>
      <c r="D290" s="367" t="s">
        <v>390</v>
      </c>
      <c r="E290" s="368">
        <v>3.178</v>
      </c>
      <c r="F290" s="336"/>
      <c r="G290" s="336"/>
    </row>
    <row r="291" spans="1:7" ht="12.75">
      <c r="A291" s="364" t="s">
        <v>432</v>
      </c>
      <c r="B291" s="365"/>
      <c r="C291" s="366"/>
      <c r="D291" s="366"/>
      <c r="E291" s="366"/>
      <c r="F291" s="366"/>
      <c r="G291" s="366"/>
    </row>
    <row r="292" spans="1:7" ht="12.75">
      <c r="A292" s="993" t="s">
        <v>935</v>
      </c>
      <c r="B292" s="994"/>
      <c r="C292" s="995"/>
      <c r="D292" s="360" t="s">
        <v>408</v>
      </c>
      <c r="E292" s="472">
        <v>0.851</v>
      </c>
      <c r="F292" s="165"/>
      <c r="G292" s="165"/>
    </row>
    <row r="293" spans="1:7" ht="12.75">
      <c r="A293" s="1041" t="s">
        <v>936</v>
      </c>
      <c r="B293" s="1042"/>
      <c r="C293" s="1043"/>
      <c r="D293" s="138" t="s">
        <v>399</v>
      </c>
      <c r="E293" s="362">
        <v>4.32</v>
      </c>
      <c r="F293" s="362"/>
      <c r="G293" s="362"/>
    </row>
    <row r="294" spans="1:7" ht="12.75">
      <c r="A294" s="996" t="s">
        <v>937</v>
      </c>
      <c r="B294" s="997"/>
      <c r="C294" s="998"/>
      <c r="D294" s="234" t="s">
        <v>399</v>
      </c>
      <c r="E294" s="288">
        <v>6.81</v>
      </c>
      <c r="F294" s="275"/>
      <c r="G294" s="275"/>
    </row>
    <row r="295" spans="1:7" ht="12.75">
      <c r="A295" s="999" t="s">
        <v>445</v>
      </c>
      <c r="B295" s="1000"/>
      <c r="C295" s="1000"/>
      <c r="D295" s="184"/>
      <c r="E295" s="185"/>
      <c r="F295" s="186"/>
      <c r="G295" s="159">
        <f>SUM(G290:G294)</f>
        <v>0</v>
      </c>
    </row>
    <row r="296" spans="1:7" ht="12.75">
      <c r="A296" s="177"/>
      <c r="B296" s="187"/>
      <c r="C296" s="172"/>
      <c r="D296" s="188"/>
      <c r="E296" s="189"/>
      <c r="F296" s="190"/>
      <c r="G296" s="182"/>
    </row>
    <row r="297" spans="1:7" ht="13.5">
      <c r="A297" s="987" t="s">
        <v>677</v>
      </c>
      <c r="B297" s="987"/>
      <c r="C297" s="987"/>
      <c r="D297" s="433"/>
      <c r="E297" s="433"/>
      <c r="F297" s="433"/>
      <c r="G297" s="228">
        <f>SUM(G295,G287)</f>
        <v>0</v>
      </c>
    </row>
    <row r="298" spans="1:7" ht="13.5">
      <c r="A298" s="224"/>
      <c r="B298" s="224"/>
      <c r="C298" s="224"/>
      <c r="D298" s="224"/>
      <c r="E298" s="224"/>
      <c r="F298" s="224"/>
      <c r="G298" s="268"/>
    </row>
    <row r="299" spans="1:7" ht="13.5">
      <c r="A299" s="224"/>
      <c r="B299" s="224"/>
      <c r="C299" s="224"/>
      <c r="D299" s="224"/>
      <c r="E299" s="224"/>
      <c r="F299" s="224"/>
      <c r="G299" s="268"/>
    </row>
    <row r="300" spans="1:7" ht="13.5">
      <c r="A300" s="988" t="s">
        <v>295</v>
      </c>
      <c r="B300" s="988"/>
      <c r="C300" s="988"/>
      <c r="D300" s="988"/>
      <c r="E300" s="988"/>
      <c r="F300" s="988"/>
      <c r="G300" s="988"/>
    </row>
    <row r="301" spans="1:7" s="18" customFormat="1" ht="13.5">
      <c r="A301" s="229"/>
      <c r="B301" s="229"/>
      <c r="C301" s="229"/>
      <c r="D301" s="229"/>
      <c r="E301" s="229"/>
      <c r="F301" s="229"/>
      <c r="G301" s="229"/>
    </row>
    <row r="302" spans="1:7" ht="12.75">
      <c r="A302" s="256" t="s">
        <v>395</v>
      </c>
      <c r="B302" s="63"/>
      <c r="C302" s="63"/>
      <c r="D302" s="63"/>
      <c r="E302" s="64"/>
      <c r="F302" s="65"/>
      <c r="G302" s="65"/>
    </row>
    <row r="303" spans="1:7" ht="12.75">
      <c r="A303" s="120" t="s">
        <v>387</v>
      </c>
      <c r="B303" s="120" t="s">
        <v>379</v>
      </c>
      <c r="C303" s="120" t="s">
        <v>388</v>
      </c>
      <c r="D303" s="121" t="s">
        <v>380</v>
      </c>
      <c r="E303" s="121" t="s">
        <v>381</v>
      </c>
      <c r="F303" s="121" t="s">
        <v>382</v>
      </c>
      <c r="G303" s="198" t="s">
        <v>383</v>
      </c>
    </row>
    <row r="304" spans="1:7" ht="42.75" customHeight="1">
      <c r="A304" s="355">
        <v>1</v>
      </c>
      <c r="B304" s="356" t="s">
        <v>386</v>
      </c>
      <c r="C304" s="285" t="s">
        <v>320</v>
      </c>
      <c r="D304" s="357" t="s">
        <v>390</v>
      </c>
      <c r="E304" s="358">
        <v>0.4</v>
      </c>
      <c r="F304" s="331"/>
      <c r="G304" s="331"/>
    </row>
    <row r="305" spans="1:7" ht="57">
      <c r="A305" s="242">
        <v>2</v>
      </c>
      <c r="B305" s="291" t="s">
        <v>386</v>
      </c>
      <c r="C305" s="292" t="s">
        <v>716</v>
      </c>
      <c r="D305" s="335" t="s">
        <v>389</v>
      </c>
      <c r="E305" s="293">
        <v>10</v>
      </c>
      <c r="F305" s="293"/>
      <c r="G305" s="293"/>
    </row>
    <row r="306" spans="1:7" ht="12.75">
      <c r="A306" s="116" t="s">
        <v>396</v>
      </c>
      <c r="B306" s="100"/>
      <c r="C306" s="101"/>
      <c r="D306" s="102"/>
      <c r="E306" s="103"/>
      <c r="F306" s="104"/>
      <c r="G306" s="223">
        <f>SUM(G304:G305)</f>
        <v>0</v>
      </c>
    </row>
    <row r="307" spans="1:7" ht="12.75">
      <c r="A307" s="122"/>
      <c r="B307" s="123"/>
      <c r="C307" s="124"/>
      <c r="D307" s="125"/>
      <c r="E307" s="126"/>
      <c r="F307" s="127"/>
      <c r="G307" s="110"/>
    </row>
    <row r="308" spans="1:7" ht="12.75">
      <c r="A308" s="989" t="s">
        <v>294</v>
      </c>
      <c r="B308" s="989"/>
      <c r="C308" s="989"/>
      <c r="D308" s="66"/>
      <c r="E308" s="67"/>
      <c r="F308" s="57"/>
      <c r="G308" s="57"/>
    </row>
    <row r="309" spans="1:7" ht="12.75">
      <c r="A309" s="990" t="s">
        <v>717</v>
      </c>
      <c r="B309" s="991"/>
      <c r="C309" s="992"/>
      <c r="D309" s="385"/>
      <c r="E309" s="385"/>
      <c r="F309" s="385"/>
      <c r="G309" s="385"/>
    </row>
    <row r="310" spans="1:7" ht="12.75">
      <c r="A310" s="993" t="s">
        <v>321</v>
      </c>
      <c r="B310" s="994"/>
      <c r="C310" s="995"/>
      <c r="D310" s="360" t="s">
        <v>408</v>
      </c>
      <c r="E310" s="505">
        <v>0.5</v>
      </c>
      <c r="F310" s="165"/>
      <c r="G310" s="165"/>
    </row>
    <row r="311" spans="1:7" ht="12.75">
      <c r="A311" s="996" t="s">
        <v>322</v>
      </c>
      <c r="B311" s="997"/>
      <c r="C311" s="998"/>
      <c r="D311" s="234" t="s">
        <v>399</v>
      </c>
      <c r="E311" s="330">
        <v>0.3</v>
      </c>
      <c r="F311" s="275"/>
      <c r="G311" s="275"/>
    </row>
    <row r="312" spans="1:7" ht="12.75">
      <c r="A312" s="999" t="s">
        <v>446</v>
      </c>
      <c r="B312" s="1000"/>
      <c r="C312" s="1000"/>
      <c r="D312" s="184"/>
      <c r="E312" s="185"/>
      <c r="F312" s="186"/>
      <c r="G312" s="159">
        <f>SUM(G310:G311)</f>
        <v>0</v>
      </c>
    </row>
    <row r="313" spans="1:7" ht="12.75">
      <c r="A313" s="177"/>
      <c r="B313" s="187"/>
      <c r="C313" s="172"/>
      <c r="D313" s="188"/>
      <c r="E313" s="189"/>
      <c r="F313" s="190"/>
      <c r="G313" s="182"/>
    </row>
    <row r="314" spans="1:7" ht="13.5">
      <c r="A314" s="987" t="s">
        <v>303</v>
      </c>
      <c r="B314" s="987"/>
      <c r="C314" s="987"/>
      <c r="D314" s="433"/>
      <c r="E314" s="433"/>
      <c r="F314" s="433"/>
      <c r="G314" s="228">
        <f>SUM(G312,G306)</f>
        <v>0</v>
      </c>
    </row>
    <row r="315" spans="1:7" ht="15">
      <c r="A315" s="224"/>
      <c r="B315" s="205"/>
      <c r="C315" s="205"/>
      <c r="D315" s="205"/>
      <c r="E315" s="205"/>
      <c r="F315" s="205"/>
      <c r="G315" s="206"/>
    </row>
    <row r="316" spans="1:7" ht="15">
      <c r="A316" s="217" t="s">
        <v>438</v>
      </c>
      <c r="B316" s="217"/>
      <c r="C316" s="217"/>
      <c r="D316" s="217"/>
      <c r="E316" s="217"/>
      <c r="F316" s="217"/>
      <c r="G316" s="218">
        <f>SUM(G314,G297)</f>
        <v>0</v>
      </c>
    </row>
  </sheetData>
  <sheetProtection/>
  <mergeCells count="162">
    <mergeCell ref="A297:C297"/>
    <mergeCell ref="A300:G300"/>
    <mergeCell ref="A312:C312"/>
    <mergeCell ref="A314:C314"/>
    <mergeCell ref="A308:C308"/>
    <mergeCell ref="A309:C309"/>
    <mergeCell ref="A310:C310"/>
    <mergeCell ref="A311:C311"/>
    <mergeCell ref="A289:C289"/>
    <mergeCell ref="A290:C290"/>
    <mergeCell ref="A292:C292"/>
    <mergeCell ref="A293:C293"/>
    <mergeCell ref="A294:C294"/>
    <mergeCell ref="A295:C295"/>
    <mergeCell ref="B257:C257"/>
    <mergeCell ref="A259:C259"/>
    <mergeCell ref="A264:C264"/>
    <mergeCell ref="A265:C265"/>
    <mergeCell ref="A267:C267"/>
    <mergeCell ref="A269:C269"/>
    <mergeCell ref="A250:C250"/>
    <mergeCell ref="B251:C251"/>
    <mergeCell ref="B252:C252"/>
    <mergeCell ref="A254:C254"/>
    <mergeCell ref="B255:C255"/>
    <mergeCell ref="B256:C256"/>
    <mergeCell ref="B243:C243"/>
    <mergeCell ref="B244:C244"/>
    <mergeCell ref="B245:C245"/>
    <mergeCell ref="B246:C246"/>
    <mergeCell ref="B247:C247"/>
    <mergeCell ref="B248:C248"/>
    <mergeCell ref="B236:C236"/>
    <mergeCell ref="B237:C237"/>
    <mergeCell ref="B238:C238"/>
    <mergeCell ref="B239:C239"/>
    <mergeCell ref="A241:C241"/>
    <mergeCell ref="B242:C242"/>
    <mergeCell ref="B230:C230"/>
    <mergeCell ref="B231:C231"/>
    <mergeCell ref="B232:C232"/>
    <mergeCell ref="B233:C233"/>
    <mergeCell ref="B234:C234"/>
    <mergeCell ref="B235:C235"/>
    <mergeCell ref="B223:C223"/>
    <mergeCell ref="A225:B225"/>
    <mergeCell ref="B226:C226"/>
    <mergeCell ref="B227:C227"/>
    <mergeCell ref="B228:C228"/>
    <mergeCell ref="B229:C229"/>
    <mergeCell ref="B216:C216"/>
    <mergeCell ref="B217:C217"/>
    <mergeCell ref="A219:C219"/>
    <mergeCell ref="B220:C220"/>
    <mergeCell ref="B221:C221"/>
    <mergeCell ref="B222:C222"/>
    <mergeCell ref="A197:F197"/>
    <mergeCell ref="A200:G200"/>
    <mergeCell ref="A212:C212"/>
    <mergeCell ref="A213:C213"/>
    <mergeCell ref="B214:C214"/>
    <mergeCell ref="B215:C215"/>
    <mergeCell ref="B183:C183"/>
    <mergeCell ref="B184:C184"/>
    <mergeCell ref="A186:C186"/>
    <mergeCell ref="A192:C192"/>
    <mergeCell ref="A193:C193"/>
    <mergeCell ref="A195:C195"/>
    <mergeCell ref="B175:C175"/>
    <mergeCell ref="A177:B177"/>
    <mergeCell ref="B178:C178"/>
    <mergeCell ref="A180:B180"/>
    <mergeCell ref="B181:C181"/>
    <mergeCell ref="B182:C182"/>
    <mergeCell ref="B168:C168"/>
    <mergeCell ref="B169:C169"/>
    <mergeCell ref="A171:B171"/>
    <mergeCell ref="B172:C172"/>
    <mergeCell ref="B173:C173"/>
    <mergeCell ref="B174:C174"/>
    <mergeCell ref="B161:C161"/>
    <mergeCell ref="A163:B163"/>
    <mergeCell ref="B164:C164"/>
    <mergeCell ref="B165:C165"/>
    <mergeCell ref="B166:C166"/>
    <mergeCell ref="B167:C167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5:C135"/>
    <mergeCell ref="B136:C136"/>
    <mergeCell ref="B137:C137"/>
    <mergeCell ref="B138:C138"/>
    <mergeCell ref="B139:C139"/>
    <mergeCell ref="B140:C140"/>
    <mergeCell ref="A113:C113"/>
    <mergeCell ref="A114:C114"/>
    <mergeCell ref="A116:C116"/>
    <mergeCell ref="A118:C118"/>
    <mergeCell ref="A121:C121"/>
    <mergeCell ref="A133:C133"/>
    <mergeCell ref="B104:C104"/>
    <mergeCell ref="B105:C105"/>
    <mergeCell ref="B106:C106"/>
    <mergeCell ref="A107:C107"/>
    <mergeCell ref="A111:C111"/>
    <mergeCell ref="A112:C112"/>
    <mergeCell ref="A7:G7"/>
    <mergeCell ref="C15:G15"/>
    <mergeCell ref="C16:G16"/>
    <mergeCell ref="C18:D18"/>
    <mergeCell ref="B1:C1"/>
    <mergeCell ref="A3:G3"/>
    <mergeCell ref="A4:G4"/>
    <mergeCell ref="A6:G6"/>
    <mergeCell ref="B28:C28"/>
    <mergeCell ref="E28:F28"/>
    <mergeCell ref="B30:C30"/>
    <mergeCell ref="E30:F30"/>
    <mergeCell ref="C19:D19"/>
    <mergeCell ref="B20:C20"/>
    <mergeCell ref="B24:G24"/>
    <mergeCell ref="E26:F26"/>
    <mergeCell ref="E36:F36"/>
    <mergeCell ref="E39:F39"/>
    <mergeCell ref="E40:F40"/>
    <mergeCell ref="E41:F41"/>
    <mergeCell ref="B32:C32"/>
    <mergeCell ref="E32:F32"/>
    <mergeCell ref="B34:C34"/>
    <mergeCell ref="E34:F34"/>
    <mergeCell ref="A72:C72"/>
    <mergeCell ref="A73:C73"/>
    <mergeCell ref="B74:C74"/>
    <mergeCell ref="B75:C75"/>
    <mergeCell ref="B46:C46"/>
    <mergeCell ref="B47:C47"/>
    <mergeCell ref="A59:C59"/>
    <mergeCell ref="A62:C62"/>
    <mergeCell ref="A83:C83"/>
    <mergeCell ref="A85:C85"/>
    <mergeCell ref="A87:C87"/>
    <mergeCell ref="A102:C102"/>
    <mergeCell ref="B76:C76"/>
    <mergeCell ref="A77:C77"/>
    <mergeCell ref="A81:C81"/>
    <mergeCell ref="A82:C82"/>
  </mergeCells>
  <printOptions/>
  <pageMargins left="0.7" right="0.7" top="0.787401575" bottom="0.787401575" header="0.3" footer="0.3"/>
  <pageSetup horizontalDpi="600" verticalDpi="600" orientation="portrait" paperSize="9" r:id="rId1"/>
  <rowBreaks count="3" manualBreakCount="3">
    <brk id="89" max="255" man="1"/>
    <brk id="128" max="255" man="1"/>
    <brk id="17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18"/>
  <sheetViews>
    <sheetView zoomScale="70" zoomScaleNormal="70" zoomScalePageLayoutView="0" workbookViewId="0" topLeftCell="A139">
      <selection activeCell="L173" sqref="L173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9.140625" style="0" customWidth="1"/>
    <col min="4" max="4" width="3.28125" style="0" customWidth="1"/>
    <col min="5" max="5" width="7.140625" style="0" customWidth="1"/>
    <col min="6" max="6" width="8.421875" style="0" customWidth="1"/>
    <col min="7" max="7" width="13.7109375" style="0" customWidth="1"/>
  </cols>
  <sheetData>
    <row r="1" spans="1:7" s="46" customFormat="1" ht="12.75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724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272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1.75" customHeight="1">
      <c r="A10" s="3"/>
      <c r="B10" s="194"/>
      <c r="C10" s="195"/>
      <c r="D10" s="195"/>
      <c r="E10" s="195"/>
      <c r="F10" s="195"/>
      <c r="G10" s="195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725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726</v>
      </c>
      <c r="D15" s="984"/>
      <c r="E15" s="984"/>
      <c r="F15" s="984"/>
      <c r="G15" s="984"/>
    </row>
    <row r="16" spans="1:7" s="2" customFormat="1" ht="12.75" customHeight="1">
      <c r="A16" s="220"/>
      <c r="B16" s="271"/>
      <c r="C16" s="982" t="s">
        <v>727</v>
      </c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 customHeight="1">
      <c r="A20" s="136"/>
      <c r="B20" s="985"/>
      <c r="C20" s="986"/>
      <c r="D20" s="136"/>
      <c r="E20" s="136"/>
      <c r="F20" s="137"/>
      <c r="G20" s="137"/>
    </row>
    <row r="21" spans="1:7" s="15" customFormat="1" ht="12.75">
      <c r="A21" s="3"/>
      <c r="B21" s="3"/>
      <c r="C21" s="806"/>
      <c r="D21" s="3"/>
      <c r="E21" s="3"/>
      <c r="F21" s="807"/>
      <c r="G21" s="17"/>
    </row>
    <row r="22" spans="1:7" s="15" customFormat="1" ht="15.75" customHeight="1">
      <c r="A22" s="3"/>
      <c r="B22" s="3"/>
      <c r="C22" s="806"/>
      <c r="D22" s="3"/>
      <c r="E22" s="3"/>
      <c r="F22" s="807"/>
      <c r="G22" s="17"/>
    </row>
    <row r="23" spans="1:7" s="15" customFormat="1" ht="15.75" customHeight="1">
      <c r="A23" s="3"/>
      <c r="B23" s="3"/>
      <c r="C23" s="806"/>
      <c r="D23" s="3"/>
      <c r="E23" s="3"/>
      <c r="F23" s="807"/>
      <c r="G23" s="17"/>
    </row>
    <row r="24" spans="1:7" s="15" customFormat="1" ht="15.75" customHeight="1">
      <c r="A24" s="3"/>
      <c r="B24" s="5"/>
      <c r="C24" s="6"/>
      <c r="D24" s="5"/>
      <c r="E24" s="5"/>
      <c r="F24" s="4"/>
      <c r="G24" s="7"/>
    </row>
    <row r="25" spans="1:7" s="15" customFormat="1" ht="27" customHeight="1">
      <c r="A25" s="3"/>
      <c r="B25" s="1032" t="s">
        <v>435</v>
      </c>
      <c r="C25" s="1032"/>
      <c r="D25" s="1032"/>
      <c r="E25" s="1032"/>
      <c r="F25" s="1032"/>
      <c r="G25" s="1032"/>
    </row>
    <row r="26" spans="1:7" s="15" customFormat="1" ht="30" customHeight="1">
      <c r="A26" s="3"/>
      <c r="B26" s="12"/>
      <c r="C26" s="592"/>
      <c r="D26" s="5"/>
      <c r="E26" s="5"/>
      <c r="F26" s="5"/>
      <c r="G26" s="5"/>
    </row>
    <row r="27" spans="1:7" s="30" customFormat="1" ht="15">
      <c r="A27" s="8"/>
      <c r="B27" s="70" t="s">
        <v>1201</v>
      </c>
      <c r="C27" s="71"/>
      <c r="D27" s="68"/>
      <c r="E27" s="976">
        <f>SUM(G59)</f>
        <v>0</v>
      </c>
      <c r="F27" s="1015"/>
      <c r="G27" s="22"/>
    </row>
    <row r="28" spans="1:7" s="15" customFormat="1" ht="12.75">
      <c r="A28" s="1"/>
      <c r="B28" s="5"/>
      <c r="C28" s="6"/>
      <c r="D28" s="5"/>
      <c r="E28" s="5"/>
      <c r="F28" s="5"/>
      <c r="G28" s="5"/>
    </row>
    <row r="29" spans="1:7" s="30" customFormat="1" ht="15">
      <c r="A29" s="8"/>
      <c r="B29" s="1029" t="s">
        <v>69</v>
      </c>
      <c r="C29" s="1029"/>
      <c r="D29" s="68"/>
      <c r="E29" s="976">
        <f>SUM(G144)</f>
        <v>0</v>
      </c>
      <c r="F29" s="1015"/>
      <c r="G29" s="22"/>
    </row>
    <row r="30" spans="1:7" s="15" customFormat="1" ht="12.75">
      <c r="A30" s="1"/>
      <c r="B30" s="5"/>
      <c r="C30" s="6"/>
      <c r="D30" s="5"/>
      <c r="E30" s="5"/>
      <c r="F30" s="5"/>
      <c r="G30" s="5"/>
    </row>
    <row r="31" spans="1:7" s="30" customFormat="1" ht="15">
      <c r="A31" s="8"/>
      <c r="B31" s="1029" t="s">
        <v>73</v>
      </c>
      <c r="C31" s="1029"/>
      <c r="D31" s="68"/>
      <c r="E31" s="976">
        <f>SUM(G174)</f>
        <v>0</v>
      </c>
      <c r="F31" s="1015"/>
      <c r="G31" s="22"/>
    </row>
    <row r="32" spans="1:7" s="30" customFormat="1" ht="15">
      <c r="A32" s="8"/>
      <c r="B32" s="70"/>
      <c r="C32" s="71"/>
      <c r="D32" s="68"/>
      <c r="E32" s="191"/>
      <c r="F32" s="192"/>
      <c r="G32" s="22"/>
    </row>
    <row r="33" spans="1:7" s="30" customFormat="1" ht="15">
      <c r="A33" s="21"/>
      <c r="B33" s="70" t="s">
        <v>698</v>
      </c>
      <c r="C33" s="73"/>
      <c r="D33" s="20"/>
      <c r="E33" s="976">
        <f>SUM(G218)</f>
        <v>0</v>
      </c>
      <c r="F33" s="1024"/>
      <c r="G33" s="23"/>
    </row>
    <row r="34" spans="1:7" s="15" customFormat="1" ht="13.5">
      <c r="A34" s="8"/>
      <c r="B34" s="108"/>
      <c r="C34" s="109"/>
      <c r="D34" s="8"/>
      <c r="E34" s="110"/>
      <c r="F34" s="112"/>
      <c r="G34" s="22"/>
    </row>
    <row r="35" spans="1:7" s="30" customFormat="1" ht="12.75" customHeight="1" thickBot="1">
      <c r="A35" s="8"/>
      <c r="B35" s="107"/>
      <c r="C35" s="26"/>
      <c r="D35" s="27"/>
      <c r="E35" s="105"/>
      <c r="F35" s="24"/>
      <c r="G35" s="106"/>
    </row>
    <row r="36" spans="1:7" s="15" customFormat="1" ht="15">
      <c r="A36" s="8"/>
      <c r="B36" s="133" t="s">
        <v>414</v>
      </c>
      <c r="C36" s="134"/>
      <c r="D36" s="135"/>
      <c r="E36" s="974">
        <f>SUM(E33,E31,E29,E27:G27)</f>
        <v>0</v>
      </c>
      <c r="F36" s="975"/>
      <c r="G36" s="29"/>
    </row>
    <row r="37" spans="1:7" s="15" customFormat="1" ht="15">
      <c r="A37" s="8"/>
      <c r="B37" s="339" t="s">
        <v>469</v>
      </c>
      <c r="C37" s="340"/>
      <c r="D37" s="341"/>
      <c r="E37" s="968">
        <f>PRODUCT(E36)*0.21</f>
        <v>0</v>
      </c>
      <c r="F37" s="969"/>
      <c r="G37" s="29"/>
    </row>
    <row r="38" spans="1:7" s="15" customFormat="1" ht="15.75" thickBot="1">
      <c r="A38" s="8"/>
      <c r="B38" s="130" t="s">
        <v>436</v>
      </c>
      <c r="C38" s="131"/>
      <c r="D38" s="132"/>
      <c r="E38" s="970">
        <f>0.21*E36+E36</f>
        <v>0</v>
      </c>
      <c r="F38" s="971"/>
      <c r="G38" s="33"/>
    </row>
    <row r="39" spans="1:7" s="15" customFormat="1" ht="15">
      <c r="A39" s="8"/>
      <c r="B39" s="27"/>
      <c r="C39" s="31"/>
      <c r="D39" s="8"/>
      <c r="E39" s="8"/>
      <c r="F39" s="32"/>
      <c r="G39" s="33"/>
    </row>
    <row r="40" spans="1:7" s="15" customFormat="1" ht="15">
      <c r="A40" s="8"/>
      <c r="B40" s="27"/>
      <c r="C40" s="31"/>
      <c r="D40" s="8"/>
      <c r="E40" s="8"/>
      <c r="F40" s="32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3.5">
      <c r="A46" s="8"/>
      <c r="B46" s="965" t="s">
        <v>363</v>
      </c>
      <c r="C46" s="965"/>
      <c r="D46" s="40"/>
      <c r="E46" s="592"/>
      <c r="F46" s="9"/>
      <c r="G46" s="9"/>
    </row>
    <row r="47" spans="1:7" s="15" customFormat="1" ht="13.5">
      <c r="A47" s="8"/>
      <c r="B47" s="965" t="s">
        <v>364</v>
      </c>
      <c r="C47" s="965"/>
      <c r="D47" s="43"/>
      <c r="E47" s="35"/>
      <c r="F47" s="9"/>
      <c r="G47" s="9"/>
    </row>
    <row r="48" spans="1:7" s="15" customFormat="1" ht="13.5">
      <c r="A48" s="8"/>
      <c r="B48" s="41" t="s">
        <v>167</v>
      </c>
      <c r="C48" s="41"/>
      <c r="D48" s="43"/>
      <c r="E48" s="35"/>
      <c r="F48" s="9"/>
      <c r="G48" s="9"/>
    </row>
    <row r="49" spans="1:7" s="50" customFormat="1" ht="15">
      <c r="A49" s="436" t="s">
        <v>1183</v>
      </c>
      <c r="B49" s="225"/>
      <c r="C49" s="437"/>
      <c r="D49" s="436"/>
      <c r="E49" s="436"/>
      <c r="F49" s="436"/>
      <c r="G49" s="436"/>
    </row>
    <row r="50" spans="1:7" s="15" customFormat="1" ht="9.75" customHeight="1">
      <c r="A50" s="8"/>
      <c r="B50" s="41"/>
      <c r="C50" s="41"/>
      <c r="D50" s="43"/>
      <c r="E50" s="35"/>
      <c r="F50" s="9"/>
      <c r="G50" s="9"/>
    </row>
    <row r="51" spans="1:7" s="53" customFormat="1" ht="12.75" customHeight="1">
      <c r="A51" s="256" t="s">
        <v>395</v>
      </c>
      <c r="B51" s="83"/>
      <c r="C51" s="83"/>
      <c r="D51" s="83"/>
      <c r="E51" s="84"/>
      <c r="F51" s="85"/>
      <c r="G51" s="85"/>
    </row>
    <row r="52" spans="1:7" s="39" customFormat="1" ht="9.75" customHeight="1">
      <c r="A52" s="118" t="s">
        <v>387</v>
      </c>
      <c r="B52" s="118" t="s">
        <v>379</v>
      </c>
      <c r="C52" s="118" t="s">
        <v>388</v>
      </c>
      <c r="D52" s="119" t="s">
        <v>380</v>
      </c>
      <c r="E52" s="119" t="s">
        <v>381</v>
      </c>
      <c r="F52" s="452" t="s">
        <v>382</v>
      </c>
      <c r="G52" s="119" t="s">
        <v>383</v>
      </c>
    </row>
    <row r="53" spans="1:7" s="49" customFormat="1" ht="25.5" customHeight="1">
      <c r="A53" s="325">
        <v>1</v>
      </c>
      <c r="B53" s="326" t="s">
        <v>1181</v>
      </c>
      <c r="C53" s="327" t="s">
        <v>1182</v>
      </c>
      <c r="D53" s="328" t="s">
        <v>389</v>
      </c>
      <c r="E53" s="329">
        <v>456</v>
      </c>
      <c r="F53" s="329"/>
      <c r="G53" s="329"/>
    </row>
    <row r="54" spans="1:7" s="49" customFormat="1" ht="25.5" customHeight="1">
      <c r="A54" s="232">
        <v>2</v>
      </c>
      <c r="B54" s="139" t="s">
        <v>425</v>
      </c>
      <c r="C54" s="240" t="s">
        <v>1184</v>
      </c>
      <c r="D54" s="233" t="s">
        <v>389</v>
      </c>
      <c r="E54" s="241">
        <v>456</v>
      </c>
      <c r="F54" s="241"/>
      <c r="G54" s="241"/>
    </row>
    <row r="55" spans="1:7" ht="22.5">
      <c r="A55" s="232">
        <v>3</v>
      </c>
      <c r="B55" s="139" t="s">
        <v>426</v>
      </c>
      <c r="C55" s="240" t="s">
        <v>1185</v>
      </c>
      <c r="D55" s="233" t="s">
        <v>389</v>
      </c>
      <c r="E55" s="241">
        <v>456</v>
      </c>
      <c r="F55" s="241"/>
      <c r="G55" s="241"/>
    </row>
    <row r="56" spans="1:7" s="39" customFormat="1" ht="12.75">
      <c r="A56" s="453">
        <v>4</v>
      </c>
      <c r="B56" s="454" t="s">
        <v>386</v>
      </c>
      <c r="C56" s="455" t="s">
        <v>719</v>
      </c>
      <c r="D56" s="456" t="s">
        <v>718</v>
      </c>
      <c r="E56" s="457">
        <v>4</v>
      </c>
      <c r="F56" s="458"/>
      <c r="G56" s="459"/>
    </row>
    <row r="57" spans="1:7" s="49" customFormat="1" ht="14.25" customHeight="1">
      <c r="A57" s="257" t="s">
        <v>396</v>
      </c>
      <c r="B57" s="80"/>
      <c r="C57" s="151"/>
      <c r="D57" s="81"/>
      <c r="E57" s="82"/>
      <c r="F57" s="82"/>
      <c r="G57" s="160">
        <f>SUM(G53:G56)</f>
        <v>0</v>
      </c>
    </row>
    <row r="58" spans="1:7" s="15" customFormat="1" ht="9.75" customHeight="1">
      <c r="A58" s="8"/>
      <c r="B58" s="41"/>
      <c r="C58" s="41"/>
      <c r="D58" s="43"/>
      <c r="E58" s="35"/>
      <c r="F58" s="9"/>
      <c r="G58" s="9"/>
    </row>
    <row r="59" spans="1:7" ht="15">
      <c r="A59" s="1005" t="s">
        <v>1200</v>
      </c>
      <c r="B59" s="1005"/>
      <c r="C59" s="1005"/>
      <c r="D59" s="436"/>
      <c r="E59" s="436"/>
      <c r="F59" s="436"/>
      <c r="G59" s="380">
        <f>SUM(G57)</f>
        <v>0</v>
      </c>
    </row>
    <row r="60" spans="1:12" s="50" customFormat="1" ht="13.5">
      <c r="A60" s="8"/>
      <c r="B60" s="44"/>
      <c r="C60" s="45"/>
      <c r="D60" s="36"/>
      <c r="E60" s="10"/>
      <c r="F60" s="9"/>
      <c r="G60" s="9"/>
      <c r="L60" s="39"/>
    </row>
    <row r="61" spans="1:12" s="53" customFormat="1" ht="15" customHeight="1">
      <c r="A61"/>
      <c r="B61"/>
      <c r="C61"/>
      <c r="D61"/>
      <c r="E61"/>
      <c r="F61"/>
      <c r="G61"/>
      <c r="L61" s="39"/>
    </row>
    <row r="62" spans="1:12" s="53" customFormat="1" ht="12.75" customHeight="1">
      <c r="A62" s="436" t="s">
        <v>938</v>
      </c>
      <c r="B62" s="225"/>
      <c r="C62" s="437"/>
      <c r="D62" s="436"/>
      <c r="E62" s="436"/>
      <c r="F62" s="436"/>
      <c r="G62" s="436"/>
      <c r="L62" s="39"/>
    </row>
    <row r="63" spans="1:7" s="39" customFormat="1" ht="9.75" customHeight="1">
      <c r="A63" s="438"/>
      <c r="B63" s="439"/>
      <c r="C63" s="440"/>
      <c r="D63" s="440"/>
      <c r="E63" s="440"/>
      <c r="F63" s="440"/>
      <c r="G63" s="440"/>
    </row>
    <row r="64" spans="1:7" s="39" customFormat="1" ht="16.5" customHeight="1">
      <c r="A64" s="256" t="s">
        <v>395</v>
      </c>
      <c r="B64" s="83"/>
      <c r="C64" s="83"/>
      <c r="D64" s="83"/>
      <c r="E64" s="84"/>
      <c r="F64" s="85"/>
      <c r="G64" s="85"/>
    </row>
    <row r="65" spans="1:7" s="39" customFormat="1" ht="11.25" customHeight="1">
      <c r="A65" s="118" t="s">
        <v>387</v>
      </c>
      <c r="B65" s="118" t="s">
        <v>379</v>
      </c>
      <c r="C65" s="118" t="s">
        <v>388</v>
      </c>
      <c r="D65" s="119" t="s">
        <v>380</v>
      </c>
      <c r="E65" s="119" t="s">
        <v>381</v>
      </c>
      <c r="F65" s="452" t="s">
        <v>382</v>
      </c>
      <c r="G65" s="119" t="s">
        <v>383</v>
      </c>
    </row>
    <row r="66" spans="1:256" s="49" customFormat="1" ht="13.5" customHeight="1">
      <c r="A66" s="138">
        <v>1</v>
      </c>
      <c r="B66" s="139" t="s">
        <v>411</v>
      </c>
      <c r="C66" s="285" t="s">
        <v>720</v>
      </c>
      <c r="D66" s="234" t="s">
        <v>389</v>
      </c>
      <c r="E66" s="248">
        <v>105</v>
      </c>
      <c r="F66" s="248"/>
      <c r="G66" s="369"/>
      <c r="H66" s="54"/>
      <c r="I66" s="55"/>
      <c r="J66" s="55"/>
      <c r="K66" s="55"/>
      <c r="L66" s="54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39" customFormat="1" ht="23.25">
      <c r="A67" s="429">
        <v>2</v>
      </c>
      <c r="B67" s="332" t="s">
        <v>386</v>
      </c>
      <c r="C67" s="333" t="s">
        <v>34</v>
      </c>
      <c r="D67" s="430" t="s">
        <v>389</v>
      </c>
      <c r="E67" s="314">
        <v>105</v>
      </c>
      <c r="F67" s="314"/>
      <c r="G67" s="33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s="49" customFormat="1" ht="57">
      <c r="A68" s="138">
        <v>3</v>
      </c>
      <c r="B68" s="808" t="s">
        <v>729</v>
      </c>
      <c r="C68" s="285" t="s">
        <v>730</v>
      </c>
      <c r="D68" s="809" t="s">
        <v>384</v>
      </c>
      <c r="E68" s="283">
        <v>27</v>
      </c>
      <c r="F68" s="241"/>
      <c r="G68" s="241"/>
      <c r="H68" s="54"/>
      <c r="I68" s="55"/>
      <c r="J68" s="55"/>
      <c r="K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12" s="49" customFormat="1" ht="14.25" customHeight="1">
      <c r="A69" s="138">
        <v>4</v>
      </c>
      <c r="B69" s="139" t="s">
        <v>1143</v>
      </c>
      <c r="C69" s="240" t="s">
        <v>1144</v>
      </c>
      <c r="D69" s="234" t="s">
        <v>384</v>
      </c>
      <c r="E69" s="283">
        <v>27</v>
      </c>
      <c r="F69" s="241"/>
      <c r="G69" s="241"/>
      <c r="H69" s="39"/>
      <c r="J69" s="57"/>
      <c r="L69" s="2"/>
    </row>
    <row r="70" spans="1:12" s="49" customFormat="1" ht="9.75" customHeight="1">
      <c r="A70" s="138">
        <v>5</v>
      </c>
      <c r="B70" s="139" t="s">
        <v>14</v>
      </c>
      <c r="C70" s="240" t="s">
        <v>845</v>
      </c>
      <c r="D70" s="234" t="s">
        <v>384</v>
      </c>
      <c r="E70" s="241">
        <v>48</v>
      </c>
      <c r="F70" s="248"/>
      <c r="G70" s="241"/>
      <c r="H70" s="39"/>
      <c r="J70" s="57"/>
      <c r="L70" s="2"/>
    </row>
    <row r="71" spans="1:12" s="49" customFormat="1" ht="14.25" customHeight="1">
      <c r="A71" s="138">
        <v>6</v>
      </c>
      <c r="B71" s="139" t="s">
        <v>1207</v>
      </c>
      <c r="C71" s="240" t="s">
        <v>1208</v>
      </c>
      <c r="D71" s="234" t="s">
        <v>384</v>
      </c>
      <c r="E71" s="241">
        <v>866</v>
      </c>
      <c r="F71" s="248"/>
      <c r="G71" s="241"/>
      <c r="H71" s="39"/>
      <c r="J71" s="57"/>
      <c r="L71" s="2"/>
    </row>
    <row r="72" spans="1:12" s="39" customFormat="1" ht="22.5">
      <c r="A72" s="138">
        <v>7</v>
      </c>
      <c r="B72" s="139" t="s">
        <v>749</v>
      </c>
      <c r="C72" s="240" t="s">
        <v>750</v>
      </c>
      <c r="D72" s="234" t="s">
        <v>384</v>
      </c>
      <c r="E72" s="241">
        <v>350</v>
      </c>
      <c r="F72" s="248"/>
      <c r="G72" s="241"/>
      <c r="L72" s="53"/>
    </row>
    <row r="73" spans="1:10" s="39" customFormat="1" ht="23.25">
      <c r="A73" s="138">
        <v>8</v>
      </c>
      <c r="B73" s="139" t="s">
        <v>405</v>
      </c>
      <c r="C73" s="240" t="s">
        <v>79</v>
      </c>
      <c r="D73" s="234" t="s">
        <v>408</v>
      </c>
      <c r="E73" s="249">
        <v>1.575</v>
      </c>
      <c r="F73" s="248"/>
      <c r="G73" s="241"/>
      <c r="H73" s="18"/>
      <c r="I73"/>
      <c r="J73"/>
    </row>
    <row r="74" spans="1:7" s="39" customFormat="1" ht="12.75">
      <c r="A74" s="138">
        <v>9</v>
      </c>
      <c r="B74" s="139" t="s">
        <v>422</v>
      </c>
      <c r="C74" s="240" t="s">
        <v>400</v>
      </c>
      <c r="D74" s="234" t="s">
        <v>390</v>
      </c>
      <c r="E74" s="249">
        <v>0.4</v>
      </c>
      <c r="F74" s="248"/>
      <c r="G74" s="293"/>
    </row>
    <row r="75" spans="1:7" s="39" customFormat="1" ht="12.75">
      <c r="A75" s="75" t="s">
        <v>396</v>
      </c>
      <c r="B75" s="709"/>
      <c r="C75" s="710"/>
      <c r="D75" s="711"/>
      <c r="E75" s="712"/>
      <c r="F75" s="712"/>
      <c r="G75" s="713">
        <f>SUM(G66:G74)</f>
        <v>0</v>
      </c>
    </row>
    <row r="76" spans="1:7" s="39" customFormat="1" ht="12.75">
      <c r="A76" s="540"/>
      <c r="B76" s="538"/>
      <c r="C76" s="539"/>
      <c r="D76" s="371"/>
      <c r="E76" s="372"/>
      <c r="F76" s="372"/>
      <c r="G76" s="373"/>
    </row>
    <row r="77" spans="1:12" s="39" customFormat="1" ht="12.75">
      <c r="A77" s="1001" t="s">
        <v>287</v>
      </c>
      <c r="B77" s="1001"/>
      <c r="C77" s="1001"/>
      <c r="D77" s="86"/>
      <c r="E77" s="415"/>
      <c r="F77" s="415"/>
      <c r="G77" s="416"/>
      <c r="L77" s="53"/>
    </row>
    <row r="78" spans="1:10" s="39" customFormat="1" ht="12.75">
      <c r="A78" s="152" t="s">
        <v>732</v>
      </c>
      <c r="B78" s="79"/>
      <c r="C78" s="444"/>
      <c r="D78" s="445"/>
      <c r="E78" s="446"/>
      <c r="F78" s="447"/>
      <c r="G78" s="813"/>
      <c r="H78" s="18"/>
      <c r="I78"/>
      <c r="J78"/>
    </row>
    <row r="79" spans="1:7" s="39" customFormat="1" ht="12.75">
      <c r="A79" s="880">
        <v>29</v>
      </c>
      <c r="B79" s="1140" t="s">
        <v>939</v>
      </c>
      <c r="C79" s="1140"/>
      <c r="D79" s="155" t="s">
        <v>384</v>
      </c>
      <c r="E79" s="321">
        <v>3</v>
      </c>
      <c r="F79" s="322"/>
      <c r="G79" s="319"/>
    </row>
    <row r="80" spans="1:7" s="39" customFormat="1" ht="12.75">
      <c r="A80" s="880">
        <v>30</v>
      </c>
      <c r="B80" s="1140" t="s">
        <v>940</v>
      </c>
      <c r="C80" s="1140"/>
      <c r="D80" s="155" t="s">
        <v>384</v>
      </c>
      <c r="E80" s="321">
        <v>3</v>
      </c>
      <c r="F80" s="322"/>
      <c r="G80" s="322"/>
    </row>
    <row r="81" spans="1:12" s="39" customFormat="1" ht="12.75">
      <c r="A81" s="880">
        <v>31</v>
      </c>
      <c r="B81" s="1140" t="s">
        <v>941</v>
      </c>
      <c r="C81" s="1140"/>
      <c r="D81" s="155" t="s">
        <v>384</v>
      </c>
      <c r="E81" s="321">
        <v>3</v>
      </c>
      <c r="F81" s="322"/>
      <c r="G81" s="322"/>
      <c r="L81" s="53"/>
    </row>
    <row r="82" spans="1:10" s="39" customFormat="1" ht="12.75">
      <c r="A82" s="880">
        <v>32</v>
      </c>
      <c r="B82" s="1140" t="s">
        <v>942</v>
      </c>
      <c r="C82" s="1140"/>
      <c r="D82" s="155" t="s">
        <v>384</v>
      </c>
      <c r="E82" s="321">
        <v>3</v>
      </c>
      <c r="F82" s="322"/>
      <c r="G82" s="322"/>
      <c r="H82" s="18"/>
      <c r="I82"/>
      <c r="J82"/>
    </row>
    <row r="83" spans="1:7" s="39" customFormat="1" ht="12.75">
      <c r="A83" s="880">
        <v>33</v>
      </c>
      <c r="B83" s="1136" t="s">
        <v>943</v>
      </c>
      <c r="C83" s="1136"/>
      <c r="D83" s="155" t="s">
        <v>384</v>
      </c>
      <c r="E83" s="321">
        <v>3</v>
      </c>
      <c r="F83" s="322"/>
      <c r="G83" s="322"/>
    </row>
    <row r="84" spans="1:7" s="39" customFormat="1" ht="12.75">
      <c r="A84" s="880">
        <v>34</v>
      </c>
      <c r="B84" s="1140" t="s">
        <v>944</v>
      </c>
      <c r="C84" s="1140"/>
      <c r="D84" s="155" t="s">
        <v>384</v>
      </c>
      <c r="E84" s="321">
        <v>3</v>
      </c>
      <c r="F84" s="322"/>
      <c r="G84" s="322"/>
    </row>
    <row r="85" spans="1:7" s="39" customFormat="1" ht="12.75">
      <c r="A85" s="880">
        <v>35</v>
      </c>
      <c r="B85" s="1140" t="s">
        <v>945</v>
      </c>
      <c r="C85" s="1140"/>
      <c r="D85" s="155" t="s">
        <v>384</v>
      </c>
      <c r="E85" s="321">
        <v>1</v>
      </c>
      <c r="F85" s="322"/>
      <c r="G85" s="322"/>
    </row>
    <row r="86" spans="1:7" s="39" customFormat="1" ht="12.75">
      <c r="A86" s="880">
        <v>36</v>
      </c>
      <c r="B86" s="1140" t="s">
        <v>946</v>
      </c>
      <c r="C86" s="1140"/>
      <c r="D86" s="155" t="s">
        <v>384</v>
      </c>
      <c r="E86" s="321">
        <v>3</v>
      </c>
      <c r="F86" s="322"/>
      <c r="G86" s="322"/>
    </row>
    <row r="87" spans="1:7" s="39" customFormat="1" ht="12.75">
      <c r="A87" s="881">
        <v>35</v>
      </c>
      <c r="B87" s="1141" t="s">
        <v>947</v>
      </c>
      <c r="C87" s="1141"/>
      <c r="D87" s="499" t="s">
        <v>384</v>
      </c>
      <c r="E87" s="500">
        <v>5</v>
      </c>
      <c r="F87" s="501"/>
      <c r="G87" s="501"/>
    </row>
    <row r="88" spans="1:12" s="37" customFormat="1" ht="12.75">
      <c r="A88" s="887"/>
      <c r="B88" s="831"/>
      <c r="C88" s="831"/>
      <c r="D88" s="819" t="s">
        <v>384</v>
      </c>
      <c r="E88" s="820">
        <f>SUM(E79:E87)</f>
        <v>27</v>
      </c>
      <c r="F88" s="821"/>
      <c r="G88" s="828">
        <f>SUM(G79:G87)</f>
        <v>0</v>
      </c>
      <c r="L88" s="56"/>
    </row>
    <row r="89" spans="1:7" ht="9.75" customHeight="1">
      <c r="A89" s="152" t="s">
        <v>948</v>
      </c>
      <c r="B89" s="79"/>
      <c r="C89" s="444"/>
      <c r="D89" s="445"/>
      <c r="E89" s="446"/>
      <c r="F89" s="447"/>
      <c r="G89" s="448"/>
    </row>
    <row r="90" spans="1:7" s="469" customFormat="1" ht="12.75">
      <c r="A90" s="879">
        <v>1</v>
      </c>
      <c r="B90" s="1025" t="s">
        <v>849</v>
      </c>
      <c r="C90" s="1026"/>
      <c r="D90" s="318" t="s">
        <v>384</v>
      </c>
      <c r="E90" s="665">
        <v>9</v>
      </c>
      <c r="F90" s="319"/>
      <c r="G90" s="319"/>
    </row>
    <row r="91" spans="1:7" s="469" customFormat="1" ht="12.75">
      <c r="A91" s="880">
        <v>12</v>
      </c>
      <c r="B91" s="1140" t="s">
        <v>949</v>
      </c>
      <c r="C91" s="1140"/>
      <c r="D91" s="155" t="s">
        <v>384</v>
      </c>
      <c r="E91" s="321">
        <v>12</v>
      </c>
      <c r="F91" s="322"/>
      <c r="G91" s="322"/>
    </row>
    <row r="92" spans="1:7" s="469" customFormat="1" ht="12.75">
      <c r="A92" s="880">
        <v>16</v>
      </c>
      <c r="B92" s="1140" t="s">
        <v>68</v>
      </c>
      <c r="C92" s="1140"/>
      <c r="D92" s="155" t="s">
        <v>384</v>
      </c>
      <c r="E92" s="321">
        <v>7</v>
      </c>
      <c r="F92" s="322"/>
      <c r="G92" s="322"/>
    </row>
    <row r="93" spans="1:7" ht="9.75" customHeight="1">
      <c r="A93" s="880">
        <v>21</v>
      </c>
      <c r="B93" s="1140" t="s">
        <v>950</v>
      </c>
      <c r="C93" s="1140"/>
      <c r="D93" s="155" t="s">
        <v>384</v>
      </c>
      <c r="E93" s="321">
        <v>13</v>
      </c>
      <c r="F93" s="322"/>
      <c r="G93" s="322"/>
    </row>
    <row r="94" spans="1:7" ht="12.75">
      <c r="A94" s="881">
        <v>23</v>
      </c>
      <c r="B94" s="1141" t="s">
        <v>951</v>
      </c>
      <c r="C94" s="1141"/>
      <c r="D94" s="499" t="s">
        <v>384</v>
      </c>
      <c r="E94" s="500">
        <v>7</v>
      </c>
      <c r="F94" s="501"/>
      <c r="G94" s="501"/>
    </row>
    <row r="95" spans="1:7" ht="9.75" customHeight="1">
      <c r="A95" s="886"/>
      <c r="B95" s="883"/>
      <c r="C95" s="883"/>
      <c r="D95" s="819" t="s">
        <v>384</v>
      </c>
      <c r="E95" s="820">
        <f>SUM(E90:E94)</f>
        <v>48</v>
      </c>
      <c r="F95" s="821"/>
      <c r="G95" s="828">
        <f>SUM(G90:G94)</f>
        <v>0</v>
      </c>
    </row>
    <row r="96" spans="1:9" ht="12.75">
      <c r="A96" s="152" t="s">
        <v>754</v>
      </c>
      <c r="B96" s="79"/>
      <c r="C96" s="444"/>
      <c r="D96" s="445"/>
      <c r="E96" s="446"/>
      <c r="F96" s="447"/>
      <c r="G96" s="448"/>
      <c r="I96" s="111"/>
    </row>
    <row r="97" spans="1:7" ht="12.75">
      <c r="A97" s="879">
        <v>9</v>
      </c>
      <c r="B97" s="1135" t="s">
        <v>744</v>
      </c>
      <c r="C97" s="1135"/>
      <c r="D97" s="318" t="s">
        <v>384</v>
      </c>
      <c r="E97" s="665">
        <v>41</v>
      </c>
      <c r="F97" s="319"/>
      <c r="G97" s="319"/>
    </row>
    <row r="98" spans="1:12" s="50" customFormat="1" ht="14.25" customHeight="1">
      <c r="A98" s="888"/>
      <c r="B98" s="863"/>
      <c r="C98" s="863"/>
      <c r="D98" s="819" t="s">
        <v>384</v>
      </c>
      <c r="E98" s="820">
        <f>SUM(E97)</f>
        <v>41</v>
      </c>
      <c r="F98" s="821"/>
      <c r="G98" s="828">
        <f>SUM(G97)</f>
        <v>0</v>
      </c>
      <c r="L98" s="39"/>
    </row>
    <row r="99" spans="1:12" s="53" customFormat="1" ht="12.75" customHeight="1">
      <c r="A99" s="1030" t="s">
        <v>788</v>
      </c>
      <c r="B99" s="1031"/>
      <c r="C99" s="444"/>
      <c r="D99" s="445"/>
      <c r="E99" s="446"/>
      <c r="F99" s="447"/>
      <c r="G99" s="448"/>
      <c r="L99" s="39"/>
    </row>
    <row r="100" spans="1:15" s="39" customFormat="1" ht="12.75" customHeight="1">
      <c r="A100" s="880">
        <v>2</v>
      </c>
      <c r="B100" s="1140" t="s">
        <v>952</v>
      </c>
      <c r="C100" s="1140"/>
      <c r="D100" s="155" t="s">
        <v>384</v>
      </c>
      <c r="E100" s="665">
        <v>50</v>
      </c>
      <c r="F100" s="319"/>
      <c r="G100" s="319"/>
      <c r="H100" s="46"/>
      <c r="O100"/>
    </row>
    <row r="101" spans="1:12" s="39" customFormat="1" ht="15.75" customHeight="1">
      <c r="A101" s="880">
        <v>5</v>
      </c>
      <c r="B101" s="1140" t="s">
        <v>953</v>
      </c>
      <c r="C101" s="1140"/>
      <c r="D101" s="155" t="s">
        <v>384</v>
      </c>
      <c r="E101" s="321">
        <v>42</v>
      </c>
      <c r="F101" s="322"/>
      <c r="G101" s="322"/>
      <c r="I101" s="47"/>
      <c r="L101" s="46"/>
    </row>
    <row r="102" spans="1:7" s="39" customFormat="1" ht="12.75">
      <c r="A102" s="880">
        <v>6</v>
      </c>
      <c r="B102" s="1140" t="s">
        <v>954</v>
      </c>
      <c r="C102" s="1140"/>
      <c r="D102" s="155" t="s">
        <v>384</v>
      </c>
      <c r="E102" s="321">
        <v>39</v>
      </c>
      <c r="F102" s="322"/>
      <c r="G102" s="322"/>
    </row>
    <row r="103" spans="1:7" s="39" customFormat="1" ht="12.75">
      <c r="A103" s="880">
        <v>7</v>
      </c>
      <c r="B103" s="1140" t="s">
        <v>955</v>
      </c>
      <c r="C103" s="1140"/>
      <c r="D103" s="155" t="s">
        <v>384</v>
      </c>
      <c r="E103" s="321">
        <v>25</v>
      </c>
      <c r="F103" s="322"/>
      <c r="G103" s="322"/>
    </row>
    <row r="104" spans="1:12" s="39" customFormat="1" ht="15" customHeight="1">
      <c r="A104" s="880">
        <v>13</v>
      </c>
      <c r="B104" s="1140" t="s">
        <v>956</v>
      </c>
      <c r="C104" s="1140"/>
      <c r="D104" s="155" t="s">
        <v>384</v>
      </c>
      <c r="E104" s="321">
        <v>36</v>
      </c>
      <c r="F104" s="322"/>
      <c r="G104" s="322"/>
      <c r="L104" s="49"/>
    </row>
    <row r="105" spans="1:256" s="49" customFormat="1" ht="12.75">
      <c r="A105" s="880">
        <v>15</v>
      </c>
      <c r="B105" s="1140" t="s">
        <v>957</v>
      </c>
      <c r="C105" s="1140"/>
      <c r="D105" s="155" t="s">
        <v>384</v>
      </c>
      <c r="E105" s="321">
        <v>15</v>
      </c>
      <c r="F105" s="322"/>
      <c r="G105" s="322"/>
      <c r="H105" s="54"/>
      <c r="I105" s="55"/>
      <c r="J105" s="55"/>
      <c r="K105" s="55"/>
      <c r="L105" s="54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  <c r="IQ105" s="55"/>
      <c r="IR105" s="55"/>
      <c r="IS105" s="55"/>
      <c r="IT105" s="55"/>
      <c r="IU105" s="55"/>
      <c r="IV105" s="55"/>
    </row>
    <row r="106" spans="1:12" s="39" customFormat="1" ht="12" customHeight="1">
      <c r="A106" s="881">
        <v>19</v>
      </c>
      <c r="B106" s="1141" t="s">
        <v>958</v>
      </c>
      <c r="C106" s="1141"/>
      <c r="D106" s="499" t="s">
        <v>384</v>
      </c>
      <c r="E106" s="500">
        <v>35</v>
      </c>
      <c r="F106" s="501"/>
      <c r="G106" s="501"/>
      <c r="L106" s="49"/>
    </row>
    <row r="107" spans="1:8" s="49" customFormat="1" ht="13.5" customHeight="1">
      <c r="A107" s="882"/>
      <c r="B107" s="883"/>
      <c r="C107" s="883"/>
      <c r="D107" s="819" t="s">
        <v>384</v>
      </c>
      <c r="E107" s="820">
        <f>SUM(E100:E106)</f>
        <v>242</v>
      </c>
      <c r="F107" s="828"/>
      <c r="G107" s="828">
        <f>SUM(G100:G106)</f>
        <v>0</v>
      </c>
      <c r="H107" s="48"/>
    </row>
    <row r="108" spans="1:12" s="52" customFormat="1" ht="12.75" customHeight="1">
      <c r="A108" s="1030" t="s">
        <v>816</v>
      </c>
      <c r="B108" s="1031"/>
      <c r="C108" s="444"/>
      <c r="D108" s="445"/>
      <c r="E108" s="446"/>
      <c r="F108" s="447"/>
      <c r="G108" s="448"/>
      <c r="H108" s="463"/>
      <c r="L108" s="50"/>
    </row>
    <row r="109" spans="1:9" s="52" customFormat="1" ht="15" customHeight="1">
      <c r="A109" s="879">
        <v>4</v>
      </c>
      <c r="B109" s="1135" t="s">
        <v>959</v>
      </c>
      <c r="C109" s="1135"/>
      <c r="D109" s="318" t="s">
        <v>384</v>
      </c>
      <c r="E109" s="665">
        <v>53</v>
      </c>
      <c r="F109" s="319"/>
      <c r="G109" s="319"/>
      <c r="I109" s="128"/>
    </row>
    <row r="110" spans="1:9" s="52" customFormat="1" ht="15" customHeight="1">
      <c r="A110" s="880">
        <v>8</v>
      </c>
      <c r="B110" s="1140" t="s">
        <v>960</v>
      </c>
      <c r="C110" s="1140"/>
      <c r="D110" s="155" t="s">
        <v>384</v>
      </c>
      <c r="E110" s="321">
        <v>56</v>
      </c>
      <c r="F110" s="322"/>
      <c r="G110" s="322"/>
      <c r="I110" s="128"/>
    </row>
    <row r="111" spans="1:9" s="52" customFormat="1" ht="12.75">
      <c r="A111" s="880">
        <v>11</v>
      </c>
      <c r="B111" s="1140" t="s">
        <v>961</v>
      </c>
      <c r="C111" s="1140"/>
      <c r="D111" s="155" t="s">
        <v>384</v>
      </c>
      <c r="E111" s="321">
        <v>44</v>
      </c>
      <c r="F111" s="322"/>
      <c r="G111" s="322"/>
      <c r="I111" s="128"/>
    </row>
    <row r="112" spans="1:7" s="52" customFormat="1" ht="15" customHeight="1">
      <c r="A112" s="880">
        <v>17</v>
      </c>
      <c r="B112" s="1140" t="s">
        <v>962</v>
      </c>
      <c r="C112" s="1140"/>
      <c r="D112" s="155" t="s">
        <v>384</v>
      </c>
      <c r="E112" s="321">
        <v>18</v>
      </c>
      <c r="F112" s="322"/>
      <c r="G112" s="322"/>
    </row>
    <row r="113" spans="1:7" s="52" customFormat="1" ht="15" customHeight="1">
      <c r="A113" s="880">
        <v>18</v>
      </c>
      <c r="B113" s="1140" t="s">
        <v>963</v>
      </c>
      <c r="C113" s="1140"/>
      <c r="D113" s="155" t="s">
        <v>384</v>
      </c>
      <c r="E113" s="321">
        <v>28</v>
      </c>
      <c r="F113" s="322"/>
      <c r="G113" s="322"/>
    </row>
    <row r="114" spans="1:9" s="52" customFormat="1" ht="12.75">
      <c r="A114" s="880">
        <v>20</v>
      </c>
      <c r="B114" s="1136" t="s">
        <v>964</v>
      </c>
      <c r="C114" s="1136"/>
      <c r="D114" s="155" t="s">
        <v>384</v>
      </c>
      <c r="E114" s="321">
        <v>26</v>
      </c>
      <c r="F114" s="322"/>
      <c r="G114" s="322"/>
      <c r="I114" s="128"/>
    </row>
    <row r="115" spans="1:7" s="52" customFormat="1" ht="15" customHeight="1">
      <c r="A115" s="880">
        <v>24</v>
      </c>
      <c r="B115" s="1140" t="s">
        <v>965</v>
      </c>
      <c r="C115" s="1140"/>
      <c r="D115" s="155" t="s">
        <v>384</v>
      </c>
      <c r="E115" s="321">
        <v>20</v>
      </c>
      <c r="F115" s="322"/>
      <c r="G115" s="322"/>
    </row>
    <row r="116" spans="1:8" s="52" customFormat="1" ht="15" customHeight="1">
      <c r="A116" s="880">
        <v>25</v>
      </c>
      <c r="B116" s="1140" t="s">
        <v>265</v>
      </c>
      <c r="C116" s="1140"/>
      <c r="D116" s="155" t="s">
        <v>384</v>
      </c>
      <c r="E116" s="321">
        <v>62</v>
      </c>
      <c r="F116" s="322"/>
      <c r="G116" s="322"/>
      <c r="H116" s="128"/>
    </row>
    <row r="117" spans="1:256" s="39" customFormat="1" ht="12.75">
      <c r="A117" s="880">
        <v>26</v>
      </c>
      <c r="B117" s="1140" t="s">
        <v>966</v>
      </c>
      <c r="C117" s="1140"/>
      <c r="D117" s="155" t="s">
        <v>384</v>
      </c>
      <c r="E117" s="321">
        <v>43</v>
      </c>
      <c r="F117" s="322"/>
      <c r="G117" s="322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  <c r="IV117" s="54"/>
    </row>
    <row r="118" spans="1:256" s="39" customFormat="1" ht="12.75">
      <c r="A118" s="881">
        <v>27</v>
      </c>
      <c r="B118" s="1141" t="s">
        <v>967</v>
      </c>
      <c r="C118" s="1141"/>
      <c r="D118" s="499" t="s">
        <v>384</v>
      </c>
      <c r="E118" s="500">
        <v>18</v>
      </c>
      <c r="F118" s="322"/>
      <c r="G118" s="322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</row>
    <row r="119" spans="1:7" ht="12" customHeight="1">
      <c r="A119" s="889"/>
      <c r="B119" s="890"/>
      <c r="C119" s="890"/>
      <c r="D119" s="819" t="s">
        <v>384</v>
      </c>
      <c r="E119" s="820">
        <f>SUM(E109:E118)</f>
        <v>368</v>
      </c>
      <c r="F119" s="828"/>
      <c r="G119" s="828">
        <f>SUM(G109:G118)</f>
        <v>0</v>
      </c>
    </row>
    <row r="120" spans="1:7" ht="13.5" customHeight="1">
      <c r="A120" s="1030" t="s">
        <v>879</v>
      </c>
      <c r="B120" s="1031"/>
      <c r="C120" s="444"/>
      <c r="D120" s="445"/>
      <c r="E120" s="446"/>
      <c r="F120" s="447"/>
      <c r="G120" s="448"/>
    </row>
    <row r="121" spans="1:256" s="39" customFormat="1" ht="12.75">
      <c r="A121" s="879">
        <v>3</v>
      </c>
      <c r="B121" s="1135" t="s">
        <v>968</v>
      </c>
      <c r="C121" s="1135"/>
      <c r="D121" s="318" t="s">
        <v>384</v>
      </c>
      <c r="E121" s="665">
        <v>73</v>
      </c>
      <c r="F121" s="319"/>
      <c r="G121" s="319"/>
      <c r="H121" s="54"/>
      <c r="I121" s="54"/>
      <c r="J121" s="54"/>
      <c r="K121" s="54"/>
      <c r="L121" s="55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  <c r="IV121" s="54"/>
    </row>
    <row r="122" spans="1:256" s="39" customFormat="1" ht="12.75">
      <c r="A122" s="880">
        <v>10</v>
      </c>
      <c r="B122" s="1140" t="s">
        <v>969</v>
      </c>
      <c r="C122" s="1140"/>
      <c r="D122" s="155" t="s">
        <v>384</v>
      </c>
      <c r="E122" s="321">
        <v>48</v>
      </c>
      <c r="F122" s="322"/>
      <c r="G122" s="322"/>
      <c r="H122" s="54"/>
      <c r="I122" s="54"/>
      <c r="J122" s="54"/>
      <c r="K122" s="54"/>
      <c r="L122" s="55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  <c r="IV122" s="54"/>
    </row>
    <row r="123" spans="1:256" s="39" customFormat="1" ht="12.75">
      <c r="A123" s="880">
        <v>14</v>
      </c>
      <c r="B123" s="1140" t="s">
        <v>970</v>
      </c>
      <c r="C123" s="1140"/>
      <c r="D123" s="155" t="s">
        <v>384</v>
      </c>
      <c r="E123" s="321">
        <v>44</v>
      </c>
      <c r="F123" s="322"/>
      <c r="G123" s="322"/>
      <c r="H123" s="54"/>
      <c r="I123" s="54"/>
      <c r="J123" s="54"/>
      <c r="K123" s="54"/>
      <c r="L123" s="55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</row>
    <row r="124" spans="1:7" ht="14.25" customHeight="1">
      <c r="A124" s="881">
        <v>22</v>
      </c>
      <c r="B124" s="1141" t="s">
        <v>971</v>
      </c>
      <c r="C124" s="1141"/>
      <c r="D124" s="499" t="s">
        <v>384</v>
      </c>
      <c r="E124" s="500">
        <v>50</v>
      </c>
      <c r="F124" s="322"/>
      <c r="G124" s="322"/>
    </row>
    <row r="125" spans="1:7" ht="12.75">
      <c r="A125" s="889"/>
      <c r="B125" s="890"/>
      <c r="C125" s="890"/>
      <c r="D125" s="819" t="s">
        <v>384</v>
      </c>
      <c r="E125" s="820">
        <f>SUM(E121:E124)</f>
        <v>215</v>
      </c>
      <c r="F125" s="828"/>
      <c r="G125" s="828">
        <f>SUM(G121:G124)</f>
        <v>0</v>
      </c>
    </row>
    <row r="126" spans="1:7" ht="12.75" customHeight="1">
      <c r="A126" s="1030" t="s">
        <v>267</v>
      </c>
      <c r="B126" s="1031"/>
      <c r="C126" s="444"/>
      <c r="D126" s="445"/>
      <c r="E126" s="446"/>
      <c r="F126" s="447"/>
      <c r="G126" s="448"/>
    </row>
    <row r="127" spans="1:9" ht="12.75">
      <c r="A127" s="879"/>
      <c r="B127" s="1135" t="s">
        <v>268</v>
      </c>
      <c r="C127" s="1135"/>
      <c r="D127" s="318" t="s">
        <v>384</v>
      </c>
      <c r="E127" s="665">
        <v>50</v>
      </c>
      <c r="F127" s="319"/>
      <c r="G127" s="319"/>
      <c r="I127" s="111"/>
    </row>
    <row r="128" spans="1:7" ht="12.75">
      <c r="A128" s="880"/>
      <c r="B128" s="1140" t="s">
        <v>972</v>
      </c>
      <c r="C128" s="1140"/>
      <c r="D128" s="155" t="s">
        <v>384</v>
      </c>
      <c r="E128" s="321">
        <v>50</v>
      </c>
      <c r="F128" s="322"/>
      <c r="G128" s="322"/>
    </row>
    <row r="129" spans="1:7" ht="12.75">
      <c r="A129" s="880"/>
      <c r="B129" s="1140" t="s">
        <v>825</v>
      </c>
      <c r="C129" s="1140"/>
      <c r="D129" s="155" t="s">
        <v>384</v>
      </c>
      <c r="E129" s="321">
        <v>50</v>
      </c>
      <c r="F129" s="322"/>
      <c r="G129" s="322"/>
    </row>
    <row r="130" spans="1:7" ht="12.75">
      <c r="A130" s="881"/>
      <c r="B130" s="1141" t="s">
        <v>973</v>
      </c>
      <c r="C130" s="1141"/>
      <c r="D130" s="499" t="s">
        <v>384</v>
      </c>
      <c r="E130" s="500">
        <v>200</v>
      </c>
      <c r="F130" s="501"/>
      <c r="G130" s="501"/>
    </row>
    <row r="131" spans="1:7" ht="12.75">
      <c r="A131" s="886"/>
      <c r="B131" s="883"/>
      <c r="C131" s="883"/>
      <c r="D131" s="819" t="s">
        <v>384</v>
      </c>
      <c r="E131" s="820">
        <f>SUM(E127:E130)</f>
        <v>350</v>
      </c>
      <c r="F131" s="821"/>
      <c r="G131" s="828">
        <f>SUM(G127:G130)</f>
        <v>0</v>
      </c>
    </row>
    <row r="132" spans="1:7" ht="12.75">
      <c r="A132" s="1113" t="s">
        <v>385</v>
      </c>
      <c r="B132" s="1114"/>
      <c r="C132" s="1115"/>
      <c r="D132" s="209" t="s">
        <v>384</v>
      </c>
      <c r="E132" s="210">
        <f>SUM(E131,E125,E119,E107,E98,E95)</f>
        <v>1264</v>
      </c>
      <c r="F132" s="211"/>
      <c r="G132" s="211">
        <f>SUM(G131,G125,G119,G107,G98,G95,G88)</f>
        <v>0</v>
      </c>
    </row>
    <row r="133" spans="1:7" ht="12.75">
      <c r="A133" s="212" t="s">
        <v>407</v>
      </c>
      <c r="B133" s="213"/>
      <c r="C133" s="214"/>
      <c r="D133" s="155" t="s">
        <v>406</v>
      </c>
      <c r="E133" s="214">
        <v>25</v>
      </c>
      <c r="F133" s="215"/>
      <c r="G133" s="891">
        <f>PRODUCT(E133,G132)/100+G132</f>
        <v>0</v>
      </c>
    </row>
    <row r="134" spans="1:7" ht="12.75">
      <c r="A134" s="400" t="s">
        <v>397</v>
      </c>
      <c r="B134" s="401"/>
      <c r="C134" s="402"/>
      <c r="D134" s="403"/>
      <c r="E134" s="404"/>
      <c r="F134" s="405"/>
      <c r="G134" s="776">
        <f>PRODUCT(G133)*1.03</f>
        <v>0</v>
      </c>
    </row>
    <row r="135" spans="1:7" ht="12.75">
      <c r="A135" s="892"/>
      <c r="B135" s="893"/>
      <c r="C135" s="893"/>
      <c r="D135" s="894"/>
      <c r="E135" s="895"/>
      <c r="F135" s="896"/>
      <c r="G135" s="896"/>
    </row>
    <row r="136" spans="1:7" ht="12.75">
      <c r="A136" s="990" t="s">
        <v>36</v>
      </c>
      <c r="B136" s="991"/>
      <c r="C136" s="992"/>
      <c r="D136" s="359"/>
      <c r="E136" s="359"/>
      <c r="F136" s="359"/>
      <c r="G136" s="359"/>
    </row>
    <row r="137" spans="1:7" ht="12.75">
      <c r="A137" s="993" t="s">
        <v>80</v>
      </c>
      <c r="B137" s="994"/>
      <c r="C137" s="995"/>
      <c r="D137" s="360" t="s">
        <v>408</v>
      </c>
      <c r="E137" s="361">
        <v>0.263</v>
      </c>
      <c r="F137" s="165"/>
      <c r="G137" s="165"/>
    </row>
    <row r="138" spans="1:7" ht="12.75">
      <c r="A138" s="897" t="s">
        <v>974</v>
      </c>
      <c r="B138" s="898"/>
      <c r="C138" s="332"/>
      <c r="D138" s="588"/>
      <c r="E138" s="588"/>
      <c r="F138" s="588"/>
      <c r="G138" s="588"/>
    </row>
    <row r="139" spans="1:7" ht="12.75">
      <c r="A139" s="993" t="s">
        <v>975</v>
      </c>
      <c r="B139" s="994"/>
      <c r="C139" s="995"/>
      <c r="D139" s="360" t="s">
        <v>408</v>
      </c>
      <c r="E139" s="505">
        <v>1.69</v>
      </c>
      <c r="F139" s="165"/>
      <c r="G139" s="165"/>
    </row>
    <row r="140" spans="1:7" ht="12.75">
      <c r="A140" s="1053" t="s">
        <v>385</v>
      </c>
      <c r="B140" s="1054"/>
      <c r="C140" s="1055"/>
      <c r="D140" s="174"/>
      <c r="E140" s="175"/>
      <c r="F140" s="176"/>
      <c r="G140" s="219">
        <f>SUM(G139,G137)</f>
        <v>0</v>
      </c>
    </row>
    <row r="141" spans="1:7" ht="12.75">
      <c r="A141" s="88"/>
      <c r="B141" s="89"/>
      <c r="C141" s="90"/>
      <c r="D141" s="91"/>
      <c r="E141" s="92"/>
      <c r="F141" s="93"/>
      <c r="G141" s="94"/>
    </row>
    <row r="142" spans="1:7" ht="12.75">
      <c r="A142" s="1064" t="s">
        <v>418</v>
      </c>
      <c r="B142" s="1065"/>
      <c r="C142" s="1065"/>
      <c r="D142" s="95"/>
      <c r="E142" s="96"/>
      <c r="F142" s="96"/>
      <c r="G142" s="161">
        <f>SUM(G140,G134)</f>
        <v>0</v>
      </c>
    </row>
    <row r="143" spans="1:7" ht="12.75">
      <c r="A143" s="381"/>
      <c r="B143" s="381"/>
      <c r="C143" s="381"/>
      <c r="D143" s="156"/>
      <c r="E143" s="157"/>
      <c r="F143" s="157"/>
      <c r="G143" s="57"/>
    </row>
    <row r="144" spans="1:7" ht="15">
      <c r="A144" s="1005" t="s">
        <v>976</v>
      </c>
      <c r="B144" s="1005"/>
      <c r="C144" s="1005"/>
      <c r="D144" s="436"/>
      <c r="E144" s="436"/>
      <c r="F144" s="436"/>
      <c r="G144" s="380">
        <f>SUM(G141:G142,G75)</f>
        <v>0</v>
      </c>
    </row>
    <row r="145" spans="1:7" ht="15">
      <c r="A145" s="97"/>
      <c r="B145" s="97"/>
      <c r="C145" s="97"/>
      <c r="D145" s="97"/>
      <c r="E145" s="97"/>
      <c r="F145" s="97"/>
      <c r="G145" s="474"/>
    </row>
    <row r="146" spans="1:7" ht="15">
      <c r="A146" s="97"/>
      <c r="B146" s="97"/>
      <c r="C146" s="97"/>
      <c r="D146" s="97"/>
      <c r="E146" s="97"/>
      <c r="F146" s="97"/>
      <c r="G146" s="474"/>
    </row>
    <row r="147" spans="1:7" ht="15">
      <c r="A147" s="1005" t="s">
        <v>73</v>
      </c>
      <c r="B147" s="1005"/>
      <c r="C147" s="1005"/>
      <c r="D147" s="436"/>
      <c r="E147" s="436"/>
      <c r="F147" s="436"/>
      <c r="G147" s="436"/>
    </row>
    <row r="148" spans="1:12" s="50" customFormat="1" ht="9.75" customHeight="1">
      <c r="A148" s="438"/>
      <c r="B148" s="439"/>
      <c r="C148" s="440"/>
      <c r="D148" s="440"/>
      <c r="E148" s="440"/>
      <c r="F148" s="440"/>
      <c r="G148" s="440"/>
      <c r="L148" s="39"/>
    </row>
    <row r="149" spans="1:7" ht="12.75">
      <c r="A149" s="117" t="s">
        <v>395</v>
      </c>
      <c r="B149" s="63"/>
      <c r="C149" s="63"/>
      <c r="D149" s="63"/>
      <c r="E149" s="64"/>
      <c r="F149" s="65"/>
      <c r="G149" s="65"/>
    </row>
    <row r="150" spans="1:12" s="53" customFormat="1" ht="12.75" customHeight="1">
      <c r="A150" s="460" t="s">
        <v>387</v>
      </c>
      <c r="B150" s="460" t="s">
        <v>379</v>
      </c>
      <c r="C150" s="460" t="s">
        <v>388</v>
      </c>
      <c r="D150" s="461" t="s">
        <v>380</v>
      </c>
      <c r="E150" s="461" t="s">
        <v>381</v>
      </c>
      <c r="F150" s="461" t="s">
        <v>382</v>
      </c>
      <c r="G150" s="462" t="s">
        <v>383</v>
      </c>
      <c r="L150" s="39"/>
    </row>
    <row r="151" spans="1:7" s="39" customFormat="1" ht="9.75" customHeight="1">
      <c r="A151" s="231">
        <v>1</v>
      </c>
      <c r="B151" s="279" t="s">
        <v>1141</v>
      </c>
      <c r="C151" s="280" t="s">
        <v>1142</v>
      </c>
      <c r="D151" s="281" t="s">
        <v>384</v>
      </c>
      <c r="E151" s="282">
        <v>8</v>
      </c>
      <c r="F151" s="237"/>
      <c r="G151" s="237"/>
    </row>
    <row r="152" spans="1:12" s="39" customFormat="1" ht="23.25">
      <c r="A152" s="138">
        <v>2</v>
      </c>
      <c r="B152" s="139" t="s">
        <v>386</v>
      </c>
      <c r="C152" s="240" t="s">
        <v>81</v>
      </c>
      <c r="D152" s="234" t="s">
        <v>384</v>
      </c>
      <c r="E152" s="283">
        <v>8</v>
      </c>
      <c r="F152" s="241"/>
      <c r="G152" s="241"/>
      <c r="L152" s="55"/>
    </row>
    <row r="153" spans="1:256" s="39" customFormat="1" ht="12.75">
      <c r="A153" s="276">
        <v>3</v>
      </c>
      <c r="B153" s="441" t="s">
        <v>386</v>
      </c>
      <c r="C153" s="442" t="s">
        <v>70</v>
      </c>
      <c r="D153" s="234" t="s">
        <v>384</v>
      </c>
      <c r="E153" s="581">
        <v>8</v>
      </c>
      <c r="F153" s="314"/>
      <c r="G153" s="245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  <c r="IQ153" s="54"/>
      <c r="IR153" s="54"/>
      <c r="IS153" s="54"/>
      <c r="IT153" s="54"/>
      <c r="IU153" s="54"/>
      <c r="IV153" s="54"/>
    </row>
    <row r="154" spans="1:9" ht="33.75">
      <c r="A154" s="232">
        <v>4</v>
      </c>
      <c r="B154" s="139" t="s">
        <v>1143</v>
      </c>
      <c r="C154" s="238" t="s">
        <v>1144</v>
      </c>
      <c r="D154" s="234" t="s">
        <v>384</v>
      </c>
      <c r="E154" s="283">
        <v>8</v>
      </c>
      <c r="F154" s="239"/>
      <c r="G154" s="239"/>
      <c r="I154" s="111"/>
    </row>
    <row r="155" spans="1:7" ht="24" customHeight="1">
      <c r="A155" s="232">
        <v>5</v>
      </c>
      <c r="B155" s="139" t="s">
        <v>405</v>
      </c>
      <c r="C155" s="238" t="s">
        <v>71</v>
      </c>
      <c r="D155" s="234" t="s">
        <v>408</v>
      </c>
      <c r="E155" s="241">
        <v>0.24</v>
      </c>
      <c r="F155" s="239"/>
      <c r="G155" s="239"/>
    </row>
    <row r="156" spans="1:7" ht="12.75">
      <c r="A156" s="290">
        <v>6</v>
      </c>
      <c r="B156" s="291" t="s">
        <v>409</v>
      </c>
      <c r="C156" s="292" t="s">
        <v>400</v>
      </c>
      <c r="D156" s="236" t="s">
        <v>390</v>
      </c>
      <c r="E156" s="293">
        <v>0.5</v>
      </c>
      <c r="F156" s="293"/>
      <c r="G156" s="293"/>
    </row>
    <row r="157" spans="1:7" ht="12.75">
      <c r="A157" s="464" t="s">
        <v>396</v>
      </c>
      <c r="B157" s="100"/>
      <c r="C157" s="101"/>
      <c r="D157" s="102"/>
      <c r="E157" s="103"/>
      <c r="F157" s="104"/>
      <c r="G157" s="158">
        <f>SUM(G151:G156)</f>
        <v>0</v>
      </c>
    </row>
    <row r="158" spans="1:7" ht="14.25" customHeight="1">
      <c r="A158" s="438"/>
      <c r="B158" s="439"/>
      <c r="C158" s="440"/>
      <c r="D158" s="440"/>
      <c r="E158" s="440"/>
      <c r="F158" s="440"/>
      <c r="G158" s="440"/>
    </row>
    <row r="159" spans="1:9" ht="12.75">
      <c r="A159" s="1001" t="s">
        <v>286</v>
      </c>
      <c r="B159" s="1001"/>
      <c r="C159" s="1001"/>
      <c r="D159" s="66"/>
      <c r="E159" s="67"/>
      <c r="F159" s="57"/>
      <c r="G159" s="57"/>
      <c r="I159" s="111"/>
    </row>
    <row r="160" spans="1:8" s="49" customFormat="1" ht="13.5" customHeight="1">
      <c r="A160" s="1030" t="s">
        <v>72</v>
      </c>
      <c r="B160" s="1031"/>
      <c r="C160" s="1031"/>
      <c r="D160" s="1031"/>
      <c r="E160" s="1031"/>
      <c r="F160" s="560"/>
      <c r="G160" s="899"/>
      <c r="H160" s="48"/>
    </row>
    <row r="161" spans="1:7" ht="12.75">
      <c r="A161" s="900">
        <v>28</v>
      </c>
      <c r="B161" s="1146" t="s">
        <v>977</v>
      </c>
      <c r="C161" s="1147"/>
      <c r="D161" s="541" t="s">
        <v>384</v>
      </c>
      <c r="E161" s="542">
        <v>8</v>
      </c>
      <c r="F161" s="543"/>
      <c r="G161" s="901"/>
    </row>
    <row r="162" spans="1:9" ht="12.75" customHeight="1">
      <c r="A162" s="1126" t="s">
        <v>385</v>
      </c>
      <c r="B162" s="1127"/>
      <c r="C162" s="1128"/>
      <c r="D162" s="162" t="s">
        <v>384</v>
      </c>
      <c r="E162" s="163">
        <f>SUM(E161:E161)</f>
        <v>8</v>
      </c>
      <c r="F162" s="164"/>
      <c r="G162" s="165"/>
      <c r="I162" s="111"/>
    </row>
    <row r="163" spans="1:7" ht="12.75">
      <c r="A163" s="148" t="s">
        <v>407</v>
      </c>
      <c r="B163" s="139"/>
      <c r="C163" s="140"/>
      <c r="D163" s="138" t="s">
        <v>406</v>
      </c>
      <c r="E163" s="141">
        <v>25</v>
      </c>
      <c r="F163" s="142"/>
      <c r="G163" s="313"/>
    </row>
    <row r="164" spans="1:7" ht="12.75">
      <c r="A164" s="149" t="s">
        <v>397</v>
      </c>
      <c r="B164" s="144"/>
      <c r="C164" s="145"/>
      <c r="D164" s="78"/>
      <c r="E164" s="146"/>
      <c r="F164" s="147"/>
      <c r="G164" s="76">
        <f>PRODUCT(G163)*1.03</f>
        <v>0</v>
      </c>
    </row>
    <row r="165" spans="1:7" ht="12.75">
      <c r="A165" s="250"/>
      <c r="B165" s="251"/>
      <c r="C165" s="252"/>
      <c r="D165" s="98"/>
      <c r="E165" s="253"/>
      <c r="F165" s="254"/>
      <c r="G165" s="254"/>
    </row>
    <row r="166" spans="1:7" ht="12.75">
      <c r="A166" s="1123" t="s">
        <v>1145</v>
      </c>
      <c r="B166" s="1124"/>
      <c r="C166" s="1125"/>
      <c r="D166" s="305"/>
      <c r="E166" s="306"/>
      <c r="F166" s="306"/>
      <c r="G166" s="306"/>
    </row>
    <row r="167" spans="1:7" ht="12.75">
      <c r="A167" s="1148" t="s">
        <v>76</v>
      </c>
      <c r="B167" s="1149"/>
      <c r="C167" s="1150"/>
      <c r="D167" s="307" t="s">
        <v>408</v>
      </c>
      <c r="E167" s="308">
        <v>1</v>
      </c>
      <c r="F167" s="165"/>
      <c r="G167" s="165"/>
    </row>
    <row r="168" spans="1:7" ht="24.75" customHeight="1">
      <c r="A168" s="1151" t="s">
        <v>77</v>
      </c>
      <c r="B168" s="1152"/>
      <c r="C168" s="1153"/>
      <c r="D168" s="309" t="s">
        <v>408</v>
      </c>
      <c r="E168" s="310">
        <v>0.2</v>
      </c>
      <c r="F168" s="311"/>
      <c r="G168" s="311"/>
    </row>
    <row r="169" spans="1:7" ht="12.75">
      <c r="A169" s="1154" t="s">
        <v>978</v>
      </c>
      <c r="B169" s="1155"/>
      <c r="C169" s="1156"/>
      <c r="D169" s="963" t="s">
        <v>384</v>
      </c>
      <c r="E169" s="964">
        <v>8</v>
      </c>
      <c r="F169" s="362"/>
      <c r="G169" s="658"/>
    </row>
    <row r="170" spans="1:9" s="39" customFormat="1" ht="13.5" customHeight="1">
      <c r="A170" s="1053" t="s">
        <v>385</v>
      </c>
      <c r="B170" s="1054"/>
      <c r="C170" s="1055"/>
      <c r="D170" s="174"/>
      <c r="E170" s="175"/>
      <c r="F170" s="176"/>
      <c r="G170" s="219">
        <f>SUM(G167:G168)</f>
        <v>0</v>
      </c>
      <c r="I170" s="431"/>
    </row>
    <row r="171" spans="1:9" s="39" customFormat="1" ht="12.75">
      <c r="A171" s="88"/>
      <c r="B171" s="89"/>
      <c r="C171" s="90"/>
      <c r="D171" s="91"/>
      <c r="E171" s="92"/>
      <c r="F171" s="93"/>
      <c r="G171" s="94"/>
      <c r="I171" s="431"/>
    </row>
    <row r="172" spans="1:9" s="39" customFormat="1" ht="15.75" customHeight="1">
      <c r="A172" s="1064" t="s">
        <v>424</v>
      </c>
      <c r="B172" s="1065"/>
      <c r="C172" s="1065"/>
      <c r="D172" s="95"/>
      <c r="E172" s="96"/>
      <c r="F172" s="96"/>
      <c r="G172" s="161">
        <f>SUM(G170,G164)</f>
        <v>0</v>
      </c>
      <c r="I172" s="431"/>
    </row>
    <row r="173" spans="1:9" s="39" customFormat="1" ht="16.5" customHeight="1">
      <c r="A173" s="66"/>
      <c r="B173" s="156"/>
      <c r="C173" s="136"/>
      <c r="D173" s="156"/>
      <c r="E173" s="157"/>
      <c r="F173" s="157"/>
      <c r="G173" s="57"/>
      <c r="I173" s="431"/>
    </row>
    <row r="174" spans="1:7" s="39" customFormat="1" ht="15" customHeight="1">
      <c r="A174" s="1005" t="s">
        <v>74</v>
      </c>
      <c r="B174" s="1005"/>
      <c r="C174" s="1005"/>
      <c r="D174" s="436"/>
      <c r="E174" s="436"/>
      <c r="F174" s="436"/>
      <c r="G174" s="380">
        <f>SUM(G172,G157)</f>
        <v>0</v>
      </c>
    </row>
    <row r="175" spans="1:12" s="49" customFormat="1" ht="9.75" customHeight="1">
      <c r="A175" s="469"/>
      <c r="B175" s="469"/>
      <c r="C175" s="469"/>
      <c r="D175" s="469"/>
      <c r="E175" s="469"/>
      <c r="F175" s="469"/>
      <c r="G175" s="469"/>
      <c r="L175" s="50"/>
    </row>
    <row r="176" spans="1:7" ht="12.75">
      <c r="A176" s="469"/>
      <c r="B176" s="469"/>
      <c r="C176" s="469"/>
      <c r="D176" s="469"/>
      <c r="E176" s="469"/>
      <c r="F176" s="469"/>
      <c r="G176" s="469"/>
    </row>
    <row r="177" spans="1:7" ht="15">
      <c r="A177" s="435" t="s">
        <v>698</v>
      </c>
      <c r="B177" s="208"/>
      <c r="C177" s="196"/>
      <c r="D177" s="196"/>
      <c r="E177" s="196"/>
      <c r="F177" s="196"/>
      <c r="G177" s="196"/>
    </row>
    <row r="178" spans="1:7" ht="12.75">
      <c r="A178" s="469"/>
      <c r="B178" s="469"/>
      <c r="C178" s="469"/>
      <c r="D178" s="469"/>
      <c r="E178" s="469"/>
      <c r="F178" s="469"/>
      <c r="G178" s="469"/>
    </row>
    <row r="179" spans="1:7" ht="13.5">
      <c r="A179" s="470" t="s">
        <v>1140</v>
      </c>
      <c r="B179" s="208"/>
      <c r="C179" s="196"/>
      <c r="D179" s="196"/>
      <c r="E179" s="196"/>
      <c r="F179" s="196"/>
      <c r="G179" s="196"/>
    </row>
    <row r="180" spans="1:7" ht="12.75">
      <c r="A180" s="471" t="s">
        <v>395</v>
      </c>
      <c r="B180" s="63"/>
      <c r="C180" s="63"/>
      <c r="D180" s="63"/>
      <c r="E180" s="64"/>
      <c r="F180" s="65"/>
      <c r="G180" s="65"/>
    </row>
    <row r="181" spans="1:7" ht="12.75">
      <c r="A181" s="120" t="s">
        <v>387</v>
      </c>
      <c r="B181" s="120" t="s">
        <v>379</v>
      </c>
      <c r="C181" s="120" t="s">
        <v>388</v>
      </c>
      <c r="D181" s="121" t="s">
        <v>380</v>
      </c>
      <c r="E181" s="121" t="s">
        <v>381</v>
      </c>
      <c r="F181" s="121" t="s">
        <v>382</v>
      </c>
      <c r="G181" s="198" t="s">
        <v>383</v>
      </c>
    </row>
    <row r="182" spans="1:7" ht="33.75">
      <c r="A182" s="325">
        <v>1</v>
      </c>
      <c r="B182" s="326" t="s">
        <v>674</v>
      </c>
      <c r="C182" s="327" t="s">
        <v>673</v>
      </c>
      <c r="D182" s="328" t="s">
        <v>389</v>
      </c>
      <c r="E182" s="329">
        <v>296</v>
      </c>
      <c r="F182" s="329"/>
      <c r="G182" s="329"/>
    </row>
    <row r="183" spans="1:7" ht="22.5">
      <c r="A183" s="138">
        <v>2</v>
      </c>
      <c r="B183" s="139" t="s">
        <v>386</v>
      </c>
      <c r="C183" s="240" t="s">
        <v>676</v>
      </c>
      <c r="D183" s="234" t="s">
        <v>389</v>
      </c>
      <c r="E183" s="241">
        <v>296</v>
      </c>
      <c r="F183" s="241"/>
      <c r="G183" s="241"/>
    </row>
    <row r="184" spans="1:7" ht="22.5">
      <c r="A184" s="138">
        <v>3</v>
      </c>
      <c r="B184" s="139" t="s">
        <v>425</v>
      </c>
      <c r="C184" s="240" t="s">
        <v>1173</v>
      </c>
      <c r="D184" s="234" t="s">
        <v>389</v>
      </c>
      <c r="E184" s="241">
        <v>592</v>
      </c>
      <c r="F184" s="241"/>
      <c r="G184" s="241"/>
    </row>
    <row r="185" spans="1:7" ht="22.5">
      <c r="A185" s="355">
        <v>4</v>
      </c>
      <c r="B185" s="356" t="s">
        <v>430</v>
      </c>
      <c r="C185" s="285" t="s">
        <v>1174</v>
      </c>
      <c r="D185" s="357" t="s">
        <v>390</v>
      </c>
      <c r="E185" s="358">
        <v>0.888</v>
      </c>
      <c r="F185" s="331"/>
      <c r="G185" s="331"/>
    </row>
    <row r="186" spans="1:7" ht="22.5">
      <c r="A186" s="232">
        <v>5</v>
      </c>
      <c r="B186" s="139" t="s">
        <v>426</v>
      </c>
      <c r="C186" s="240" t="s">
        <v>1175</v>
      </c>
      <c r="D186" s="233" t="s">
        <v>389</v>
      </c>
      <c r="E186" s="241">
        <v>888</v>
      </c>
      <c r="F186" s="241"/>
      <c r="G186" s="241"/>
    </row>
    <row r="187" spans="1:7" ht="33.75">
      <c r="A187" s="232">
        <v>6</v>
      </c>
      <c r="B187" s="285" t="s">
        <v>429</v>
      </c>
      <c r="C187" s="285" t="s">
        <v>1176</v>
      </c>
      <c r="D187" s="233" t="s">
        <v>390</v>
      </c>
      <c r="E187" s="330">
        <v>0.00592</v>
      </c>
      <c r="F187" s="275"/>
      <c r="G187" s="331"/>
    </row>
    <row r="188" spans="1:7" ht="45">
      <c r="A188" s="276">
        <v>7</v>
      </c>
      <c r="B188" s="332" t="s">
        <v>431</v>
      </c>
      <c r="C188" s="333" t="s">
        <v>675</v>
      </c>
      <c r="D188" s="277" t="s">
        <v>389</v>
      </c>
      <c r="E188" s="334">
        <v>296</v>
      </c>
      <c r="F188" s="334"/>
      <c r="G188" s="334"/>
    </row>
    <row r="189" spans="1:7" ht="22.5">
      <c r="A189" s="232">
        <v>8</v>
      </c>
      <c r="B189" s="139" t="s">
        <v>427</v>
      </c>
      <c r="C189" s="240" t="s">
        <v>428</v>
      </c>
      <c r="D189" s="233" t="s">
        <v>389</v>
      </c>
      <c r="E189" s="241">
        <v>296</v>
      </c>
      <c r="F189" s="241"/>
      <c r="G189" s="241"/>
    </row>
    <row r="190" spans="1:7" ht="12.75">
      <c r="A190" s="290">
        <v>9</v>
      </c>
      <c r="B190" s="291" t="s">
        <v>409</v>
      </c>
      <c r="C190" s="292" t="s">
        <v>400</v>
      </c>
      <c r="D190" s="236" t="s">
        <v>390</v>
      </c>
      <c r="E190" s="602">
        <v>5.6</v>
      </c>
      <c r="F190" s="293"/>
      <c r="G190" s="293"/>
    </row>
    <row r="191" spans="1:7" ht="12.75">
      <c r="A191" s="116" t="s">
        <v>396</v>
      </c>
      <c r="B191" s="100"/>
      <c r="C191" s="101"/>
      <c r="D191" s="102"/>
      <c r="E191" s="103"/>
      <c r="F191" s="104"/>
      <c r="G191" s="223">
        <f>SUM(G182:G190)</f>
        <v>0</v>
      </c>
    </row>
    <row r="192" spans="1:7" ht="12.75">
      <c r="A192" s="122"/>
      <c r="B192" s="123"/>
      <c r="C192" s="124"/>
      <c r="D192" s="125"/>
      <c r="E192" s="126"/>
      <c r="F192" s="127"/>
      <c r="G192" s="110"/>
    </row>
    <row r="193" spans="1:7" ht="12.75">
      <c r="A193" s="1046" t="s">
        <v>291</v>
      </c>
      <c r="B193" s="1046"/>
      <c r="C193" s="1046"/>
      <c r="D193" s="66"/>
      <c r="E193" s="67"/>
      <c r="F193" s="57"/>
      <c r="G193" s="57"/>
    </row>
    <row r="194" spans="1:7" ht="12.75">
      <c r="A194" s="1006" t="s">
        <v>82</v>
      </c>
      <c r="B194" s="1007"/>
      <c r="C194" s="1008"/>
      <c r="D194" s="367" t="s">
        <v>390</v>
      </c>
      <c r="E194" s="368">
        <v>4.144</v>
      </c>
      <c r="F194" s="336"/>
      <c r="G194" s="336"/>
    </row>
    <row r="195" spans="1:7" ht="12.75">
      <c r="A195" s="364" t="s">
        <v>432</v>
      </c>
      <c r="B195" s="365"/>
      <c r="C195" s="366"/>
      <c r="D195" s="366"/>
      <c r="E195" s="366"/>
      <c r="F195" s="366"/>
      <c r="G195" s="366"/>
    </row>
    <row r="196" spans="1:7" ht="12.75">
      <c r="A196" s="993" t="s">
        <v>83</v>
      </c>
      <c r="B196" s="994"/>
      <c r="C196" s="995"/>
      <c r="D196" s="360" t="s">
        <v>408</v>
      </c>
      <c r="E196" s="472">
        <v>1.11</v>
      </c>
      <c r="F196" s="165"/>
      <c r="G196" s="165"/>
    </row>
    <row r="197" spans="1:7" ht="12.75">
      <c r="A197" s="1041" t="s">
        <v>1177</v>
      </c>
      <c r="B197" s="1042"/>
      <c r="C197" s="1043"/>
      <c r="D197" s="138" t="s">
        <v>399</v>
      </c>
      <c r="E197" s="362">
        <v>5.92</v>
      </c>
      <c r="F197" s="362"/>
      <c r="G197" s="362"/>
    </row>
    <row r="198" spans="1:7" ht="12.75">
      <c r="A198" s="996" t="s">
        <v>84</v>
      </c>
      <c r="B198" s="997"/>
      <c r="C198" s="998"/>
      <c r="D198" s="234" t="s">
        <v>399</v>
      </c>
      <c r="E198" s="288">
        <v>8.88</v>
      </c>
      <c r="F198" s="275"/>
      <c r="G198" s="275"/>
    </row>
    <row r="199" spans="1:7" ht="12.75">
      <c r="A199" s="999" t="s">
        <v>442</v>
      </c>
      <c r="B199" s="1000"/>
      <c r="C199" s="1000"/>
      <c r="D199" s="184"/>
      <c r="E199" s="185"/>
      <c r="F199" s="186"/>
      <c r="G199" s="159">
        <f>SUM(G194:G198)</f>
        <v>0</v>
      </c>
    </row>
    <row r="200" spans="1:7" ht="12.75">
      <c r="A200" s="177"/>
      <c r="B200" s="187"/>
      <c r="C200" s="172"/>
      <c r="D200" s="188"/>
      <c r="E200" s="189"/>
      <c r="F200" s="190"/>
      <c r="G200" s="182"/>
    </row>
    <row r="201" spans="1:7" ht="13.5">
      <c r="A201" s="987" t="s">
        <v>677</v>
      </c>
      <c r="B201" s="987"/>
      <c r="C201" s="987"/>
      <c r="D201" s="433"/>
      <c r="E201" s="433"/>
      <c r="F201" s="433"/>
      <c r="G201" s="228">
        <f>SUM(G199,G191)</f>
        <v>0</v>
      </c>
    </row>
    <row r="202" spans="1:7" ht="13.5">
      <c r="A202" s="224"/>
      <c r="B202" s="224"/>
      <c r="C202" s="224"/>
      <c r="D202" s="224"/>
      <c r="E202" s="224"/>
      <c r="F202" s="224"/>
      <c r="G202" s="268"/>
    </row>
    <row r="203" spans="1:7" ht="13.5">
      <c r="A203" s="988" t="s">
        <v>295</v>
      </c>
      <c r="B203" s="988"/>
      <c r="C203" s="988"/>
      <c r="D203" s="988"/>
      <c r="E203" s="988"/>
      <c r="F203" s="988"/>
      <c r="G203" s="988"/>
    </row>
    <row r="204" spans="1:7" ht="12.75">
      <c r="A204" s="256" t="s">
        <v>395</v>
      </c>
      <c r="B204" s="63"/>
      <c r="C204" s="63"/>
      <c r="D204" s="63"/>
      <c r="E204" s="64"/>
      <c r="F204" s="65"/>
      <c r="G204" s="65"/>
    </row>
    <row r="205" spans="1:7" ht="12.75">
      <c r="A205" s="120" t="s">
        <v>387</v>
      </c>
      <c r="B205" s="120" t="s">
        <v>379</v>
      </c>
      <c r="C205" s="120" t="s">
        <v>388</v>
      </c>
      <c r="D205" s="121" t="s">
        <v>380</v>
      </c>
      <c r="E205" s="121" t="s">
        <v>381</v>
      </c>
      <c r="F205" s="121" t="s">
        <v>382</v>
      </c>
      <c r="G205" s="198" t="s">
        <v>383</v>
      </c>
    </row>
    <row r="206" spans="1:7" ht="35.25">
      <c r="A206" s="355">
        <v>1</v>
      </c>
      <c r="B206" s="356" t="s">
        <v>386</v>
      </c>
      <c r="C206" s="285" t="s">
        <v>323</v>
      </c>
      <c r="D206" s="357" t="s">
        <v>390</v>
      </c>
      <c r="E206" s="580">
        <v>0.54</v>
      </c>
      <c r="F206" s="331"/>
      <c r="G206" s="331"/>
    </row>
    <row r="207" spans="1:7" ht="57">
      <c r="A207" s="242">
        <v>2</v>
      </c>
      <c r="B207" s="291" t="s">
        <v>386</v>
      </c>
      <c r="C207" s="292" t="s">
        <v>716</v>
      </c>
      <c r="D207" s="335" t="s">
        <v>389</v>
      </c>
      <c r="E207" s="293">
        <v>13.5</v>
      </c>
      <c r="F207" s="293"/>
      <c r="G207" s="293"/>
    </row>
    <row r="208" spans="1:7" ht="12.75">
      <c r="A208" s="116" t="s">
        <v>396</v>
      </c>
      <c r="B208" s="100"/>
      <c r="C208" s="101"/>
      <c r="D208" s="102"/>
      <c r="E208" s="103"/>
      <c r="F208" s="104"/>
      <c r="G208" s="223">
        <f>SUM(G206:G207)</f>
        <v>0</v>
      </c>
    </row>
    <row r="209" spans="1:7" ht="12.75">
      <c r="A209" s="122"/>
      <c r="B209" s="123"/>
      <c r="C209" s="124"/>
      <c r="D209" s="125"/>
      <c r="E209" s="126"/>
      <c r="F209" s="127"/>
      <c r="G209" s="110"/>
    </row>
    <row r="210" spans="1:7" ht="12.75">
      <c r="A210" s="989" t="s">
        <v>292</v>
      </c>
      <c r="B210" s="989"/>
      <c r="C210" s="989"/>
      <c r="D210" s="66"/>
      <c r="E210" s="67"/>
      <c r="F210" s="57"/>
      <c r="G210" s="57"/>
    </row>
    <row r="211" spans="1:7" ht="12.75">
      <c r="A211" s="990" t="s">
        <v>717</v>
      </c>
      <c r="B211" s="991"/>
      <c r="C211" s="992"/>
      <c r="D211" s="385"/>
      <c r="E211" s="385"/>
      <c r="F211" s="385"/>
      <c r="G211" s="385"/>
    </row>
    <row r="212" spans="1:7" ht="12.75">
      <c r="A212" s="993" t="s">
        <v>324</v>
      </c>
      <c r="B212" s="994"/>
      <c r="C212" s="995"/>
      <c r="D212" s="360" t="s">
        <v>408</v>
      </c>
      <c r="E212" s="505">
        <v>0.675</v>
      </c>
      <c r="F212" s="165"/>
      <c r="G212" s="165"/>
    </row>
    <row r="213" spans="1:7" ht="12.75">
      <c r="A213" s="996" t="s">
        <v>325</v>
      </c>
      <c r="B213" s="997"/>
      <c r="C213" s="998"/>
      <c r="D213" s="234" t="s">
        <v>399</v>
      </c>
      <c r="E213" s="330">
        <v>0.45</v>
      </c>
      <c r="F213" s="275"/>
      <c r="G213" s="275"/>
    </row>
    <row r="214" spans="1:7" ht="12.75">
      <c r="A214" s="999" t="s">
        <v>443</v>
      </c>
      <c r="B214" s="1000"/>
      <c r="C214" s="1000"/>
      <c r="D214" s="184"/>
      <c r="E214" s="185"/>
      <c r="F214" s="186"/>
      <c r="G214" s="159">
        <f>SUM(G212:G213)</f>
        <v>0</v>
      </c>
    </row>
    <row r="215" spans="1:7" ht="12.75">
      <c r="A215" s="177"/>
      <c r="B215" s="187"/>
      <c r="C215" s="172"/>
      <c r="D215" s="188"/>
      <c r="E215" s="189"/>
      <c r="F215" s="190"/>
      <c r="G215" s="182"/>
    </row>
    <row r="216" spans="1:7" ht="13.5">
      <c r="A216" s="987" t="s">
        <v>303</v>
      </c>
      <c r="B216" s="987"/>
      <c r="C216" s="987"/>
      <c r="D216" s="433"/>
      <c r="E216" s="433"/>
      <c r="F216" s="433"/>
      <c r="G216" s="228">
        <f>SUM(G214,G208)</f>
        <v>0</v>
      </c>
    </row>
    <row r="217" spans="1:7" ht="15">
      <c r="A217" s="224"/>
      <c r="B217" s="205"/>
      <c r="C217" s="205"/>
      <c r="D217" s="205"/>
      <c r="E217" s="205"/>
      <c r="F217" s="205"/>
      <c r="G217" s="206"/>
    </row>
    <row r="218" spans="1:7" ht="15">
      <c r="A218" s="217" t="s">
        <v>438</v>
      </c>
      <c r="B218" s="217"/>
      <c r="C218" s="217"/>
      <c r="D218" s="217"/>
      <c r="E218" s="217"/>
      <c r="F218" s="217"/>
      <c r="G218" s="218">
        <f>SUM(G216,G201)</f>
        <v>0</v>
      </c>
    </row>
  </sheetData>
  <sheetProtection/>
  <mergeCells count="101">
    <mergeCell ref="A203:G203"/>
    <mergeCell ref="A210:C210"/>
    <mergeCell ref="A216:C216"/>
    <mergeCell ref="A211:C211"/>
    <mergeCell ref="A212:C212"/>
    <mergeCell ref="A213:C213"/>
    <mergeCell ref="A214:C214"/>
    <mergeCell ref="A194:C194"/>
    <mergeCell ref="A196:C196"/>
    <mergeCell ref="A197:C197"/>
    <mergeCell ref="A198:C198"/>
    <mergeCell ref="A199:C199"/>
    <mergeCell ref="A201:C201"/>
    <mergeCell ref="A168:C168"/>
    <mergeCell ref="A169:C169"/>
    <mergeCell ref="A170:C170"/>
    <mergeCell ref="A172:C172"/>
    <mergeCell ref="A174:C174"/>
    <mergeCell ref="A193:C193"/>
    <mergeCell ref="A159:C159"/>
    <mergeCell ref="A160:E160"/>
    <mergeCell ref="B161:C161"/>
    <mergeCell ref="A162:C162"/>
    <mergeCell ref="A166:C166"/>
    <mergeCell ref="A167:C167"/>
    <mergeCell ref="A137:C137"/>
    <mergeCell ref="A139:C139"/>
    <mergeCell ref="A140:C140"/>
    <mergeCell ref="A142:C142"/>
    <mergeCell ref="A144:C144"/>
    <mergeCell ref="A147:C147"/>
    <mergeCell ref="B127:C127"/>
    <mergeCell ref="B128:C128"/>
    <mergeCell ref="B129:C129"/>
    <mergeCell ref="B130:C130"/>
    <mergeCell ref="A132:C132"/>
    <mergeCell ref="A136:C136"/>
    <mergeCell ref="A120:B120"/>
    <mergeCell ref="B121:C121"/>
    <mergeCell ref="B122:C122"/>
    <mergeCell ref="B123:C123"/>
    <mergeCell ref="B124:C124"/>
    <mergeCell ref="A126:B126"/>
    <mergeCell ref="A108:B108"/>
    <mergeCell ref="B109:C109"/>
    <mergeCell ref="B110:C110"/>
    <mergeCell ref="B111:C111"/>
    <mergeCell ref="B117:C117"/>
    <mergeCell ref="B118:C118"/>
    <mergeCell ref="B101:C101"/>
    <mergeCell ref="B102:C102"/>
    <mergeCell ref="B103:C103"/>
    <mergeCell ref="B104:C104"/>
    <mergeCell ref="B105:C105"/>
    <mergeCell ref="B106:C106"/>
    <mergeCell ref="B92:C92"/>
    <mergeCell ref="B93:C93"/>
    <mergeCell ref="B94:C94"/>
    <mergeCell ref="B97:C97"/>
    <mergeCell ref="A99:B99"/>
    <mergeCell ref="B100:C100"/>
    <mergeCell ref="B20:C20"/>
    <mergeCell ref="C15:G15"/>
    <mergeCell ref="C19:D19"/>
    <mergeCell ref="E33:F33"/>
    <mergeCell ref="B29:C29"/>
    <mergeCell ref="B31:C31"/>
    <mergeCell ref="B25:G25"/>
    <mergeCell ref="C16:G16"/>
    <mergeCell ref="C18:D18"/>
    <mergeCell ref="E29:F29"/>
    <mergeCell ref="E36:F36"/>
    <mergeCell ref="B112:C112"/>
    <mergeCell ref="B113:C113"/>
    <mergeCell ref="B115:C115"/>
    <mergeCell ref="B114:C114"/>
    <mergeCell ref="B86:C86"/>
    <mergeCell ref="B87:C87"/>
    <mergeCell ref="B90:C90"/>
    <mergeCell ref="A59:C59"/>
    <mergeCell ref="B91:C91"/>
    <mergeCell ref="B80:C80"/>
    <mergeCell ref="B116:C116"/>
    <mergeCell ref="B1:C1"/>
    <mergeCell ref="A3:G3"/>
    <mergeCell ref="A4:G4"/>
    <mergeCell ref="A7:G7"/>
    <mergeCell ref="A6:G6"/>
    <mergeCell ref="E27:F27"/>
    <mergeCell ref="B83:C83"/>
    <mergeCell ref="E31:F31"/>
    <mergeCell ref="B84:C84"/>
    <mergeCell ref="B85:C85"/>
    <mergeCell ref="B81:C81"/>
    <mergeCell ref="E37:F37"/>
    <mergeCell ref="E38:F38"/>
    <mergeCell ref="A77:C77"/>
    <mergeCell ref="B82:C82"/>
    <mergeCell ref="B46:C46"/>
    <mergeCell ref="B47:C47"/>
    <mergeCell ref="B79:C79"/>
  </mergeCells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19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O269"/>
  <sheetViews>
    <sheetView tabSelected="1" zoomScale="70" zoomScaleNormal="70" zoomScalePageLayoutView="0" workbookViewId="0" topLeftCell="A178">
      <selection activeCell="M213" sqref="M213"/>
    </sheetView>
  </sheetViews>
  <sheetFormatPr defaultColWidth="9.140625" defaultRowHeight="12.75"/>
  <cols>
    <col min="2" max="2" width="11.00390625" style="0" customWidth="1"/>
    <col min="3" max="3" width="36.28125" style="0" customWidth="1"/>
    <col min="4" max="4" width="3.28125" style="0" customWidth="1"/>
    <col min="5" max="5" width="7.57421875" style="0" customWidth="1"/>
    <col min="6" max="6" width="8.140625" style="0" customWidth="1"/>
    <col min="7" max="7" width="13.421875" style="0" customWidth="1"/>
  </cols>
  <sheetData>
    <row r="1" spans="1:7" s="46" customFormat="1" ht="18" customHeight="1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724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273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11" customFormat="1" ht="13.5">
      <c r="A10" s="476"/>
      <c r="B10" s="477"/>
      <c r="C10" s="478"/>
      <c r="D10" s="478"/>
      <c r="E10" s="478"/>
      <c r="F10" s="478"/>
      <c r="G10" s="478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725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726</v>
      </c>
      <c r="D15" s="984"/>
      <c r="E15" s="984"/>
      <c r="F15" s="984"/>
      <c r="G15" s="984"/>
    </row>
    <row r="16" spans="1:7" s="2" customFormat="1" ht="12.75">
      <c r="A16" s="220"/>
      <c r="B16" s="271"/>
      <c r="C16" s="982" t="s">
        <v>727</v>
      </c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ht="12.75">
      <c r="A21" s="136"/>
      <c r="B21" s="536"/>
      <c r="C21" s="537"/>
      <c r="D21" s="136"/>
      <c r="E21" s="136"/>
      <c r="F21" s="137"/>
      <c r="G21" s="137"/>
    </row>
    <row r="22" spans="1:7" s="15" customFormat="1" ht="12.75">
      <c r="A22" s="3"/>
      <c r="B22" s="3"/>
      <c r="C22" s="806"/>
      <c r="D22" s="3"/>
      <c r="E22" s="3"/>
      <c r="F22" s="807"/>
      <c r="G22" s="17"/>
    </row>
    <row r="23" spans="1:7" s="15" customFormat="1" ht="15.75" customHeight="1">
      <c r="A23" s="3"/>
      <c r="B23" s="5"/>
      <c r="C23" s="6"/>
      <c r="D23" s="5"/>
      <c r="E23" s="5"/>
      <c r="F23" s="4"/>
      <c r="G23" s="7"/>
    </row>
    <row r="24" spans="1:7" s="15" customFormat="1" ht="27" customHeight="1">
      <c r="A24" s="3"/>
      <c r="B24" s="1032" t="s">
        <v>435</v>
      </c>
      <c r="C24" s="1032"/>
      <c r="D24" s="1032"/>
      <c r="E24" s="1032"/>
      <c r="F24" s="1032"/>
      <c r="G24" s="1032"/>
    </row>
    <row r="25" spans="1:7" s="15" customFormat="1" ht="27" customHeight="1">
      <c r="A25" s="3"/>
      <c r="B25" s="12"/>
      <c r="C25" s="12"/>
      <c r="D25" s="12"/>
      <c r="E25" s="12"/>
      <c r="F25" s="12"/>
      <c r="G25" s="12"/>
    </row>
    <row r="26" spans="1:7" s="30" customFormat="1" ht="15">
      <c r="A26" s="8"/>
      <c r="B26" s="70" t="s">
        <v>1201</v>
      </c>
      <c r="C26" s="71"/>
      <c r="D26" s="68"/>
      <c r="E26" s="976">
        <f>SUM(G60)</f>
        <v>0</v>
      </c>
      <c r="F26" s="1015"/>
      <c r="G26" s="22"/>
    </row>
    <row r="27" spans="1:7" s="15" customFormat="1" ht="13.5">
      <c r="A27" s="3"/>
      <c r="B27" s="475"/>
      <c r="C27" s="592"/>
      <c r="D27" s="5"/>
      <c r="E27" s="5"/>
      <c r="F27" s="5"/>
      <c r="G27" s="5"/>
    </row>
    <row r="28" spans="1:7" s="30" customFormat="1" ht="15">
      <c r="A28" s="8"/>
      <c r="B28" s="70" t="s">
        <v>1202</v>
      </c>
      <c r="C28" s="71"/>
      <c r="D28" s="68"/>
      <c r="E28" s="976">
        <f>SUM(G160)</f>
        <v>0</v>
      </c>
      <c r="F28" s="1015"/>
      <c r="G28" s="22"/>
    </row>
    <row r="29" spans="1:7" s="15" customFormat="1" ht="12.75">
      <c r="A29" s="1"/>
      <c r="B29" s="5"/>
      <c r="C29" s="6"/>
      <c r="D29" s="5"/>
      <c r="E29" s="5"/>
      <c r="F29" s="5"/>
      <c r="G29" s="5"/>
    </row>
    <row r="30" spans="1:7" s="30" customFormat="1" ht="15">
      <c r="A30" s="8"/>
      <c r="B30" s="70" t="s">
        <v>1203</v>
      </c>
      <c r="C30" s="71"/>
      <c r="D30" s="68"/>
      <c r="E30" s="976">
        <f>SUM(G185)</f>
        <v>0</v>
      </c>
      <c r="F30" s="1015"/>
      <c r="G30" s="22"/>
    </row>
    <row r="31" spans="1:7" s="15" customFormat="1" ht="12.75">
      <c r="A31" s="1"/>
      <c r="B31" s="5"/>
      <c r="C31" s="6"/>
      <c r="D31" s="5"/>
      <c r="E31" s="5"/>
      <c r="F31" s="5"/>
      <c r="G31" s="5"/>
    </row>
    <row r="32" spans="1:7" s="30" customFormat="1" ht="15">
      <c r="A32" s="8"/>
      <c r="B32" s="70" t="s">
        <v>1204</v>
      </c>
      <c r="C32" s="71"/>
      <c r="D32" s="68"/>
      <c r="E32" s="976">
        <f>SUM(G225)</f>
        <v>0</v>
      </c>
      <c r="F32" s="1015"/>
      <c r="G32" s="22"/>
    </row>
    <row r="33" spans="1:7" s="30" customFormat="1" ht="15">
      <c r="A33" s="8"/>
      <c r="B33" s="70"/>
      <c r="C33" s="71"/>
      <c r="D33" s="68"/>
      <c r="E33" s="191"/>
      <c r="F33" s="192"/>
      <c r="G33" s="22"/>
    </row>
    <row r="34" spans="1:7" s="30" customFormat="1" ht="15">
      <c r="A34" s="21"/>
      <c r="B34" s="70" t="s">
        <v>1205</v>
      </c>
      <c r="C34" s="73"/>
      <c r="D34" s="20"/>
      <c r="E34" s="976">
        <f>SUM(G269)</f>
        <v>0</v>
      </c>
      <c r="F34" s="1024"/>
      <c r="G34" s="23"/>
    </row>
    <row r="35" spans="1:7" s="15" customFormat="1" ht="13.5">
      <c r="A35" s="8"/>
      <c r="B35" s="108"/>
      <c r="C35" s="109"/>
      <c r="D35" s="8"/>
      <c r="E35" s="110"/>
      <c r="F35" s="112"/>
      <c r="G35" s="22"/>
    </row>
    <row r="36" spans="1:7" s="30" customFormat="1" ht="14.25" thickBot="1">
      <c r="A36" s="8"/>
      <c r="B36" s="107"/>
      <c r="C36" s="26"/>
      <c r="D36" s="27"/>
      <c r="E36" s="105"/>
      <c r="F36" s="24"/>
      <c r="G36" s="106"/>
    </row>
    <row r="37" spans="1:7" s="15" customFormat="1" ht="15">
      <c r="A37" s="8"/>
      <c r="B37" s="133" t="s">
        <v>414</v>
      </c>
      <c r="C37" s="134"/>
      <c r="D37" s="135"/>
      <c r="E37" s="974">
        <f>SUM(E34,E32,E30,E28,E26)</f>
        <v>0</v>
      </c>
      <c r="F37" s="975"/>
      <c r="G37" s="29"/>
    </row>
    <row r="38" spans="1:7" s="15" customFormat="1" ht="15">
      <c r="A38" s="8"/>
      <c r="B38" s="339" t="s">
        <v>469</v>
      </c>
      <c r="C38" s="340"/>
      <c r="D38" s="341"/>
      <c r="E38" s="968">
        <f>PRODUCT(E37)*0.21</f>
        <v>0</v>
      </c>
      <c r="F38" s="969"/>
      <c r="G38" s="29"/>
    </row>
    <row r="39" spans="1:7" s="15" customFormat="1" ht="15.75" thickBot="1">
      <c r="A39" s="8"/>
      <c r="B39" s="130" t="s">
        <v>436</v>
      </c>
      <c r="C39" s="131"/>
      <c r="D39" s="132"/>
      <c r="E39" s="970">
        <f>0.21*E37+E37</f>
        <v>0</v>
      </c>
      <c r="F39" s="971"/>
      <c r="G39" s="33"/>
    </row>
    <row r="40" spans="1:7" s="15" customFormat="1" ht="15">
      <c r="A40" s="8"/>
      <c r="B40" s="27"/>
      <c r="C40" s="31"/>
      <c r="D40" s="8"/>
      <c r="E40" s="8"/>
      <c r="F40" s="32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5">
      <c r="A46" s="8"/>
      <c r="B46" s="27"/>
      <c r="C46" s="31"/>
      <c r="D46" s="8"/>
      <c r="E46" s="8"/>
      <c r="F46" s="32"/>
      <c r="G46" s="33"/>
    </row>
    <row r="47" spans="1:7" s="15" customFormat="1" ht="13.5">
      <c r="A47" s="8"/>
      <c r="B47" s="965" t="s">
        <v>363</v>
      </c>
      <c r="C47" s="965"/>
      <c r="D47" s="40"/>
      <c r="E47" s="592"/>
      <c r="F47" s="9"/>
      <c r="G47" s="9"/>
    </row>
    <row r="48" spans="1:7" s="15" customFormat="1" ht="13.5">
      <c r="A48" s="8"/>
      <c r="B48" s="965" t="s">
        <v>364</v>
      </c>
      <c r="C48" s="965"/>
      <c r="D48" s="41"/>
      <c r="E48" s="41"/>
      <c r="F48" s="41"/>
      <c r="G48" s="9"/>
    </row>
    <row r="49" spans="1:7" s="15" customFormat="1" ht="13.5">
      <c r="A49" s="8"/>
      <c r="B49" s="41" t="s">
        <v>167</v>
      </c>
      <c r="C49" s="41"/>
      <c r="D49" s="43"/>
      <c r="E49" s="35"/>
      <c r="F49" s="9"/>
      <c r="G49" s="9"/>
    </row>
    <row r="50" spans="1:7" s="50" customFormat="1" ht="15">
      <c r="A50" s="436" t="s">
        <v>1183</v>
      </c>
      <c r="B50" s="225"/>
      <c r="C50" s="437"/>
      <c r="D50" s="436"/>
      <c r="E50" s="436"/>
      <c r="F50" s="436"/>
      <c r="G50" s="436"/>
    </row>
    <row r="51" spans="1:7" s="15" customFormat="1" ht="13.5">
      <c r="A51" s="8"/>
      <c r="B51" s="41"/>
      <c r="C51" s="41"/>
      <c r="D51" s="43"/>
      <c r="E51" s="35"/>
      <c r="F51" s="9"/>
      <c r="G51" s="9"/>
    </row>
    <row r="52" spans="1:7" s="53" customFormat="1" ht="12.75" customHeight="1">
      <c r="A52" s="256" t="s">
        <v>395</v>
      </c>
      <c r="B52" s="83"/>
      <c r="C52" s="83"/>
      <c r="D52" s="83"/>
      <c r="E52" s="84"/>
      <c r="F52" s="85"/>
      <c r="G52" s="85"/>
    </row>
    <row r="53" spans="1:7" s="39" customFormat="1" ht="9.75" customHeight="1">
      <c r="A53" s="118" t="s">
        <v>387</v>
      </c>
      <c r="B53" s="118" t="s">
        <v>379</v>
      </c>
      <c r="C53" s="118" t="s">
        <v>388</v>
      </c>
      <c r="D53" s="119" t="s">
        <v>380</v>
      </c>
      <c r="E53" s="119" t="s">
        <v>381</v>
      </c>
      <c r="F53" s="452" t="s">
        <v>382</v>
      </c>
      <c r="G53" s="119" t="s">
        <v>383</v>
      </c>
    </row>
    <row r="54" spans="1:7" s="49" customFormat="1" ht="25.5" customHeight="1">
      <c r="A54" s="325">
        <v>1</v>
      </c>
      <c r="B54" s="326" t="s">
        <v>1181</v>
      </c>
      <c r="C54" s="327" t="s">
        <v>1182</v>
      </c>
      <c r="D54" s="328" t="s">
        <v>389</v>
      </c>
      <c r="E54" s="329">
        <v>456</v>
      </c>
      <c r="F54" s="329"/>
      <c r="G54" s="329"/>
    </row>
    <row r="55" spans="1:7" s="49" customFormat="1" ht="25.5" customHeight="1">
      <c r="A55" s="232">
        <v>2</v>
      </c>
      <c r="B55" s="139" t="s">
        <v>425</v>
      </c>
      <c r="C55" s="240" t="s">
        <v>1184</v>
      </c>
      <c r="D55" s="233" t="s">
        <v>389</v>
      </c>
      <c r="E55" s="241">
        <v>456</v>
      </c>
      <c r="F55" s="241"/>
      <c r="G55" s="241"/>
    </row>
    <row r="56" spans="1:7" ht="22.5">
      <c r="A56" s="232">
        <v>3</v>
      </c>
      <c r="B56" s="139" t="s">
        <v>426</v>
      </c>
      <c r="C56" s="240" t="s">
        <v>1185</v>
      </c>
      <c r="D56" s="233" t="s">
        <v>389</v>
      </c>
      <c r="E56" s="241">
        <v>456</v>
      </c>
      <c r="F56" s="241"/>
      <c r="G56" s="241"/>
    </row>
    <row r="57" spans="1:7" s="39" customFormat="1" ht="12.75">
      <c r="A57" s="453">
        <v>4</v>
      </c>
      <c r="B57" s="454" t="s">
        <v>386</v>
      </c>
      <c r="C57" s="455" t="s">
        <v>719</v>
      </c>
      <c r="D57" s="456" t="s">
        <v>718</v>
      </c>
      <c r="E57" s="457">
        <v>4</v>
      </c>
      <c r="F57" s="458"/>
      <c r="G57" s="459"/>
    </row>
    <row r="58" spans="1:7" s="49" customFormat="1" ht="14.25" customHeight="1">
      <c r="A58" s="257" t="s">
        <v>396</v>
      </c>
      <c r="B58" s="80"/>
      <c r="C58" s="151"/>
      <c r="D58" s="81"/>
      <c r="E58" s="82"/>
      <c r="F58" s="82"/>
      <c r="G58" s="160">
        <f>SUM(G54:G57)</f>
        <v>0</v>
      </c>
    </row>
    <row r="59" spans="1:7" s="15" customFormat="1" ht="13.5">
      <c r="A59" s="8"/>
      <c r="B59" s="41"/>
      <c r="C59" s="41"/>
      <c r="D59" s="43"/>
      <c r="E59" s="35"/>
      <c r="F59" s="9"/>
      <c r="G59" s="9"/>
    </row>
    <row r="60" spans="1:7" ht="15">
      <c r="A60" s="1005" t="s">
        <v>1200</v>
      </c>
      <c r="B60" s="1005"/>
      <c r="C60" s="1005"/>
      <c r="D60" s="436"/>
      <c r="E60" s="436"/>
      <c r="F60" s="436"/>
      <c r="G60" s="380">
        <f>SUM(G58)</f>
        <v>0</v>
      </c>
    </row>
    <row r="61" spans="1:7" s="15" customFormat="1" ht="13.5">
      <c r="A61" s="8"/>
      <c r="B61" s="41"/>
      <c r="C61" s="41"/>
      <c r="D61" s="43"/>
      <c r="E61" s="35"/>
      <c r="F61" s="9"/>
      <c r="G61" s="9"/>
    </row>
    <row r="62" spans="1:7" s="15" customFormat="1" ht="13.5">
      <c r="A62" s="8"/>
      <c r="B62" s="41"/>
      <c r="C62" s="41"/>
      <c r="D62" s="43"/>
      <c r="E62" s="35"/>
      <c r="F62" s="9"/>
      <c r="G62" s="9"/>
    </row>
    <row r="63" spans="1:7" s="50" customFormat="1" ht="15">
      <c r="A63" s="436" t="s">
        <v>1219</v>
      </c>
      <c r="B63" s="225"/>
      <c r="C63" s="437"/>
      <c r="D63" s="436"/>
      <c r="E63" s="436"/>
      <c r="F63" s="436"/>
      <c r="G63" s="436"/>
    </row>
    <row r="64" spans="1:7" s="53" customFormat="1" ht="12.75" customHeight="1">
      <c r="A64" s="438"/>
      <c r="B64" s="439"/>
      <c r="C64" s="440"/>
      <c r="D64" s="440"/>
      <c r="E64" s="440"/>
      <c r="F64" s="440"/>
      <c r="G64" s="440"/>
    </row>
    <row r="65" spans="1:7" s="53" customFormat="1" ht="12.75" customHeight="1">
      <c r="A65" s="256" t="s">
        <v>395</v>
      </c>
      <c r="B65" s="83"/>
      <c r="C65" s="83"/>
      <c r="D65" s="83"/>
      <c r="E65" s="84"/>
      <c r="F65" s="85"/>
      <c r="G65" s="85"/>
    </row>
    <row r="66" spans="1:7" s="39" customFormat="1" ht="9.75" customHeight="1">
      <c r="A66" s="118" t="s">
        <v>387</v>
      </c>
      <c r="B66" s="118" t="s">
        <v>379</v>
      </c>
      <c r="C66" s="118" t="s">
        <v>388</v>
      </c>
      <c r="D66" s="119" t="s">
        <v>380</v>
      </c>
      <c r="E66" s="119" t="s">
        <v>381</v>
      </c>
      <c r="F66" s="452" t="s">
        <v>382</v>
      </c>
      <c r="G66" s="119" t="s">
        <v>383</v>
      </c>
    </row>
    <row r="67" spans="1:7" s="39" customFormat="1" ht="48.75" customHeight="1">
      <c r="A67" s="138">
        <v>1</v>
      </c>
      <c r="B67" s="139" t="s">
        <v>411</v>
      </c>
      <c r="C67" s="285" t="s">
        <v>1213</v>
      </c>
      <c r="D67" s="234" t="s">
        <v>389</v>
      </c>
      <c r="E67" s="248">
        <v>35</v>
      </c>
      <c r="F67" s="248"/>
      <c r="G67" s="241"/>
    </row>
    <row r="68" spans="1:7" s="39" customFormat="1" ht="23.25" customHeight="1">
      <c r="A68" s="429">
        <v>2</v>
      </c>
      <c r="B68" s="332" t="s">
        <v>386</v>
      </c>
      <c r="C68" s="333" t="s">
        <v>1211</v>
      </c>
      <c r="D68" s="430" t="s">
        <v>389</v>
      </c>
      <c r="E68" s="314">
        <v>35</v>
      </c>
      <c r="F68" s="314"/>
      <c r="G68" s="334"/>
    </row>
    <row r="69" spans="1:7" s="39" customFormat="1" ht="60" customHeight="1">
      <c r="A69" s="138">
        <v>3</v>
      </c>
      <c r="B69" s="139" t="s">
        <v>421</v>
      </c>
      <c r="C69" s="708" t="s">
        <v>1147</v>
      </c>
      <c r="D69" s="234" t="s">
        <v>384</v>
      </c>
      <c r="E69" s="283">
        <v>70</v>
      </c>
      <c r="F69" s="248"/>
      <c r="G69" s="241"/>
    </row>
    <row r="70" spans="1:249" s="49" customFormat="1" ht="36" customHeight="1">
      <c r="A70" s="138">
        <v>4</v>
      </c>
      <c r="B70" s="139" t="s">
        <v>419</v>
      </c>
      <c r="C70" s="240" t="s">
        <v>423</v>
      </c>
      <c r="D70" s="234" t="s">
        <v>384</v>
      </c>
      <c r="E70" s="283">
        <v>70</v>
      </c>
      <c r="F70" s="248"/>
      <c r="G70" s="241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</row>
    <row r="71" spans="1:249" s="39" customFormat="1" ht="23.25">
      <c r="A71" s="138">
        <v>5</v>
      </c>
      <c r="B71" s="139" t="s">
        <v>405</v>
      </c>
      <c r="C71" s="240" t="s">
        <v>1215</v>
      </c>
      <c r="D71" s="234" t="s">
        <v>408</v>
      </c>
      <c r="E71" s="249">
        <v>1.05</v>
      </c>
      <c r="F71" s="248"/>
      <c r="G71" s="241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</row>
    <row r="72" spans="1:249" s="49" customFormat="1" ht="12.75">
      <c r="A72" s="138">
        <v>6</v>
      </c>
      <c r="B72" s="139" t="s">
        <v>422</v>
      </c>
      <c r="C72" s="240" t="s">
        <v>400</v>
      </c>
      <c r="D72" s="234" t="s">
        <v>390</v>
      </c>
      <c r="E72" s="249">
        <v>3.5</v>
      </c>
      <c r="F72" s="248"/>
      <c r="G72" s="33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</row>
    <row r="73" spans="1:7" s="49" customFormat="1" ht="14.25" customHeight="1">
      <c r="A73" s="75" t="s">
        <v>396</v>
      </c>
      <c r="B73" s="709"/>
      <c r="C73" s="710"/>
      <c r="D73" s="711"/>
      <c r="E73" s="712"/>
      <c r="F73" s="712"/>
      <c r="G73" s="713">
        <f>SUM(G67:G72)</f>
        <v>0</v>
      </c>
    </row>
    <row r="74" spans="1:7" s="49" customFormat="1" ht="14.25" customHeight="1">
      <c r="A74" s="8"/>
      <c r="B74" s="44"/>
      <c r="C74" s="45"/>
      <c r="D74" s="36"/>
      <c r="E74" s="10"/>
      <c r="F74" s="9"/>
      <c r="G74" s="9"/>
    </row>
    <row r="75" spans="1:7" s="49" customFormat="1" ht="14.25" customHeight="1">
      <c r="A75" s="1158" t="s">
        <v>285</v>
      </c>
      <c r="B75" s="1158"/>
      <c r="C75" s="1158"/>
      <c r="D75" s="315"/>
      <c r="E75" s="316"/>
      <c r="F75" s="316"/>
      <c r="G75" s="317"/>
    </row>
    <row r="76" spans="1:7" s="39" customFormat="1" ht="12.75">
      <c r="A76" s="902" t="s">
        <v>979</v>
      </c>
      <c r="B76" s="185"/>
      <c r="C76" s="185"/>
      <c r="D76" s="903"/>
      <c r="E76" s="904"/>
      <c r="F76" s="904"/>
      <c r="G76" s="905"/>
    </row>
    <row r="77" spans="1:7" s="39" customFormat="1" ht="12.75">
      <c r="A77" s="879">
        <v>1</v>
      </c>
      <c r="B77" s="1135" t="s">
        <v>980</v>
      </c>
      <c r="C77" s="1135"/>
      <c r="D77" s="318" t="s">
        <v>384</v>
      </c>
      <c r="E77" s="321">
        <v>1</v>
      </c>
      <c r="F77" s="322"/>
      <c r="G77" s="319"/>
    </row>
    <row r="78" spans="1:7" s="39" customFormat="1" ht="12.75">
      <c r="A78" s="880">
        <v>2</v>
      </c>
      <c r="B78" s="1140" t="s">
        <v>981</v>
      </c>
      <c r="C78" s="1140"/>
      <c r="D78" s="155" t="s">
        <v>384</v>
      </c>
      <c r="E78" s="321">
        <v>1</v>
      </c>
      <c r="F78" s="322"/>
      <c r="G78" s="322"/>
    </row>
    <row r="79" spans="1:7" s="39" customFormat="1" ht="12.75">
      <c r="A79" s="880">
        <v>3</v>
      </c>
      <c r="B79" s="1140" t="s">
        <v>982</v>
      </c>
      <c r="C79" s="1140"/>
      <c r="D79" s="155" t="s">
        <v>384</v>
      </c>
      <c r="E79" s="321">
        <v>1</v>
      </c>
      <c r="F79" s="322"/>
      <c r="G79" s="322"/>
    </row>
    <row r="80" spans="1:7" s="39" customFormat="1" ht="12.75">
      <c r="A80" s="880">
        <v>4</v>
      </c>
      <c r="B80" s="1140" t="s">
        <v>983</v>
      </c>
      <c r="C80" s="1140"/>
      <c r="D80" s="155" t="s">
        <v>384</v>
      </c>
      <c r="E80" s="321">
        <v>1</v>
      </c>
      <c r="F80" s="322"/>
      <c r="G80" s="322"/>
    </row>
    <row r="81" spans="1:7" s="39" customFormat="1" ht="12.75">
      <c r="A81" s="880">
        <v>5</v>
      </c>
      <c r="B81" s="1140" t="s">
        <v>984</v>
      </c>
      <c r="C81" s="1140"/>
      <c r="D81" s="155" t="s">
        <v>384</v>
      </c>
      <c r="E81" s="321">
        <v>1</v>
      </c>
      <c r="F81" s="322"/>
      <c r="G81" s="322"/>
    </row>
    <row r="82" spans="1:7" s="39" customFormat="1" ht="12.75">
      <c r="A82" s="880">
        <v>9</v>
      </c>
      <c r="B82" s="1140" t="s">
        <v>985</v>
      </c>
      <c r="C82" s="1140"/>
      <c r="D82" s="155" t="s">
        <v>384</v>
      </c>
      <c r="E82" s="321">
        <v>1</v>
      </c>
      <c r="F82" s="322"/>
      <c r="G82" s="322"/>
    </row>
    <row r="83" spans="1:7" s="39" customFormat="1" ht="12.75">
      <c r="A83" s="880">
        <v>10</v>
      </c>
      <c r="B83" s="1140" t="s">
        <v>986</v>
      </c>
      <c r="C83" s="1140"/>
      <c r="D83" s="155" t="s">
        <v>384</v>
      </c>
      <c r="E83" s="321">
        <v>1</v>
      </c>
      <c r="F83" s="322"/>
      <c r="G83" s="322"/>
    </row>
    <row r="84" spans="1:7" s="39" customFormat="1" ht="12.75">
      <c r="A84" s="880">
        <v>12</v>
      </c>
      <c r="B84" s="1140" t="s">
        <v>987</v>
      </c>
      <c r="C84" s="1140"/>
      <c r="D84" s="155" t="s">
        <v>384</v>
      </c>
      <c r="E84" s="321">
        <v>1</v>
      </c>
      <c r="F84" s="322"/>
      <c r="G84" s="322"/>
    </row>
    <row r="85" spans="1:7" s="39" customFormat="1" ht="12.75">
      <c r="A85" s="880">
        <v>13</v>
      </c>
      <c r="B85" s="1136" t="s">
        <v>988</v>
      </c>
      <c r="C85" s="1136"/>
      <c r="D85" s="155" t="s">
        <v>384</v>
      </c>
      <c r="E85" s="321">
        <v>1</v>
      </c>
      <c r="F85" s="322"/>
      <c r="G85" s="322"/>
    </row>
    <row r="86" spans="1:7" s="39" customFormat="1" ht="12.75">
      <c r="A86" s="880">
        <v>16</v>
      </c>
      <c r="B86" s="1140" t="s">
        <v>989</v>
      </c>
      <c r="C86" s="1140"/>
      <c r="D86" s="155" t="s">
        <v>384</v>
      </c>
      <c r="E86" s="321">
        <v>1</v>
      </c>
      <c r="F86" s="322"/>
      <c r="G86" s="322"/>
    </row>
    <row r="87" spans="1:7" s="39" customFormat="1" ht="12.75">
      <c r="A87" s="880">
        <v>17</v>
      </c>
      <c r="B87" s="1140" t="s">
        <v>990</v>
      </c>
      <c r="C87" s="1140"/>
      <c r="D87" s="155" t="s">
        <v>384</v>
      </c>
      <c r="E87" s="321">
        <v>1</v>
      </c>
      <c r="F87" s="322"/>
      <c r="G87" s="322"/>
    </row>
    <row r="88" spans="1:7" s="39" customFormat="1" ht="12.75">
      <c r="A88" s="880">
        <v>18</v>
      </c>
      <c r="B88" s="1140" t="s">
        <v>991</v>
      </c>
      <c r="C88" s="1140"/>
      <c r="D88" s="155" t="s">
        <v>384</v>
      </c>
      <c r="E88" s="321">
        <v>1</v>
      </c>
      <c r="F88" s="322"/>
      <c r="G88" s="322"/>
    </row>
    <row r="89" spans="1:7" s="39" customFormat="1" ht="12.75">
      <c r="A89" s="880">
        <v>19</v>
      </c>
      <c r="B89" s="1140" t="s">
        <v>992</v>
      </c>
      <c r="C89" s="1140"/>
      <c r="D89" s="155" t="s">
        <v>384</v>
      </c>
      <c r="E89" s="321">
        <v>1</v>
      </c>
      <c r="F89" s="322"/>
      <c r="G89" s="322"/>
    </row>
    <row r="90" spans="1:7" s="39" customFormat="1" ht="12.75">
      <c r="A90" s="880">
        <v>20</v>
      </c>
      <c r="B90" s="1140" t="s">
        <v>993</v>
      </c>
      <c r="C90" s="1140"/>
      <c r="D90" s="155" t="s">
        <v>384</v>
      </c>
      <c r="E90" s="321">
        <v>1</v>
      </c>
      <c r="F90" s="322"/>
      <c r="G90" s="322"/>
    </row>
    <row r="91" spans="1:7" s="39" customFormat="1" ht="12.75">
      <c r="A91" s="880">
        <v>21</v>
      </c>
      <c r="B91" s="1140" t="s">
        <v>994</v>
      </c>
      <c r="C91" s="1140"/>
      <c r="D91" s="155" t="s">
        <v>384</v>
      </c>
      <c r="E91" s="321">
        <v>1</v>
      </c>
      <c r="F91" s="322"/>
      <c r="G91" s="322"/>
    </row>
    <row r="92" spans="1:7" s="39" customFormat="1" ht="12.75">
      <c r="A92" s="880">
        <v>22</v>
      </c>
      <c r="B92" s="1140" t="s">
        <v>995</v>
      </c>
      <c r="C92" s="1140"/>
      <c r="D92" s="155" t="s">
        <v>384</v>
      </c>
      <c r="E92" s="321">
        <v>1</v>
      </c>
      <c r="F92" s="322"/>
      <c r="G92" s="322"/>
    </row>
    <row r="93" spans="1:7" s="39" customFormat="1" ht="12.75">
      <c r="A93" s="880">
        <v>24</v>
      </c>
      <c r="B93" s="1140" t="s">
        <v>996</v>
      </c>
      <c r="C93" s="1140"/>
      <c r="D93" s="155" t="s">
        <v>384</v>
      </c>
      <c r="E93" s="321">
        <v>1</v>
      </c>
      <c r="F93" s="322"/>
      <c r="G93" s="322"/>
    </row>
    <row r="94" spans="1:7" s="39" customFormat="1" ht="12.75">
      <c r="A94" s="880">
        <v>26</v>
      </c>
      <c r="B94" s="1140" t="s">
        <v>997</v>
      </c>
      <c r="C94" s="1140"/>
      <c r="D94" s="155" t="s">
        <v>384</v>
      </c>
      <c r="E94" s="321">
        <v>1</v>
      </c>
      <c r="F94" s="322"/>
      <c r="G94" s="322"/>
    </row>
    <row r="95" spans="1:7" s="39" customFormat="1" ht="12.75">
      <c r="A95" s="880">
        <v>27</v>
      </c>
      <c r="B95" s="1136" t="s">
        <v>998</v>
      </c>
      <c r="C95" s="1136"/>
      <c r="D95" s="155" t="s">
        <v>384</v>
      </c>
      <c r="E95" s="321">
        <v>1</v>
      </c>
      <c r="F95" s="322"/>
      <c r="G95" s="322"/>
    </row>
    <row r="96" spans="1:7" s="39" customFormat="1" ht="12.75">
      <c r="A96" s="880">
        <v>28</v>
      </c>
      <c r="B96" s="1140" t="s">
        <v>999</v>
      </c>
      <c r="C96" s="1140"/>
      <c r="D96" s="155" t="s">
        <v>384</v>
      </c>
      <c r="E96" s="321">
        <v>1</v>
      </c>
      <c r="F96" s="322"/>
      <c r="G96" s="322"/>
    </row>
    <row r="97" spans="1:7" s="39" customFormat="1" ht="12.75">
      <c r="A97" s="880">
        <v>29</v>
      </c>
      <c r="B97" s="1140" t="s">
        <v>1000</v>
      </c>
      <c r="C97" s="1140"/>
      <c r="D97" s="155" t="s">
        <v>384</v>
      </c>
      <c r="E97" s="321">
        <v>1</v>
      </c>
      <c r="F97" s="322"/>
      <c r="G97" s="322"/>
    </row>
    <row r="98" spans="1:7" s="37" customFormat="1" ht="12.75">
      <c r="A98" s="880">
        <v>30</v>
      </c>
      <c r="B98" s="1140" t="s">
        <v>1001</v>
      </c>
      <c r="C98" s="1140"/>
      <c r="D98" s="155" t="s">
        <v>384</v>
      </c>
      <c r="E98" s="321">
        <v>1</v>
      </c>
      <c r="F98" s="322"/>
      <c r="G98" s="322"/>
    </row>
    <row r="99" spans="1:7" ht="12.75">
      <c r="A99" s="880">
        <v>32</v>
      </c>
      <c r="B99" s="1140" t="s">
        <v>1002</v>
      </c>
      <c r="C99" s="1140"/>
      <c r="D99" s="155" t="s">
        <v>384</v>
      </c>
      <c r="E99" s="321">
        <v>1</v>
      </c>
      <c r="F99" s="322"/>
      <c r="G99" s="322"/>
    </row>
    <row r="100" spans="1:7" ht="13.5" customHeight="1">
      <c r="A100" s="880">
        <v>33</v>
      </c>
      <c r="B100" s="1140" t="s">
        <v>1003</v>
      </c>
      <c r="C100" s="1140"/>
      <c r="D100" s="155" t="s">
        <v>384</v>
      </c>
      <c r="E100" s="321">
        <v>1</v>
      </c>
      <c r="F100" s="322"/>
      <c r="G100" s="322"/>
    </row>
    <row r="101" spans="1:7" ht="12.75">
      <c r="A101" s="880">
        <v>34</v>
      </c>
      <c r="B101" s="1140" t="s">
        <v>1004</v>
      </c>
      <c r="C101" s="1140"/>
      <c r="D101" s="155" t="s">
        <v>384</v>
      </c>
      <c r="E101" s="321">
        <v>1</v>
      </c>
      <c r="F101" s="322"/>
      <c r="G101" s="322"/>
    </row>
    <row r="102" spans="1:7" ht="12.75">
      <c r="A102" s="880">
        <v>35</v>
      </c>
      <c r="B102" s="1140" t="s">
        <v>1005</v>
      </c>
      <c r="C102" s="1140"/>
      <c r="D102" s="155" t="s">
        <v>384</v>
      </c>
      <c r="E102" s="321">
        <v>1</v>
      </c>
      <c r="F102" s="322"/>
      <c r="G102" s="322"/>
    </row>
    <row r="103" spans="1:7" ht="12.75">
      <c r="A103" s="880">
        <v>36</v>
      </c>
      <c r="B103" s="1136" t="s">
        <v>1006</v>
      </c>
      <c r="C103" s="1136"/>
      <c r="D103" s="155" t="s">
        <v>384</v>
      </c>
      <c r="E103" s="321">
        <v>1</v>
      </c>
      <c r="F103" s="322"/>
      <c r="G103" s="322"/>
    </row>
    <row r="104" spans="1:7" ht="12.75" customHeight="1">
      <c r="A104" s="880">
        <v>38</v>
      </c>
      <c r="B104" s="1140" t="s">
        <v>1007</v>
      </c>
      <c r="C104" s="1140"/>
      <c r="D104" s="155" t="s">
        <v>384</v>
      </c>
      <c r="E104" s="321">
        <v>1</v>
      </c>
      <c r="F104" s="322"/>
      <c r="G104" s="322"/>
    </row>
    <row r="105" spans="1:7" ht="12.75" customHeight="1">
      <c r="A105" s="880">
        <v>39</v>
      </c>
      <c r="B105" s="1140" t="s">
        <v>1008</v>
      </c>
      <c r="C105" s="1140"/>
      <c r="D105" s="155" t="s">
        <v>384</v>
      </c>
      <c r="E105" s="321">
        <v>1</v>
      </c>
      <c r="F105" s="322"/>
      <c r="G105" s="322"/>
    </row>
    <row r="106" spans="1:7" ht="12.75">
      <c r="A106" s="880">
        <v>40</v>
      </c>
      <c r="B106" s="1140" t="s">
        <v>1009</v>
      </c>
      <c r="C106" s="1140"/>
      <c r="D106" s="155" t="s">
        <v>384</v>
      </c>
      <c r="E106" s="321">
        <v>1</v>
      </c>
      <c r="F106" s="322"/>
      <c r="G106" s="322"/>
    </row>
    <row r="107" spans="1:7" ht="12.75">
      <c r="A107" s="880">
        <v>41</v>
      </c>
      <c r="B107" s="1140" t="s">
        <v>1010</v>
      </c>
      <c r="C107" s="1140"/>
      <c r="D107" s="155" t="s">
        <v>384</v>
      </c>
      <c r="E107" s="321">
        <v>1</v>
      </c>
      <c r="F107" s="322"/>
      <c r="G107" s="322"/>
    </row>
    <row r="108" spans="1:7" ht="12.75">
      <c r="A108" s="880">
        <v>43</v>
      </c>
      <c r="B108" s="1140" t="s">
        <v>1011</v>
      </c>
      <c r="C108" s="1140"/>
      <c r="D108" s="155" t="s">
        <v>384</v>
      </c>
      <c r="E108" s="321">
        <v>1</v>
      </c>
      <c r="F108" s="322"/>
      <c r="G108" s="322"/>
    </row>
    <row r="109" spans="1:7" ht="12.75">
      <c r="A109" s="880">
        <v>44</v>
      </c>
      <c r="B109" s="1140" t="s">
        <v>1012</v>
      </c>
      <c r="C109" s="1140"/>
      <c r="D109" s="155" t="s">
        <v>384</v>
      </c>
      <c r="E109" s="321">
        <v>1</v>
      </c>
      <c r="F109" s="322"/>
      <c r="G109" s="322"/>
    </row>
    <row r="110" spans="1:7" ht="12.75">
      <c r="A110" s="880">
        <v>45</v>
      </c>
      <c r="B110" s="1140" t="s">
        <v>1013</v>
      </c>
      <c r="C110" s="1140"/>
      <c r="D110" s="155" t="s">
        <v>384</v>
      </c>
      <c r="E110" s="321">
        <v>1</v>
      </c>
      <c r="F110" s="322"/>
      <c r="G110" s="322"/>
    </row>
    <row r="111" spans="1:7" ht="12.75">
      <c r="A111" s="880">
        <v>46</v>
      </c>
      <c r="B111" s="1140" t="s">
        <v>1014</v>
      </c>
      <c r="C111" s="1140"/>
      <c r="D111" s="155" t="s">
        <v>384</v>
      </c>
      <c r="E111" s="321">
        <v>1</v>
      </c>
      <c r="F111" s="322"/>
      <c r="G111" s="322"/>
    </row>
    <row r="112" spans="1:7" ht="12.75">
      <c r="A112" s="880">
        <v>47</v>
      </c>
      <c r="B112" s="1140" t="s">
        <v>1015</v>
      </c>
      <c r="C112" s="1140"/>
      <c r="D112" s="155" t="s">
        <v>384</v>
      </c>
      <c r="E112" s="321">
        <v>1</v>
      </c>
      <c r="F112" s="322"/>
      <c r="G112" s="322"/>
    </row>
    <row r="113" spans="1:7" s="50" customFormat="1" ht="12.75">
      <c r="A113" s="880">
        <v>48</v>
      </c>
      <c r="B113" s="1136" t="s">
        <v>1016</v>
      </c>
      <c r="C113" s="1136"/>
      <c r="D113" s="155" t="s">
        <v>384</v>
      </c>
      <c r="E113" s="321">
        <v>1</v>
      </c>
      <c r="F113" s="322"/>
      <c r="G113" s="322"/>
    </row>
    <row r="114" spans="1:7" s="53" customFormat="1" ht="12.75" customHeight="1">
      <c r="A114" s="880">
        <v>49</v>
      </c>
      <c r="B114" s="1140" t="s">
        <v>1017</v>
      </c>
      <c r="C114" s="1140"/>
      <c r="D114" s="155" t="s">
        <v>384</v>
      </c>
      <c r="E114" s="321">
        <v>1</v>
      </c>
      <c r="F114" s="322"/>
      <c r="G114" s="322"/>
    </row>
    <row r="115" spans="1:7" s="53" customFormat="1" ht="12.75" customHeight="1">
      <c r="A115" s="880">
        <v>50</v>
      </c>
      <c r="B115" s="1140" t="s">
        <v>1018</v>
      </c>
      <c r="C115" s="1140"/>
      <c r="D115" s="155" t="s">
        <v>384</v>
      </c>
      <c r="E115" s="321">
        <v>1</v>
      </c>
      <c r="F115" s="322"/>
      <c r="G115" s="322"/>
    </row>
    <row r="116" spans="1:7" s="39" customFormat="1" ht="13.5" customHeight="1">
      <c r="A116" s="880">
        <v>51</v>
      </c>
      <c r="B116" s="1140" t="s">
        <v>1019</v>
      </c>
      <c r="C116" s="1140"/>
      <c r="D116" s="155" t="s">
        <v>384</v>
      </c>
      <c r="E116" s="321">
        <v>1</v>
      </c>
      <c r="F116" s="322"/>
      <c r="G116" s="322"/>
    </row>
    <row r="117" spans="1:7" s="39" customFormat="1" ht="12.75" customHeight="1">
      <c r="A117" s="880">
        <v>52</v>
      </c>
      <c r="B117" s="1140" t="s">
        <v>1020</v>
      </c>
      <c r="C117" s="1140"/>
      <c r="D117" s="155" t="s">
        <v>384</v>
      </c>
      <c r="E117" s="321">
        <v>1</v>
      </c>
      <c r="F117" s="322"/>
      <c r="G117" s="322"/>
    </row>
    <row r="118" spans="1:7" s="39" customFormat="1" ht="12.75">
      <c r="A118" s="880">
        <v>54</v>
      </c>
      <c r="B118" s="1140" t="s">
        <v>1021</v>
      </c>
      <c r="C118" s="1140"/>
      <c r="D118" s="155" t="s">
        <v>384</v>
      </c>
      <c r="E118" s="321">
        <v>1</v>
      </c>
      <c r="F118" s="322"/>
      <c r="G118" s="322"/>
    </row>
    <row r="119" spans="1:249" s="49" customFormat="1" ht="13.5" customHeight="1">
      <c r="A119" s="880">
        <v>58</v>
      </c>
      <c r="B119" s="1140" t="s">
        <v>1022</v>
      </c>
      <c r="C119" s="1140"/>
      <c r="D119" s="155" t="s">
        <v>384</v>
      </c>
      <c r="E119" s="321">
        <v>1</v>
      </c>
      <c r="F119" s="322"/>
      <c r="G119" s="322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</row>
    <row r="120" spans="1:249" s="39" customFormat="1" ht="12.75">
      <c r="A120" s="880">
        <v>59</v>
      </c>
      <c r="B120" s="1140" t="s">
        <v>1023</v>
      </c>
      <c r="C120" s="1140"/>
      <c r="D120" s="155" t="s">
        <v>384</v>
      </c>
      <c r="E120" s="321">
        <v>1</v>
      </c>
      <c r="F120" s="322"/>
      <c r="G120" s="322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</row>
    <row r="121" spans="1:249" s="49" customFormat="1" ht="12.75">
      <c r="A121" s="880">
        <v>60</v>
      </c>
      <c r="B121" s="1136" t="s">
        <v>1024</v>
      </c>
      <c r="C121" s="1136"/>
      <c r="D121" s="155" t="s">
        <v>384</v>
      </c>
      <c r="E121" s="321">
        <v>1</v>
      </c>
      <c r="F121" s="322"/>
      <c r="G121" s="322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</row>
    <row r="122" spans="1:7" s="49" customFormat="1" ht="14.25" customHeight="1">
      <c r="A122" s="880">
        <v>62</v>
      </c>
      <c r="B122" s="1140" t="s">
        <v>1025</v>
      </c>
      <c r="C122" s="1140"/>
      <c r="D122" s="155" t="s">
        <v>384</v>
      </c>
      <c r="E122" s="321">
        <v>1</v>
      </c>
      <c r="F122" s="322"/>
      <c r="G122" s="322"/>
    </row>
    <row r="123" spans="1:7" s="49" customFormat="1" ht="14.25" customHeight="1">
      <c r="A123" s="880">
        <v>63</v>
      </c>
      <c r="B123" s="1140" t="s">
        <v>1026</v>
      </c>
      <c r="C123" s="1140"/>
      <c r="D123" s="155" t="s">
        <v>384</v>
      </c>
      <c r="E123" s="321">
        <v>1</v>
      </c>
      <c r="F123" s="322"/>
      <c r="G123" s="322"/>
    </row>
    <row r="124" spans="1:7" s="49" customFormat="1" ht="14.25" customHeight="1">
      <c r="A124" s="880">
        <v>64</v>
      </c>
      <c r="B124" s="1140" t="s">
        <v>1027</v>
      </c>
      <c r="C124" s="1140"/>
      <c r="D124" s="155" t="s">
        <v>384</v>
      </c>
      <c r="E124" s="321">
        <v>1</v>
      </c>
      <c r="F124" s="322"/>
      <c r="G124" s="322"/>
    </row>
    <row r="125" spans="1:7" s="49" customFormat="1" ht="14.25" customHeight="1">
      <c r="A125" s="880">
        <v>65</v>
      </c>
      <c r="B125" s="1140" t="s">
        <v>1028</v>
      </c>
      <c r="C125" s="1140"/>
      <c r="D125" s="155" t="s">
        <v>384</v>
      </c>
      <c r="E125" s="321">
        <v>1</v>
      </c>
      <c r="F125" s="322"/>
      <c r="G125" s="322"/>
    </row>
    <row r="126" spans="1:7" s="49" customFormat="1" ht="14.25" customHeight="1">
      <c r="A126" s="880">
        <v>66</v>
      </c>
      <c r="B126" s="1140" t="s">
        <v>1029</v>
      </c>
      <c r="C126" s="1140"/>
      <c r="D126" s="155" t="s">
        <v>384</v>
      </c>
      <c r="E126" s="321">
        <v>1</v>
      </c>
      <c r="F126" s="322"/>
      <c r="G126" s="322"/>
    </row>
    <row r="127" spans="1:7" s="39" customFormat="1" ht="12.75">
      <c r="A127" s="880">
        <v>67</v>
      </c>
      <c r="B127" s="1140" t="s">
        <v>1030</v>
      </c>
      <c r="C127" s="1140"/>
      <c r="D127" s="155" t="s">
        <v>384</v>
      </c>
      <c r="E127" s="321">
        <v>1</v>
      </c>
      <c r="F127" s="322"/>
      <c r="G127" s="322"/>
    </row>
    <row r="128" spans="1:7" s="39" customFormat="1" ht="12.75">
      <c r="A128" s="880">
        <v>68</v>
      </c>
      <c r="B128" s="1140" t="s">
        <v>1031</v>
      </c>
      <c r="C128" s="1140"/>
      <c r="D128" s="155" t="s">
        <v>384</v>
      </c>
      <c r="E128" s="321">
        <v>1</v>
      </c>
      <c r="F128" s="322"/>
      <c r="G128" s="322"/>
    </row>
    <row r="129" spans="1:7" s="39" customFormat="1" ht="12.75">
      <c r="A129" s="880">
        <v>69</v>
      </c>
      <c r="B129" s="1140" t="s">
        <v>1032</v>
      </c>
      <c r="C129" s="1140"/>
      <c r="D129" s="155" t="s">
        <v>384</v>
      </c>
      <c r="E129" s="321">
        <v>1</v>
      </c>
      <c r="F129" s="322"/>
      <c r="G129" s="322"/>
    </row>
    <row r="130" spans="1:7" s="39" customFormat="1" ht="12.75">
      <c r="A130" s="881">
        <v>70</v>
      </c>
      <c r="B130" s="1141" t="s">
        <v>1033</v>
      </c>
      <c r="C130" s="1141"/>
      <c r="D130" s="499" t="s">
        <v>384</v>
      </c>
      <c r="E130" s="321">
        <v>1</v>
      </c>
      <c r="F130" s="322"/>
      <c r="G130" s="501"/>
    </row>
    <row r="131" spans="1:7" s="39" customFormat="1" ht="12.75">
      <c r="A131" s="906"/>
      <c r="B131" s="907"/>
      <c r="C131" s="907"/>
      <c r="D131" s="749" t="s">
        <v>384</v>
      </c>
      <c r="E131" s="210">
        <f>SUM(E77:E130)</f>
        <v>54</v>
      </c>
      <c r="F131" s="826"/>
      <c r="G131" s="826">
        <f>SUM(G77:G130)</f>
        <v>0</v>
      </c>
    </row>
    <row r="132" spans="1:7" s="39" customFormat="1" ht="12.75">
      <c r="A132" s="908"/>
      <c r="B132" s="909"/>
      <c r="C132" s="909"/>
      <c r="D132" s="910"/>
      <c r="E132" s="911"/>
      <c r="F132" s="912"/>
      <c r="G132" s="912"/>
    </row>
    <row r="133" spans="1:7" s="39" customFormat="1" ht="12.75">
      <c r="A133" s="152" t="s">
        <v>1034</v>
      </c>
      <c r="B133" s="79"/>
      <c r="C133" s="444"/>
      <c r="D133" s="445"/>
      <c r="E133" s="446"/>
      <c r="F133" s="447"/>
      <c r="G133" s="448"/>
    </row>
    <row r="134" spans="1:7" s="37" customFormat="1" ht="12.75">
      <c r="A134" s="848">
        <v>6</v>
      </c>
      <c r="B134" s="1047" t="s">
        <v>1035</v>
      </c>
      <c r="C134" s="1047"/>
      <c r="D134" s="487" t="s">
        <v>384</v>
      </c>
      <c r="E134" s="321">
        <v>1</v>
      </c>
      <c r="F134" s="322"/>
      <c r="G134" s="319"/>
    </row>
    <row r="135" spans="1:7" ht="9.75" customHeight="1">
      <c r="A135" s="852">
        <v>7</v>
      </c>
      <c r="B135" s="1044" t="s">
        <v>1036</v>
      </c>
      <c r="C135" s="1044"/>
      <c r="D135" s="138" t="s">
        <v>384</v>
      </c>
      <c r="E135" s="321">
        <v>1</v>
      </c>
      <c r="F135" s="322"/>
      <c r="G135" s="322"/>
    </row>
    <row r="136" spans="1:7" ht="13.5" customHeight="1">
      <c r="A136" s="852">
        <v>8</v>
      </c>
      <c r="B136" s="1044" t="s">
        <v>1037</v>
      </c>
      <c r="C136" s="1044"/>
      <c r="D136" s="138" t="s">
        <v>384</v>
      </c>
      <c r="E136" s="321">
        <v>1</v>
      </c>
      <c r="F136" s="322"/>
      <c r="G136" s="322"/>
    </row>
    <row r="137" spans="1:7" ht="12.75">
      <c r="A137" s="852">
        <v>11</v>
      </c>
      <c r="B137" s="1044" t="s">
        <v>1038</v>
      </c>
      <c r="C137" s="1044"/>
      <c r="D137" s="138" t="s">
        <v>384</v>
      </c>
      <c r="E137" s="321">
        <v>1</v>
      </c>
      <c r="F137" s="322"/>
      <c r="G137" s="322"/>
    </row>
    <row r="138" spans="1:7" ht="9.75" customHeight="1">
      <c r="A138" s="852">
        <v>14</v>
      </c>
      <c r="B138" s="1044" t="s">
        <v>1039</v>
      </c>
      <c r="C138" s="1044"/>
      <c r="D138" s="138" t="s">
        <v>384</v>
      </c>
      <c r="E138" s="321">
        <v>1</v>
      </c>
      <c r="F138" s="322"/>
      <c r="G138" s="322"/>
    </row>
    <row r="139" spans="1:7" ht="12.75">
      <c r="A139" s="852">
        <v>15</v>
      </c>
      <c r="B139" s="1044" t="s">
        <v>1040</v>
      </c>
      <c r="C139" s="1044"/>
      <c r="D139" s="138" t="s">
        <v>384</v>
      </c>
      <c r="E139" s="321">
        <v>1</v>
      </c>
      <c r="F139" s="322"/>
      <c r="G139" s="322"/>
    </row>
    <row r="140" spans="1:7" ht="9.75" customHeight="1">
      <c r="A140" s="852">
        <v>23</v>
      </c>
      <c r="B140" s="1044" t="s">
        <v>1041</v>
      </c>
      <c r="C140" s="1044"/>
      <c r="D140" s="138" t="s">
        <v>384</v>
      </c>
      <c r="E140" s="321">
        <v>1</v>
      </c>
      <c r="F140" s="322"/>
      <c r="G140" s="322"/>
    </row>
    <row r="141" spans="1:7" ht="12.75">
      <c r="A141" s="852">
        <v>25</v>
      </c>
      <c r="B141" s="1044" t="s">
        <v>1042</v>
      </c>
      <c r="C141" s="1044"/>
      <c r="D141" s="138" t="s">
        <v>384</v>
      </c>
      <c r="E141" s="321">
        <v>1</v>
      </c>
      <c r="F141" s="322"/>
      <c r="G141" s="322"/>
    </row>
    <row r="142" spans="1:7" ht="12.75">
      <c r="A142" s="852">
        <v>31</v>
      </c>
      <c r="B142" s="1040" t="s">
        <v>1043</v>
      </c>
      <c r="C142" s="1040"/>
      <c r="D142" s="138" t="s">
        <v>384</v>
      </c>
      <c r="E142" s="321">
        <v>1</v>
      </c>
      <c r="F142" s="322"/>
      <c r="G142" s="322"/>
    </row>
    <row r="143" spans="1:7" ht="12.75">
      <c r="A143" s="852">
        <v>37</v>
      </c>
      <c r="B143" s="1044" t="s">
        <v>1044</v>
      </c>
      <c r="C143" s="1044"/>
      <c r="D143" s="138" t="s">
        <v>384</v>
      </c>
      <c r="E143" s="321">
        <v>1</v>
      </c>
      <c r="F143" s="322"/>
      <c r="G143" s="322"/>
    </row>
    <row r="144" spans="1:7" ht="12.75">
      <c r="A144" s="852">
        <v>42</v>
      </c>
      <c r="B144" s="1044" t="s">
        <v>1045</v>
      </c>
      <c r="C144" s="1044"/>
      <c r="D144" s="138" t="s">
        <v>384</v>
      </c>
      <c r="E144" s="321">
        <v>1</v>
      </c>
      <c r="F144" s="322"/>
      <c r="G144" s="322"/>
    </row>
    <row r="145" spans="1:7" ht="12.75">
      <c r="A145" s="852">
        <v>53</v>
      </c>
      <c r="B145" s="1044" t="s">
        <v>1046</v>
      </c>
      <c r="C145" s="1044"/>
      <c r="D145" s="138" t="s">
        <v>384</v>
      </c>
      <c r="E145" s="321">
        <v>1</v>
      </c>
      <c r="F145" s="322"/>
      <c r="G145" s="322"/>
    </row>
    <row r="146" spans="1:7" s="50" customFormat="1" ht="9.75" customHeight="1">
      <c r="A146" s="852">
        <v>55</v>
      </c>
      <c r="B146" s="1044" t="s">
        <v>1047</v>
      </c>
      <c r="C146" s="1044"/>
      <c r="D146" s="138" t="s">
        <v>384</v>
      </c>
      <c r="E146" s="321">
        <v>1</v>
      </c>
      <c r="F146" s="322"/>
      <c r="G146" s="322"/>
    </row>
    <row r="147" spans="1:7" s="53" customFormat="1" ht="12.75" customHeight="1">
      <c r="A147" s="852">
        <v>56</v>
      </c>
      <c r="B147" s="1044" t="s">
        <v>1048</v>
      </c>
      <c r="C147" s="1044"/>
      <c r="D147" s="138" t="s">
        <v>384</v>
      </c>
      <c r="E147" s="321">
        <v>1</v>
      </c>
      <c r="F147" s="322"/>
      <c r="G147" s="322"/>
    </row>
    <row r="148" spans="1:8" s="39" customFormat="1" ht="12.75" customHeight="1">
      <c r="A148" s="852">
        <v>57</v>
      </c>
      <c r="B148" s="1044" t="s">
        <v>1049</v>
      </c>
      <c r="C148" s="1044"/>
      <c r="D148" s="138" t="s">
        <v>384</v>
      </c>
      <c r="E148" s="321">
        <v>1</v>
      </c>
      <c r="F148" s="322"/>
      <c r="G148" s="322"/>
      <c r="H148"/>
    </row>
    <row r="149" spans="1:7" s="39" customFormat="1" ht="12.75">
      <c r="A149" s="853">
        <v>61</v>
      </c>
      <c r="B149" s="1045" t="s">
        <v>1050</v>
      </c>
      <c r="C149" s="1045"/>
      <c r="D149" s="290" t="s">
        <v>384</v>
      </c>
      <c r="E149" s="500">
        <v>1</v>
      </c>
      <c r="F149" s="501"/>
      <c r="G149" s="501"/>
    </row>
    <row r="150" spans="1:7" s="39" customFormat="1" ht="12.75">
      <c r="A150" s="913"/>
      <c r="B150" s="914"/>
      <c r="C150" s="667"/>
      <c r="D150" s="915" t="s">
        <v>384</v>
      </c>
      <c r="E150" s="916">
        <f>SUM(E134:E149)</f>
        <v>16</v>
      </c>
      <c r="F150" s="917"/>
      <c r="G150" s="918">
        <f>SUM(G134:G149)</f>
        <v>0</v>
      </c>
    </row>
    <row r="151" spans="1:7" s="39" customFormat="1" ht="12.75" customHeight="1">
      <c r="A151" s="1057" t="s">
        <v>385</v>
      </c>
      <c r="B151" s="1058"/>
      <c r="C151" s="1059"/>
      <c r="D151" s="757" t="s">
        <v>384</v>
      </c>
      <c r="E151" s="421">
        <f>SUM(E150,E131)</f>
        <v>70</v>
      </c>
      <c r="F151" s="489"/>
      <c r="G151" s="919">
        <f>SUM(G150,G131)</f>
        <v>0</v>
      </c>
    </row>
    <row r="152" spans="1:7" s="39" customFormat="1" ht="12.75">
      <c r="A152" s="148" t="s">
        <v>407</v>
      </c>
      <c r="B152" s="246"/>
      <c r="C152" s="423"/>
      <c r="D152" s="138" t="s">
        <v>406</v>
      </c>
      <c r="E152" s="423">
        <v>25</v>
      </c>
      <c r="F152" s="312"/>
      <c r="G152" s="324">
        <f>PRODUCT(E152,G151)/100+G151</f>
        <v>0</v>
      </c>
    </row>
    <row r="153" spans="1:7" s="39" customFormat="1" ht="12.75">
      <c r="A153" s="149" t="s">
        <v>397</v>
      </c>
      <c r="B153" s="144"/>
      <c r="C153" s="150"/>
      <c r="D153" s="115"/>
      <c r="E153" s="153"/>
      <c r="F153" s="154"/>
      <c r="G153" s="87">
        <f>PRODUCT(G152)*1.03</f>
        <v>0</v>
      </c>
    </row>
    <row r="154" spans="1:7" s="49" customFormat="1" ht="13.5" customHeight="1">
      <c r="A154" s="250"/>
      <c r="B154" s="251"/>
      <c r="C154" s="252"/>
      <c r="D154" s="98"/>
      <c r="E154" s="253"/>
      <c r="F154" s="254"/>
      <c r="G154" s="254"/>
    </row>
    <row r="155" spans="1:7" s="52" customFormat="1" ht="12.75" customHeight="1">
      <c r="A155" s="1159" t="s">
        <v>1216</v>
      </c>
      <c r="B155" s="1160"/>
      <c r="C155" s="1161"/>
      <c r="D155" s="318" t="s">
        <v>408</v>
      </c>
      <c r="E155" s="323">
        <v>4.2</v>
      </c>
      <c r="F155" s="319"/>
      <c r="G155" s="821"/>
    </row>
    <row r="156" spans="1:7" s="52" customFormat="1" ht="15" customHeight="1">
      <c r="A156" s="1053" t="s">
        <v>385</v>
      </c>
      <c r="B156" s="1054"/>
      <c r="C156" s="1055"/>
      <c r="D156" s="174"/>
      <c r="E156" s="175"/>
      <c r="F156" s="176"/>
      <c r="G156" s="219">
        <f>SUM(G155:G155)</f>
        <v>0</v>
      </c>
    </row>
    <row r="157" spans="1:7" s="53" customFormat="1" ht="12.75" customHeight="1">
      <c r="A157" s="88"/>
      <c r="B157" s="89"/>
      <c r="C157" s="90"/>
      <c r="D157" s="91"/>
      <c r="E157" s="92"/>
      <c r="F157" s="93"/>
      <c r="G157" s="94"/>
    </row>
    <row r="158" spans="1:7" s="39" customFormat="1" ht="12.75">
      <c r="A158" s="1064" t="s">
        <v>418</v>
      </c>
      <c r="B158" s="1065"/>
      <c r="C158" s="151"/>
      <c r="D158" s="95"/>
      <c r="E158" s="96"/>
      <c r="F158" s="96"/>
      <c r="G158" s="161">
        <f>SUM(G153,G156)</f>
        <v>0</v>
      </c>
    </row>
    <row r="159" spans="1:7" s="39" customFormat="1" ht="12.75">
      <c r="A159" s="66"/>
      <c r="B159" s="156"/>
      <c r="C159" s="136"/>
      <c r="D159" s="156"/>
      <c r="E159" s="157"/>
      <c r="F159" s="157"/>
      <c r="G159" s="57"/>
    </row>
    <row r="160" spans="1:7" s="39" customFormat="1" ht="15">
      <c r="A160" s="1005" t="s">
        <v>1180</v>
      </c>
      <c r="B160" s="1005"/>
      <c r="C160" s="1005"/>
      <c r="D160" s="436"/>
      <c r="E160" s="436"/>
      <c r="F160" s="436"/>
      <c r="G160" s="380">
        <f>SUM(G158,G73)</f>
        <v>0</v>
      </c>
    </row>
    <row r="161" spans="1:7" s="39" customFormat="1" ht="15">
      <c r="A161" s="97"/>
      <c r="B161" s="97"/>
      <c r="C161" s="97"/>
      <c r="D161" s="97"/>
      <c r="E161" s="97"/>
      <c r="F161" s="97"/>
      <c r="G161" s="474"/>
    </row>
    <row r="162" spans="1:7" s="39" customFormat="1" ht="15">
      <c r="A162" s="436" t="s">
        <v>1206</v>
      </c>
      <c r="B162" s="225"/>
      <c r="C162" s="437"/>
      <c r="D162" s="436"/>
      <c r="E162" s="436"/>
      <c r="F162" s="436"/>
      <c r="G162" s="436"/>
    </row>
    <row r="163" spans="1:7" s="39" customFormat="1" ht="15">
      <c r="A163" s="438"/>
      <c r="B163" s="439"/>
      <c r="C163" s="440"/>
      <c r="D163" s="440"/>
      <c r="E163" s="440"/>
      <c r="F163" s="440"/>
      <c r="G163" s="440"/>
    </row>
    <row r="164" spans="1:7" s="37" customFormat="1" ht="12.75">
      <c r="A164" s="256" t="s">
        <v>395</v>
      </c>
      <c r="B164" s="83"/>
      <c r="C164" s="83"/>
      <c r="D164" s="83"/>
      <c r="E164" s="84"/>
      <c r="F164" s="85"/>
      <c r="G164" s="85"/>
    </row>
    <row r="165" spans="1:7" ht="9.75" customHeight="1">
      <c r="A165" s="744" t="s">
        <v>387</v>
      </c>
      <c r="B165" s="744" t="s">
        <v>379</v>
      </c>
      <c r="C165" s="744" t="s">
        <v>388</v>
      </c>
      <c r="D165" s="745" t="s">
        <v>380</v>
      </c>
      <c r="E165" s="745" t="s">
        <v>381</v>
      </c>
      <c r="F165" s="681" t="s">
        <v>382</v>
      </c>
      <c r="G165" s="745" t="s">
        <v>383</v>
      </c>
    </row>
    <row r="166" spans="1:7" ht="13.5" customHeight="1">
      <c r="A166" s="138">
        <v>1</v>
      </c>
      <c r="B166" s="139" t="s">
        <v>411</v>
      </c>
      <c r="C166" s="285" t="s">
        <v>720</v>
      </c>
      <c r="D166" s="234" t="s">
        <v>389</v>
      </c>
      <c r="E166" s="248">
        <v>35</v>
      </c>
      <c r="F166" s="248"/>
      <c r="G166" s="369"/>
    </row>
    <row r="167" spans="1:249" s="39" customFormat="1" ht="33.75">
      <c r="A167" s="429">
        <v>2</v>
      </c>
      <c r="B167" s="332" t="s">
        <v>386</v>
      </c>
      <c r="C167" s="333" t="s">
        <v>1212</v>
      </c>
      <c r="D167" s="430" t="s">
        <v>389</v>
      </c>
      <c r="E167" s="314">
        <v>35</v>
      </c>
      <c r="F167" s="314"/>
      <c r="G167" s="33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</row>
    <row r="168" spans="1:249" s="39" customFormat="1" ht="14.25" customHeight="1">
      <c r="A168" s="138">
        <v>3</v>
      </c>
      <c r="B168" s="139" t="s">
        <v>1207</v>
      </c>
      <c r="C168" s="240" t="s">
        <v>1208</v>
      </c>
      <c r="D168" s="234" t="s">
        <v>384</v>
      </c>
      <c r="E168" s="241">
        <v>1400</v>
      </c>
      <c r="F168" s="248"/>
      <c r="G168" s="241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</row>
    <row r="169" spans="1:249" s="39" customFormat="1" ht="23.25">
      <c r="A169" s="138">
        <v>4</v>
      </c>
      <c r="B169" s="139" t="s">
        <v>405</v>
      </c>
      <c r="C169" s="240" t="s">
        <v>1223</v>
      </c>
      <c r="D169" s="234" t="s">
        <v>408</v>
      </c>
      <c r="E169" s="249">
        <v>0.525</v>
      </c>
      <c r="F169" s="248"/>
      <c r="G169" s="241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</row>
    <row r="170" spans="1:7" ht="11.25" customHeight="1">
      <c r="A170" s="138">
        <v>5</v>
      </c>
      <c r="B170" s="139" t="s">
        <v>422</v>
      </c>
      <c r="C170" s="240" t="s">
        <v>400</v>
      </c>
      <c r="D170" s="234" t="s">
        <v>390</v>
      </c>
      <c r="E170" s="249">
        <v>3.5</v>
      </c>
      <c r="F170" s="248"/>
      <c r="G170" s="293"/>
    </row>
    <row r="171" spans="1:7" ht="12.75">
      <c r="A171" s="75" t="s">
        <v>396</v>
      </c>
      <c r="B171" s="709"/>
      <c r="C171" s="710"/>
      <c r="D171" s="711"/>
      <c r="E171" s="712"/>
      <c r="F171" s="712"/>
      <c r="G171" s="713">
        <f>SUM(G166:G170)</f>
        <v>0</v>
      </c>
    </row>
    <row r="172" spans="1:7" ht="12.75" customHeight="1">
      <c r="A172" s="714"/>
      <c r="B172" s="715"/>
      <c r="C172" s="716"/>
      <c r="D172" s="717"/>
      <c r="E172" s="718"/>
      <c r="F172" s="719"/>
      <c r="G172" s="719"/>
    </row>
    <row r="173" spans="1:7" ht="12.75">
      <c r="A173" s="1088" t="s">
        <v>286</v>
      </c>
      <c r="B173" s="1088"/>
      <c r="C173" s="1088"/>
      <c r="D173" s="720"/>
      <c r="E173" s="721"/>
      <c r="F173" s="721"/>
      <c r="G173" s="722"/>
    </row>
    <row r="174" spans="1:7" ht="12.75">
      <c r="A174" s="152" t="s">
        <v>1209</v>
      </c>
      <c r="B174" s="79"/>
      <c r="C174" s="444"/>
      <c r="D174" s="445"/>
      <c r="E174" s="723"/>
      <c r="F174" s="447"/>
      <c r="G174" s="813"/>
    </row>
    <row r="175" spans="1:7" s="50" customFormat="1" ht="9.75" customHeight="1">
      <c r="A175" s="855"/>
      <c r="B175" s="1136" t="s">
        <v>1051</v>
      </c>
      <c r="C175" s="1136"/>
      <c r="D175" s="155" t="s">
        <v>384</v>
      </c>
      <c r="E175" s="321">
        <v>1400</v>
      </c>
      <c r="F175" s="322"/>
      <c r="G175" s="319"/>
    </row>
    <row r="176" spans="1:7" ht="12.75">
      <c r="A176" s="1010" t="s">
        <v>385</v>
      </c>
      <c r="B176" s="1011"/>
      <c r="C176" s="1012"/>
      <c r="D176" s="749" t="s">
        <v>384</v>
      </c>
      <c r="E176" s="421">
        <f>SUM(E175)</f>
        <v>1400</v>
      </c>
      <c r="F176" s="489"/>
      <c r="G176" s="489"/>
    </row>
    <row r="177" spans="1:7" s="53" customFormat="1" ht="12.75" customHeight="1">
      <c r="A177" s="750" t="s">
        <v>407</v>
      </c>
      <c r="B177" s="139"/>
      <c r="C177" s="140"/>
      <c r="D177" s="138" t="s">
        <v>406</v>
      </c>
      <c r="E177" s="140">
        <v>25</v>
      </c>
      <c r="F177" s="142"/>
      <c r="G177" s="491"/>
    </row>
    <row r="178" spans="1:7" s="39" customFormat="1" ht="10.5" customHeight="1">
      <c r="A178" s="149" t="s">
        <v>397</v>
      </c>
      <c r="B178" s="727"/>
      <c r="C178" s="728"/>
      <c r="D178" s="78"/>
      <c r="E178" s="729"/>
      <c r="F178" s="730"/>
      <c r="G178" s="731">
        <f>PRODUCT(G177)*1.03</f>
        <v>0</v>
      </c>
    </row>
    <row r="179" spans="1:7" s="39" customFormat="1" ht="12.75">
      <c r="A179" s="250"/>
      <c r="B179" s="732"/>
      <c r="C179" s="733"/>
      <c r="D179" s="261"/>
      <c r="E179" s="734"/>
      <c r="F179" s="669"/>
      <c r="G179" s="669"/>
    </row>
    <row r="180" spans="1:249" s="39" customFormat="1" ht="12.75">
      <c r="A180" s="1159" t="s">
        <v>1216</v>
      </c>
      <c r="B180" s="1160"/>
      <c r="C180" s="1161"/>
      <c r="D180" s="318" t="s">
        <v>408</v>
      </c>
      <c r="E180" s="323">
        <v>4.2</v>
      </c>
      <c r="F180" s="319"/>
      <c r="G180" s="821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</row>
    <row r="181" spans="1:7" ht="12.75">
      <c r="A181" s="1002" t="s">
        <v>385</v>
      </c>
      <c r="B181" s="1003"/>
      <c r="C181" s="1004"/>
      <c r="D181" s="445"/>
      <c r="E181" s="735"/>
      <c r="F181" s="736"/>
      <c r="G181" s="737">
        <f>SUM(G180:G180)</f>
        <v>0</v>
      </c>
    </row>
    <row r="182" spans="1:7" ht="15.75" customHeight="1">
      <c r="A182" s="738"/>
      <c r="B182" s="739"/>
      <c r="C182" s="740"/>
      <c r="D182" s="91"/>
      <c r="E182" s="92"/>
      <c r="F182" s="93"/>
      <c r="G182" s="94"/>
    </row>
    <row r="183" spans="1:7" ht="12.75">
      <c r="A183" s="666" t="s">
        <v>424</v>
      </c>
      <c r="B183" s="741"/>
      <c r="C183" s="710"/>
      <c r="D183" s="741"/>
      <c r="E183" s="742"/>
      <c r="F183" s="742"/>
      <c r="G183" s="743">
        <f>SUM(G181,G178)</f>
        <v>0</v>
      </c>
    </row>
    <row r="184" spans="1:7" ht="15" customHeight="1">
      <c r="A184" s="66"/>
      <c r="B184" s="156"/>
      <c r="C184" s="136"/>
      <c r="D184" s="156"/>
      <c r="E184" s="157"/>
      <c r="F184" s="157"/>
      <c r="G184" s="57"/>
    </row>
    <row r="185" spans="1:7" ht="14.25" customHeight="1">
      <c r="A185" s="1005" t="s">
        <v>1178</v>
      </c>
      <c r="B185" s="1005"/>
      <c r="C185" s="1005"/>
      <c r="D185" s="436"/>
      <c r="E185" s="436"/>
      <c r="F185" s="436"/>
      <c r="G185" s="380">
        <f>SUM(G183,G171)</f>
        <v>0</v>
      </c>
    </row>
    <row r="186" spans="1:7" s="18" customFormat="1" ht="13.5" customHeight="1">
      <c r="A186" s="97"/>
      <c r="B186" s="97"/>
      <c r="C186" s="97"/>
      <c r="D186" s="97"/>
      <c r="E186" s="97"/>
      <c r="F186" s="97"/>
      <c r="G186" s="474"/>
    </row>
    <row r="187" spans="1:7" ht="15">
      <c r="A187" s="1005" t="s">
        <v>1204</v>
      </c>
      <c r="B187" s="1005"/>
      <c r="C187" s="1005"/>
      <c r="D187" s="436"/>
      <c r="E187" s="436"/>
      <c r="F187" s="436"/>
      <c r="G187" s="436"/>
    </row>
    <row r="188" spans="1:7" s="49" customFormat="1" ht="13.5" customHeight="1">
      <c r="A188" s="438"/>
      <c r="B188" s="439"/>
      <c r="C188" s="440"/>
      <c r="D188" s="440"/>
      <c r="E188" s="440"/>
      <c r="F188" s="440"/>
      <c r="G188" s="440"/>
    </row>
    <row r="189" spans="1:7" ht="12.75">
      <c r="A189" s="117" t="s">
        <v>395</v>
      </c>
      <c r="B189" s="63"/>
      <c r="C189" s="63"/>
      <c r="D189" s="63"/>
      <c r="E189" s="64"/>
      <c r="F189" s="65"/>
      <c r="G189" s="65"/>
    </row>
    <row r="190" spans="1:7" ht="9.75" customHeight="1">
      <c r="A190" s="920" t="s">
        <v>387</v>
      </c>
      <c r="B190" s="920" t="s">
        <v>379</v>
      </c>
      <c r="C190" s="920" t="s">
        <v>388</v>
      </c>
      <c r="D190" s="921" t="s">
        <v>380</v>
      </c>
      <c r="E190" s="921" t="s">
        <v>381</v>
      </c>
      <c r="F190" s="921" t="s">
        <v>382</v>
      </c>
      <c r="G190" s="922" t="s">
        <v>383</v>
      </c>
    </row>
    <row r="191" spans="1:7" ht="57">
      <c r="A191" s="487">
        <v>1</v>
      </c>
      <c r="B191" s="923" t="s">
        <v>1141</v>
      </c>
      <c r="C191" s="924" t="s">
        <v>1142</v>
      </c>
      <c r="D191" s="846" t="s">
        <v>384</v>
      </c>
      <c r="E191" s="282">
        <v>24</v>
      </c>
      <c r="F191" s="369"/>
      <c r="G191" s="369"/>
    </row>
    <row r="192" spans="1:7" ht="12.75" customHeight="1">
      <c r="A192" s="138">
        <v>2</v>
      </c>
      <c r="B192" s="139" t="s">
        <v>386</v>
      </c>
      <c r="C192" s="240" t="s">
        <v>75</v>
      </c>
      <c r="D192" s="234" t="s">
        <v>384</v>
      </c>
      <c r="E192" s="283">
        <v>24</v>
      </c>
      <c r="F192" s="241"/>
      <c r="G192" s="241"/>
    </row>
    <row r="193" spans="1:7" ht="12.75">
      <c r="A193" s="429">
        <v>3</v>
      </c>
      <c r="B193" s="332" t="s">
        <v>386</v>
      </c>
      <c r="C193" s="333" t="s">
        <v>1217</v>
      </c>
      <c r="D193" s="234" t="s">
        <v>384</v>
      </c>
      <c r="E193" s="581">
        <v>24</v>
      </c>
      <c r="F193" s="314"/>
      <c r="G193" s="334"/>
    </row>
    <row r="194" spans="1:7" ht="33.75">
      <c r="A194" s="138">
        <v>4</v>
      </c>
      <c r="B194" s="139" t="s">
        <v>1143</v>
      </c>
      <c r="C194" s="240" t="s">
        <v>1144</v>
      </c>
      <c r="D194" s="234" t="s">
        <v>384</v>
      </c>
      <c r="E194" s="283">
        <v>24</v>
      </c>
      <c r="F194" s="241"/>
      <c r="G194" s="241"/>
    </row>
    <row r="195" spans="1:7" ht="22.5">
      <c r="A195" s="138">
        <v>5</v>
      </c>
      <c r="B195" s="139" t="s">
        <v>405</v>
      </c>
      <c r="C195" s="240" t="s">
        <v>1052</v>
      </c>
      <c r="D195" s="234" t="s">
        <v>408</v>
      </c>
      <c r="E195" s="241">
        <v>0.72</v>
      </c>
      <c r="F195" s="241"/>
      <c r="G195" s="241"/>
    </row>
    <row r="196" spans="1:7" ht="12.75" customHeight="1">
      <c r="A196" s="290">
        <v>6</v>
      </c>
      <c r="B196" s="291" t="s">
        <v>409</v>
      </c>
      <c r="C196" s="292" t="s">
        <v>400</v>
      </c>
      <c r="D196" s="236" t="s">
        <v>390</v>
      </c>
      <c r="E196" s="293">
        <v>2</v>
      </c>
      <c r="F196" s="293"/>
      <c r="G196" s="293"/>
    </row>
    <row r="197" spans="1:7" ht="12.75">
      <c r="A197" s="925" t="s">
        <v>396</v>
      </c>
      <c r="B197" s="926"/>
      <c r="C197" s="792"/>
      <c r="D197" s="793"/>
      <c r="E197" s="794"/>
      <c r="F197" s="795"/>
      <c r="G197" s="805">
        <f>SUM(G191:G196)</f>
        <v>0</v>
      </c>
    </row>
    <row r="198" spans="1:7" s="39" customFormat="1" ht="12.75" customHeight="1">
      <c r="A198" s="438"/>
      <c r="B198" s="439"/>
      <c r="C198" s="440"/>
      <c r="D198" s="440"/>
      <c r="E198" s="440"/>
      <c r="F198" s="440"/>
      <c r="G198" s="440"/>
    </row>
    <row r="199" spans="1:7" s="39" customFormat="1" ht="12.75">
      <c r="A199" s="1157" t="s">
        <v>291</v>
      </c>
      <c r="B199" s="1157"/>
      <c r="C199" s="1157"/>
      <c r="D199" s="315"/>
      <c r="E199" s="316"/>
      <c r="F199" s="316"/>
      <c r="G199" s="317"/>
    </row>
    <row r="200" spans="1:7" s="39" customFormat="1" ht="12.75" customHeight="1">
      <c r="A200" s="152" t="s">
        <v>1218</v>
      </c>
      <c r="B200" s="79"/>
      <c r="C200" s="444"/>
      <c r="D200" s="445"/>
      <c r="E200" s="446"/>
      <c r="F200" s="447"/>
      <c r="G200" s="813"/>
    </row>
    <row r="201" spans="1:7" s="39" customFormat="1" ht="15" customHeight="1">
      <c r="A201" s="854" t="s">
        <v>1053</v>
      </c>
      <c r="B201" s="1135" t="s">
        <v>1054</v>
      </c>
      <c r="C201" s="1135"/>
      <c r="D201" s="318" t="s">
        <v>384</v>
      </c>
      <c r="E201" s="665">
        <v>2</v>
      </c>
      <c r="F201" s="319"/>
      <c r="G201" s="319"/>
    </row>
    <row r="202" spans="1:7" s="39" customFormat="1" ht="15" customHeight="1">
      <c r="A202" s="855" t="s">
        <v>1055</v>
      </c>
      <c r="B202" s="1136" t="s">
        <v>1056</v>
      </c>
      <c r="C202" s="1136"/>
      <c r="D202" s="155" t="s">
        <v>384</v>
      </c>
      <c r="E202" s="321">
        <v>2</v>
      </c>
      <c r="F202" s="322"/>
      <c r="G202" s="322"/>
    </row>
    <row r="203" spans="1:7" s="49" customFormat="1" ht="12.75">
      <c r="A203" s="855" t="s">
        <v>437</v>
      </c>
      <c r="B203" s="1136" t="s">
        <v>1057</v>
      </c>
      <c r="C203" s="1136"/>
      <c r="D203" s="155" t="s">
        <v>384</v>
      </c>
      <c r="E203" s="321">
        <v>2</v>
      </c>
      <c r="F203" s="322"/>
      <c r="G203" s="322"/>
    </row>
    <row r="204" spans="1:7" s="199" customFormat="1" ht="13.5" customHeight="1">
      <c r="A204" s="855" t="s">
        <v>1058</v>
      </c>
      <c r="B204" s="1136" t="s">
        <v>1059</v>
      </c>
      <c r="C204" s="1136"/>
      <c r="D204" s="155" t="s">
        <v>384</v>
      </c>
      <c r="E204" s="321">
        <v>2</v>
      </c>
      <c r="F204" s="322"/>
      <c r="G204" s="322"/>
    </row>
    <row r="205" spans="1:7" s="51" customFormat="1" ht="13.5" customHeight="1">
      <c r="A205" s="855" t="s">
        <v>1060</v>
      </c>
      <c r="B205" s="1136" t="s">
        <v>1061</v>
      </c>
      <c r="C205" s="1136"/>
      <c r="D205" s="155" t="s">
        <v>384</v>
      </c>
      <c r="E205" s="321">
        <v>2</v>
      </c>
      <c r="F205" s="322"/>
      <c r="G205" s="322"/>
    </row>
    <row r="206" spans="1:7" s="52" customFormat="1" ht="12.75">
      <c r="A206" s="855" t="s">
        <v>1062</v>
      </c>
      <c r="B206" s="1136" t="s">
        <v>1063</v>
      </c>
      <c r="C206" s="1136"/>
      <c r="D206" s="155" t="s">
        <v>384</v>
      </c>
      <c r="E206" s="321">
        <v>2</v>
      </c>
      <c r="F206" s="322"/>
      <c r="G206" s="322"/>
    </row>
    <row r="207" spans="1:7" s="51" customFormat="1" ht="12" customHeight="1">
      <c r="A207" s="855" t="s">
        <v>1064</v>
      </c>
      <c r="B207" s="1136" t="s">
        <v>1065</v>
      </c>
      <c r="C207" s="1136"/>
      <c r="D207" s="155" t="s">
        <v>384</v>
      </c>
      <c r="E207" s="321">
        <v>2</v>
      </c>
      <c r="F207" s="322"/>
      <c r="G207" s="322"/>
    </row>
    <row r="208" spans="1:7" s="39" customFormat="1" ht="12.75">
      <c r="A208" s="855" t="s">
        <v>1066</v>
      </c>
      <c r="B208" s="1136" t="s">
        <v>1067</v>
      </c>
      <c r="C208" s="1136"/>
      <c r="D208" s="155" t="s">
        <v>384</v>
      </c>
      <c r="E208" s="321">
        <v>2</v>
      </c>
      <c r="F208" s="322"/>
      <c r="G208" s="322"/>
    </row>
    <row r="209" spans="1:7" s="39" customFormat="1" ht="12.75" customHeight="1">
      <c r="A209" s="855" t="s">
        <v>1068</v>
      </c>
      <c r="B209" s="1136" t="s">
        <v>1069</v>
      </c>
      <c r="C209" s="1136"/>
      <c r="D209" s="155" t="s">
        <v>384</v>
      </c>
      <c r="E209" s="321">
        <v>2</v>
      </c>
      <c r="F209" s="322"/>
      <c r="G209" s="322"/>
    </row>
    <row r="210" spans="1:7" s="204" customFormat="1" ht="12" customHeight="1">
      <c r="A210" s="855" t="s">
        <v>1070</v>
      </c>
      <c r="B210" s="1136" t="s">
        <v>1071</v>
      </c>
      <c r="C210" s="1136"/>
      <c r="D210" s="155" t="s">
        <v>384</v>
      </c>
      <c r="E210" s="321">
        <v>2</v>
      </c>
      <c r="F210" s="322"/>
      <c r="G210" s="322"/>
    </row>
    <row r="211" spans="1:7" s="39" customFormat="1" ht="12.75" customHeight="1">
      <c r="A211" s="855" t="s">
        <v>670</v>
      </c>
      <c r="B211" s="1136" t="s">
        <v>1072</v>
      </c>
      <c r="C211" s="1136"/>
      <c r="D211" s="155" t="s">
        <v>384</v>
      </c>
      <c r="E211" s="321">
        <v>2</v>
      </c>
      <c r="F211" s="322"/>
      <c r="G211" s="322"/>
    </row>
    <row r="212" spans="1:7" s="50" customFormat="1" ht="12.75">
      <c r="A212" s="855" t="s">
        <v>712</v>
      </c>
      <c r="B212" s="1136" t="s">
        <v>1073</v>
      </c>
      <c r="C212" s="1136"/>
      <c r="D212" s="155" t="s">
        <v>384</v>
      </c>
      <c r="E212" s="321">
        <v>2</v>
      </c>
      <c r="F212" s="322"/>
      <c r="G212" s="322"/>
    </row>
    <row r="213" spans="1:7" ht="15" customHeight="1">
      <c r="A213" s="1018" t="s">
        <v>385</v>
      </c>
      <c r="B213" s="1019"/>
      <c r="C213" s="1020"/>
      <c r="D213" s="318"/>
      <c r="E213" s="210">
        <f>SUM(E201:E212)</f>
        <v>24</v>
      </c>
      <c r="F213" s="826"/>
      <c r="G213" s="826">
        <f>SUM(G201:G212)</f>
        <v>0</v>
      </c>
    </row>
    <row r="214" spans="1:7" ht="12.75">
      <c r="A214" s="724" t="s">
        <v>407</v>
      </c>
      <c r="B214" s="725"/>
      <c r="C214" s="726"/>
      <c r="D214" s="155" t="s">
        <v>406</v>
      </c>
      <c r="E214" s="927">
        <v>25</v>
      </c>
      <c r="F214" s="928"/>
      <c r="G214" s="451">
        <f>PRODUCT(E214,G213)/100+G213</f>
        <v>0</v>
      </c>
    </row>
    <row r="215" spans="1:7" ht="15" customHeight="1">
      <c r="A215" s="400" t="s">
        <v>397</v>
      </c>
      <c r="B215" s="772"/>
      <c r="C215" s="773"/>
      <c r="D215" s="774"/>
      <c r="E215" s="775"/>
      <c r="F215" s="671"/>
      <c r="G215" s="776">
        <f>PRODUCT(G214)*1.03</f>
        <v>0</v>
      </c>
    </row>
    <row r="216" spans="1:7" s="39" customFormat="1" ht="12.75">
      <c r="A216" s="250"/>
      <c r="B216" s="732"/>
      <c r="C216" s="733"/>
      <c r="D216" s="261"/>
      <c r="E216" s="734"/>
      <c r="F216" s="669"/>
      <c r="G216" s="669"/>
    </row>
    <row r="217" spans="1:7" ht="12.75">
      <c r="A217" s="1162" t="s">
        <v>1145</v>
      </c>
      <c r="B217" s="1163"/>
      <c r="C217" s="1164"/>
      <c r="D217" s="511"/>
      <c r="E217" s="568"/>
      <c r="F217" s="568"/>
      <c r="G217" s="568"/>
    </row>
    <row r="218" spans="1:7" ht="12.75">
      <c r="A218" s="1165" t="s">
        <v>1146</v>
      </c>
      <c r="B218" s="1166"/>
      <c r="C218" s="1167"/>
      <c r="D218" s="360" t="s">
        <v>408</v>
      </c>
      <c r="E218" s="361">
        <v>2</v>
      </c>
      <c r="F218" s="522"/>
      <c r="G218" s="522"/>
    </row>
    <row r="219" spans="1:7" ht="12.75">
      <c r="A219" s="1097" t="s">
        <v>78</v>
      </c>
      <c r="B219" s="1098"/>
      <c r="C219" s="1099"/>
      <c r="D219" s="788" t="s">
        <v>408</v>
      </c>
      <c r="E219" s="562">
        <v>0.4</v>
      </c>
      <c r="F219" s="362"/>
      <c r="G219" s="362"/>
    </row>
    <row r="220" spans="1:7" ht="12.75">
      <c r="A220" s="1209" t="s">
        <v>978</v>
      </c>
      <c r="B220" s="1210"/>
      <c r="C220" s="1211"/>
      <c r="D220" s="1212" t="s">
        <v>384</v>
      </c>
      <c r="E220" s="1213">
        <v>24</v>
      </c>
      <c r="F220" s="1208"/>
      <c r="G220" s="658"/>
    </row>
    <row r="221" spans="1:7" ht="12.75">
      <c r="A221" s="1002" t="s">
        <v>385</v>
      </c>
      <c r="B221" s="1003"/>
      <c r="C221" s="1004"/>
      <c r="D221" s="445"/>
      <c r="E221" s="735"/>
      <c r="F221" s="736"/>
      <c r="G221" s="737">
        <f>SUM(G218:G220)</f>
        <v>0</v>
      </c>
    </row>
    <row r="222" spans="1:7" ht="12.75">
      <c r="A222" s="738"/>
      <c r="B222" s="739"/>
      <c r="C222" s="740"/>
      <c r="D222" s="91"/>
      <c r="E222" s="92"/>
      <c r="F222" s="93"/>
      <c r="G222" s="94"/>
    </row>
    <row r="223" spans="1:7" ht="12.75">
      <c r="A223" s="666" t="s">
        <v>442</v>
      </c>
      <c r="B223" s="741"/>
      <c r="C223" s="710"/>
      <c r="D223" s="741"/>
      <c r="E223" s="742"/>
      <c r="F223" s="742"/>
      <c r="G223" s="743">
        <f>SUM(G221,G215)</f>
        <v>0</v>
      </c>
    </row>
    <row r="224" spans="1:7" ht="12.75">
      <c r="A224" s="67"/>
      <c r="B224" s="524"/>
      <c r="C224" s="700"/>
      <c r="D224" s="524"/>
      <c r="E224" s="650"/>
      <c r="F224" s="650"/>
      <c r="G224" s="651"/>
    </row>
    <row r="225" spans="1:7" ht="15">
      <c r="A225" s="1005" t="s">
        <v>1179</v>
      </c>
      <c r="B225" s="1005"/>
      <c r="C225" s="1005"/>
      <c r="D225" s="436"/>
      <c r="E225" s="436"/>
      <c r="F225" s="436"/>
      <c r="G225" s="380">
        <f>SUM(G223,G197)</f>
        <v>0</v>
      </c>
    </row>
    <row r="226" spans="1:7" ht="15">
      <c r="A226" s="97"/>
      <c r="B226" s="97"/>
      <c r="C226" s="97"/>
      <c r="D226" s="97"/>
      <c r="E226" s="97"/>
      <c r="F226" s="97"/>
      <c r="G226" s="474"/>
    </row>
    <row r="227" spans="1:7" ht="15">
      <c r="A227" s="97"/>
      <c r="B227" s="97"/>
      <c r="C227" s="97"/>
      <c r="D227" s="97"/>
      <c r="E227" s="97"/>
      <c r="F227" s="97"/>
      <c r="G227" s="474"/>
    </row>
    <row r="228" spans="1:7" ht="15">
      <c r="A228" s="435" t="s">
        <v>1205</v>
      </c>
      <c r="B228" s="208"/>
      <c r="C228" s="196"/>
      <c r="D228" s="196"/>
      <c r="E228" s="196"/>
      <c r="F228" s="196"/>
      <c r="G228" s="196"/>
    </row>
    <row r="229" spans="1:7" ht="12.75">
      <c r="A229" s="469"/>
      <c r="B229" s="469"/>
      <c r="C229" s="469"/>
      <c r="D229" s="469"/>
      <c r="E229" s="469"/>
      <c r="F229" s="469"/>
      <c r="G229" s="469"/>
    </row>
    <row r="230" spans="1:7" ht="13.5">
      <c r="A230" s="470" t="s">
        <v>1140</v>
      </c>
      <c r="B230" s="208"/>
      <c r="C230" s="196"/>
      <c r="D230" s="196"/>
      <c r="E230" s="196"/>
      <c r="F230" s="196"/>
      <c r="G230" s="196"/>
    </row>
    <row r="231" spans="1:7" ht="12.75">
      <c r="A231" s="471" t="s">
        <v>395</v>
      </c>
      <c r="B231" s="63"/>
      <c r="C231" s="63"/>
      <c r="D231" s="63"/>
      <c r="E231" s="64"/>
      <c r="F231" s="65"/>
      <c r="G231" s="65"/>
    </row>
    <row r="232" spans="1:7" ht="12.75">
      <c r="A232" s="120" t="s">
        <v>387</v>
      </c>
      <c r="B232" s="120" t="s">
        <v>379</v>
      </c>
      <c r="C232" s="120" t="s">
        <v>388</v>
      </c>
      <c r="D232" s="121" t="s">
        <v>380</v>
      </c>
      <c r="E232" s="121" t="s">
        <v>381</v>
      </c>
      <c r="F232" s="121" t="s">
        <v>382</v>
      </c>
      <c r="G232" s="198" t="s">
        <v>383</v>
      </c>
    </row>
    <row r="233" spans="1:7" ht="33.75">
      <c r="A233" s="325">
        <v>1</v>
      </c>
      <c r="B233" s="326" t="s">
        <v>674</v>
      </c>
      <c r="C233" s="327" t="s">
        <v>673</v>
      </c>
      <c r="D233" s="328" t="s">
        <v>389</v>
      </c>
      <c r="E233" s="329">
        <v>282</v>
      </c>
      <c r="F233" s="329"/>
      <c r="G233" s="329"/>
    </row>
    <row r="234" spans="1:7" ht="22.5">
      <c r="A234" s="138">
        <v>2</v>
      </c>
      <c r="B234" s="139" t="s">
        <v>386</v>
      </c>
      <c r="C234" s="240" t="s">
        <v>676</v>
      </c>
      <c r="D234" s="234" t="s">
        <v>389</v>
      </c>
      <c r="E234" s="241">
        <v>282</v>
      </c>
      <c r="F234" s="241"/>
      <c r="G234" s="241"/>
    </row>
    <row r="235" spans="1:7" ht="22.5">
      <c r="A235" s="138">
        <v>3</v>
      </c>
      <c r="B235" s="139" t="s">
        <v>425</v>
      </c>
      <c r="C235" s="240" t="s">
        <v>721</v>
      </c>
      <c r="D235" s="234" t="s">
        <v>389</v>
      </c>
      <c r="E235" s="241">
        <v>564</v>
      </c>
      <c r="F235" s="241"/>
      <c r="G235" s="241"/>
    </row>
    <row r="236" spans="1:7" ht="22.5">
      <c r="A236" s="355">
        <v>4</v>
      </c>
      <c r="B236" s="356" t="s">
        <v>430</v>
      </c>
      <c r="C236" s="285" t="s">
        <v>722</v>
      </c>
      <c r="D236" s="357" t="s">
        <v>390</v>
      </c>
      <c r="E236" s="358">
        <v>0.846</v>
      </c>
      <c r="F236" s="331"/>
      <c r="G236" s="331"/>
    </row>
    <row r="237" spans="1:7" ht="22.5">
      <c r="A237" s="232">
        <v>5</v>
      </c>
      <c r="B237" s="139" t="s">
        <v>426</v>
      </c>
      <c r="C237" s="240" t="s">
        <v>723</v>
      </c>
      <c r="D237" s="233" t="s">
        <v>389</v>
      </c>
      <c r="E237" s="241">
        <v>846</v>
      </c>
      <c r="F237" s="241"/>
      <c r="G237" s="241"/>
    </row>
    <row r="238" spans="1:7" ht="33.75">
      <c r="A238" s="232">
        <v>6</v>
      </c>
      <c r="B238" s="285" t="s">
        <v>429</v>
      </c>
      <c r="C238" s="285" t="s">
        <v>1135</v>
      </c>
      <c r="D238" s="233" t="s">
        <v>390</v>
      </c>
      <c r="E238" s="330">
        <v>0.00564</v>
      </c>
      <c r="F238" s="275"/>
      <c r="G238" s="331"/>
    </row>
    <row r="239" spans="1:7" ht="52.5" customHeight="1">
      <c r="A239" s="276">
        <v>7</v>
      </c>
      <c r="B239" s="332" t="s">
        <v>431</v>
      </c>
      <c r="C239" s="333" t="s">
        <v>675</v>
      </c>
      <c r="D239" s="277" t="s">
        <v>389</v>
      </c>
      <c r="E239" s="334">
        <v>282</v>
      </c>
      <c r="F239" s="334"/>
      <c r="G239" s="334"/>
    </row>
    <row r="240" spans="1:7" ht="22.5">
      <c r="A240" s="276">
        <v>8</v>
      </c>
      <c r="B240" s="332" t="s">
        <v>427</v>
      </c>
      <c r="C240" s="333" t="s">
        <v>428</v>
      </c>
      <c r="D240" s="277" t="s">
        <v>389</v>
      </c>
      <c r="E240" s="334">
        <v>282</v>
      </c>
      <c r="F240" s="334"/>
      <c r="G240" s="334"/>
    </row>
    <row r="241" spans="1:7" ht="12.75">
      <c r="A241" s="290">
        <v>9</v>
      </c>
      <c r="B241" s="291" t="s">
        <v>409</v>
      </c>
      <c r="C241" s="292" t="s">
        <v>400</v>
      </c>
      <c r="D241" s="236" t="s">
        <v>390</v>
      </c>
      <c r="E241" s="293">
        <v>5</v>
      </c>
      <c r="F241" s="293"/>
      <c r="G241" s="293"/>
    </row>
    <row r="242" spans="1:7" ht="12.75">
      <c r="A242" s="116" t="s">
        <v>396</v>
      </c>
      <c r="B242" s="100"/>
      <c r="C242" s="101"/>
      <c r="D242" s="102"/>
      <c r="E242" s="103"/>
      <c r="F242" s="104"/>
      <c r="G242" s="223">
        <f>SUM(G233:G241)</f>
        <v>0</v>
      </c>
    </row>
    <row r="243" spans="1:7" ht="12.75">
      <c r="A243" s="122"/>
      <c r="B243" s="123"/>
      <c r="C243" s="124"/>
      <c r="D243" s="125"/>
      <c r="E243" s="126"/>
      <c r="F243" s="127"/>
      <c r="G243" s="110"/>
    </row>
    <row r="244" spans="1:7" ht="12.75">
      <c r="A244" s="1046" t="s">
        <v>292</v>
      </c>
      <c r="B244" s="1046"/>
      <c r="C244" s="1046"/>
      <c r="D244" s="66"/>
      <c r="E244" s="67"/>
      <c r="F244" s="57"/>
      <c r="G244" s="57"/>
    </row>
    <row r="245" spans="1:7" ht="12.75">
      <c r="A245" s="1006" t="s">
        <v>1136</v>
      </c>
      <c r="B245" s="1007"/>
      <c r="C245" s="1008"/>
      <c r="D245" s="367" t="s">
        <v>390</v>
      </c>
      <c r="E245" s="368">
        <v>3.95</v>
      </c>
      <c r="F245" s="336"/>
      <c r="G245" s="336"/>
    </row>
    <row r="246" spans="1:7" ht="12.75">
      <c r="A246" s="364" t="s">
        <v>432</v>
      </c>
      <c r="B246" s="365"/>
      <c r="C246" s="366"/>
      <c r="D246" s="366"/>
      <c r="E246" s="366"/>
      <c r="F246" s="366"/>
      <c r="G246" s="366"/>
    </row>
    <row r="247" spans="1:7" ht="12.75">
      <c r="A247" s="993" t="s">
        <v>1137</v>
      </c>
      <c r="B247" s="994"/>
      <c r="C247" s="995"/>
      <c r="D247" s="360" t="s">
        <v>408</v>
      </c>
      <c r="E247" s="361">
        <v>1.06</v>
      </c>
      <c r="F247" s="165"/>
      <c r="G247" s="165"/>
    </row>
    <row r="248" spans="1:7" ht="12.75">
      <c r="A248" s="1041" t="s">
        <v>1138</v>
      </c>
      <c r="B248" s="1042"/>
      <c r="C248" s="1043"/>
      <c r="D248" s="138" t="s">
        <v>399</v>
      </c>
      <c r="E248" s="363">
        <v>5.64</v>
      </c>
      <c r="F248" s="362"/>
      <c r="G248" s="362"/>
    </row>
    <row r="249" spans="1:7" ht="12.75">
      <c r="A249" s="996" t="s">
        <v>1139</v>
      </c>
      <c r="B249" s="997"/>
      <c r="C249" s="998"/>
      <c r="D249" s="138" t="s">
        <v>399</v>
      </c>
      <c r="E249" s="363">
        <v>8.46</v>
      </c>
      <c r="F249" s="311"/>
      <c r="G249" s="311"/>
    </row>
    <row r="250" spans="1:7" ht="12.75">
      <c r="A250" s="999" t="s">
        <v>443</v>
      </c>
      <c r="B250" s="1000"/>
      <c r="C250" s="1000"/>
      <c r="D250" s="184"/>
      <c r="E250" s="185"/>
      <c r="F250" s="186"/>
      <c r="G250" s="159">
        <f>SUM(G245:G249)</f>
        <v>0</v>
      </c>
    </row>
    <row r="251" spans="1:7" ht="12.75">
      <c r="A251" s="177"/>
      <c r="B251" s="187"/>
      <c r="C251" s="172"/>
      <c r="D251" s="188"/>
      <c r="E251" s="189"/>
      <c r="F251" s="190"/>
      <c r="G251" s="182"/>
    </row>
    <row r="252" spans="1:7" ht="13.5">
      <c r="A252" s="987" t="s">
        <v>677</v>
      </c>
      <c r="B252" s="987"/>
      <c r="C252" s="987"/>
      <c r="D252" s="433"/>
      <c r="E252" s="433"/>
      <c r="F252" s="433"/>
      <c r="G252" s="228">
        <f>SUM(G242,G250)</f>
        <v>0</v>
      </c>
    </row>
    <row r="253" spans="1:7" ht="13.5">
      <c r="A253" s="224"/>
      <c r="B253" s="224"/>
      <c r="C253" s="224"/>
      <c r="D253" s="224"/>
      <c r="E253" s="224"/>
      <c r="F253" s="224"/>
      <c r="G253" s="268"/>
    </row>
    <row r="254" spans="1:7" ht="13.5">
      <c r="A254" s="988" t="s">
        <v>295</v>
      </c>
      <c r="B254" s="988"/>
      <c r="C254" s="988"/>
      <c r="D254" s="988"/>
      <c r="E254" s="988"/>
      <c r="F254" s="988"/>
      <c r="G254" s="988"/>
    </row>
    <row r="255" spans="1:7" ht="12.75">
      <c r="A255" s="256" t="s">
        <v>395</v>
      </c>
      <c r="B255" s="63"/>
      <c r="C255" s="63"/>
      <c r="D255" s="63"/>
      <c r="E255" s="64"/>
      <c r="F255" s="65"/>
      <c r="G255" s="65"/>
    </row>
    <row r="256" spans="1:7" ht="12.75">
      <c r="A256" s="120" t="s">
        <v>387</v>
      </c>
      <c r="B256" s="120" t="s">
        <v>379</v>
      </c>
      <c r="C256" s="120" t="s">
        <v>388</v>
      </c>
      <c r="D256" s="121" t="s">
        <v>380</v>
      </c>
      <c r="E256" s="121" t="s">
        <v>381</v>
      </c>
      <c r="F256" s="121" t="s">
        <v>382</v>
      </c>
      <c r="G256" s="198" t="s">
        <v>383</v>
      </c>
    </row>
    <row r="257" spans="1:7" ht="34.5">
      <c r="A257" s="355">
        <v>1</v>
      </c>
      <c r="B257" s="356" t="s">
        <v>386</v>
      </c>
      <c r="C257" s="285" t="s">
        <v>318</v>
      </c>
      <c r="D257" s="357" t="s">
        <v>390</v>
      </c>
      <c r="E257" s="580">
        <v>0.12</v>
      </c>
      <c r="F257" s="331"/>
      <c r="G257" s="331"/>
    </row>
    <row r="258" spans="1:7" ht="57">
      <c r="A258" s="242">
        <v>2</v>
      </c>
      <c r="B258" s="291" t="s">
        <v>386</v>
      </c>
      <c r="C258" s="292" t="s">
        <v>716</v>
      </c>
      <c r="D258" s="335" t="s">
        <v>389</v>
      </c>
      <c r="E258" s="293">
        <v>3</v>
      </c>
      <c r="F258" s="293"/>
      <c r="G258" s="293"/>
    </row>
    <row r="259" spans="1:7" ht="12.75">
      <c r="A259" s="116" t="s">
        <v>396</v>
      </c>
      <c r="B259" s="100"/>
      <c r="C259" s="101"/>
      <c r="D259" s="102"/>
      <c r="E259" s="103"/>
      <c r="F259" s="104"/>
      <c r="G259" s="223">
        <f>SUM(G257:G258)</f>
        <v>0</v>
      </c>
    </row>
    <row r="260" spans="1:7" ht="12.75">
      <c r="A260" s="122"/>
      <c r="B260" s="123"/>
      <c r="C260" s="124"/>
      <c r="D260" s="125"/>
      <c r="E260" s="126"/>
      <c r="F260" s="127"/>
      <c r="G260" s="110"/>
    </row>
    <row r="261" spans="1:7" ht="12.75">
      <c r="A261" s="989" t="s">
        <v>293</v>
      </c>
      <c r="B261" s="989"/>
      <c r="C261" s="989"/>
      <c r="D261" s="66"/>
      <c r="E261" s="67"/>
      <c r="F261" s="57"/>
      <c r="G261" s="57"/>
    </row>
    <row r="262" spans="1:7" ht="12.75">
      <c r="A262" s="990" t="s">
        <v>717</v>
      </c>
      <c r="B262" s="991"/>
      <c r="C262" s="992"/>
      <c r="D262" s="359"/>
      <c r="E262" s="359"/>
      <c r="F262" s="359"/>
      <c r="G262" s="359"/>
    </row>
    <row r="263" spans="1:7" ht="12.75">
      <c r="A263" s="993" t="s">
        <v>297</v>
      </c>
      <c r="B263" s="994"/>
      <c r="C263" s="995"/>
      <c r="D263" s="360" t="s">
        <v>408</v>
      </c>
      <c r="E263" s="472">
        <v>0.15</v>
      </c>
      <c r="F263" s="165"/>
      <c r="G263" s="165"/>
    </row>
    <row r="264" spans="1:7" ht="12.75">
      <c r="A264" s="996" t="s">
        <v>298</v>
      </c>
      <c r="B264" s="997"/>
      <c r="C264" s="998"/>
      <c r="D264" s="234" t="s">
        <v>399</v>
      </c>
      <c r="E264" s="288">
        <v>0.9</v>
      </c>
      <c r="F264" s="275"/>
      <c r="G264" s="275"/>
    </row>
    <row r="265" spans="1:7" ht="12.75">
      <c r="A265" s="999" t="s">
        <v>445</v>
      </c>
      <c r="B265" s="1000"/>
      <c r="C265" s="1000"/>
      <c r="D265" s="184"/>
      <c r="E265" s="185"/>
      <c r="F265" s="186"/>
      <c r="G265" s="159">
        <f>SUM(G263:G264)</f>
        <v>0</v>
      </c>
    </row>
    <row r="266" spans="1:7" ht="12.75">
      <c r="A266" s="177"/>
      <c r="B266" s="187"/>
      <c r="C266" s="172"/>
      <c r="D266" s="188"/>
      <c r="E266" s="189"/>
      <c r="F266" s="190"/>
      <c r="G266" s="182"/>
    </row>
    <row r="267" spans="1:7" ht="13.5">
      <c r="A267" s="987" t="s">
        <v>303</v>
      </c>
      <c r="B267" s="987"/>
      <c r="C267" s="987"/>
      <c r="D267" s="433"/>
      <c r="E267" s="433"/>
      <c r="F267" s="433"/>
      <c r="G267" s="228">
        <f>SUM(G265,G259)</f>
        <v>0</v>
      </c>
    </row>
    <row r="268" spans="1:7" ht="15">
      <c r="A268" s="224"/>
      <c r="B268" s="205"/>
      <c r="C268" s="205"/>
      <c r="D268" s="205"/>
      <c r="E268" s="205"/>
      <c r="F268" s="205"/>
      <c r="G268" s="206"/>
    </row>
    <row r="269" spans="1:7" ht="15">
      <c r="A269" s="217" t="s">
        <v>438</v>
      </c>
      <c r="B269" s="217"/>
      <c r="C269" s="217"/>
      <c r="D269" s="217"/>
      <c r="E269" s="217"/>
      <c r="F269" s="217"/>
      <c r="G269" s="218">
        <f>SUM(G267,G252)</f>
        <v>0</v>
      </c>
    </row>
  </sheetData>
  <sheetProtection/>
  <mergeCells count="139">
    <mergeCell ref="A249:C249"/>
    <mergeCell ref="A250:C250"/>
    <mergeCell ref="A252:C252"/>
    <mergeCell ref="A264:C264"/>
    <mergeCell ref="A265:C265"/>
    <mergeCell ref="A267:C267"/>
    <mergeCell ref="A254:G254"/>
    <mergeCell ref="A261:C261"/>
    <mergeCell ref="A262:C262"/>
    <mergeCell ref="A263:C263"/>
    <mergeCell ref="A221:C221"/>
    <mergeCell ref="A225:C225"/>
    <mergeCell ref="A244:C244"/>
    <mergeCell ref="A245:C245"/>
    <mergeCell ref="A247:C247"/>
    <mergeCell ref="A248:C248"/>
    <mergeCell ref="B212:C212"/>
    <mergeCell ref="A213:C213"/>
    <mergeCell ref="A217:C217"/>
    <mergeCell ref="A218:C218"/>
    <mergeCell ref="A219:C219"/>
    <mergeCell ref="A220:C220"/>
    <mergeCell ref="B206:C206"/>
    <mergeCell ref="B207:C207"/>
    <mergeCell ref="B208:C208"/>
    <mergeCell ref="B209:C209"/>
    <mergeCell ref="B210:C210"/>
    <mergeCell ref="B211:C211"/>
    <mergeCell ref="A187:C187"/>
    <mergeCell ref="B201:C201"/>
    <mergeCell ref="B202:C202"/>
    <mergeCell ref="B203:C203"/>
    <mergeCell ref="B204:C204"/>
    <mergeCell ref="B205:C205"/>
    <mergeCell ref="A160:C160"/>
    <mergeCell ref="B175:C175"/>
    <mergeCell ref="A176:C176"/>
    <mergeCell ref="A180:C180"/>
    <mergeCell ref="A181:C181"/>
    <mergeCell ref="A185:C185"/>
    <mergeCell ref="B148:C148"/>
    <mergeCell ref="B149:C149"/>
    <mergeCell ref="A151:C151"/>
    <mergeCell ref="A155:C155"/>
    <mergeCell ref="A156:C156"/>
    <mergeCell ref="A158:B158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27:C127"/>
    <mergeCell ref="B134:C134"/>
    <mergeCell ref="B128:C128"/>
    <mergeCell ref="B130:C130"/>
    <mergeCell ref="B129:C129"/>
    <mergeCell ref="B135:C135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E38:F38"/>
    <mergeCell ref="E39:F39"/>
    <mergeCell ref="B80:C80"/>
    <mergeCell ref="B47:C47"/>
    <mergeCell ref="B24:G24"/>
    <mergeCell ref="E28:F28"/>
    <mergeCell ref="E30:F30"/>
    <mergeCell ref="E32:F32"/>
    <mergeCell ref="E26:F26"/>
    <mergeCell ref="A75:C75"/>
    <mergeCell ref="B1:C1"/>
    <mergeCell ref="C15:G15"/>
    <mergeCell ref="C19:D19"/>
    <mergeCell ref="B20:C20"/>
    <mergeCell ref="A3:G3"/>
    <mergeCell ref="A4:G4"/>
    <mergeCell ref="A6:G6"/>
    <mergeCell ref="A7:G7"/>
    <mergeCell ref="B77:C77"/>
    <mergeCell ref="B78:C78"/>
    <mergeCell ref="B79:C79"/>
    <mergeCell ref="B86:C86"/>
    <mergeCell ref="B81:C81"/>
    <mergeCell ref="B83:C83"/>
    <mergeCell ref="B84:C84"/>
    <mergeCell ref="B85:C85"/>
    <mergeCell ref="B82:C82"/>
    <mergeCell ref="B92:C92"/>
    <mergeCell ref="B96:C96"/>
    <mergeCell ref="B91:C91"/>
    <mergeCell ref="B88:C88"/>
    <mergeCell ref="B95:C95"/>
    <mergeCell ref="B94:C94"/>
    <mergeCell ref="B90:C90"/>
    <mergeCell ref="B89:C89"/>
    <mergeCell ref="E34:F34"/>
    <mergeCell ref="E37:F37"/>
    <mergeCell ref="C16:G16"/>
    <mergeCell ref="C18:D18"/>
    <mergeCell ref="A173:C173"/>
    <mergeCell ref="A199:C199"/>
    <mergeCell ref="B48:C48"/>
    <mergeCell ref="A60:C60"/>
    <mergeCell ref="B93:C93"/>
    <mergeCell ref="B87:C87"/>
  </mergeCells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1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O483"/>
  <sheetViews>
    <sheetView zoomScale="70" zoomScaleNormal="70" zoomScalePageLayoutView="0" workbookViewId="0" topLeftCell="A43">
      <selection activeCell="F391" sqref="F391:G396"/>
    </sheetView>
  </sheetViews>
  <sheetFormatPr defaultColWidth="9.140625" defaultRowHeight="12.75"/>
  <cols>
    <col min="1" max="1" width="5.00390625" style="0" customWidth="1"/>
    <col min="2" max="2" width="10.8515625" style="0" customWidth="1"/>
    <col min="3" max="3" width="35.7109375" style="0" customWidth="1"/>
    <col min="4" max="4" width="3.28125" style="0" customWidth="1"/>
    <col min="5" max="6" width="8.7109375" style="0" customWidth="1"/>
    <col min="7" max="7" width="16.8515625" style="0" customWidth="1"/>
  </cols>
  <sheetData>
    <row r="1" spans="2:3" ht="12.75">
      <c r="B1" s="980" t="s">
        <v>391</v>
      </c>
      <c r="C1" s="980"/>
    </row>
    <row r="2" spans="1:7" ht="12.75">
      <c r="A2" s="171"/>
      <c r="B2" s="171"/>
      <c r="C2" s="171"/>
      <c r="D2" s="171"/>
      <c r="E2" s="171"/>
      <c r="F2" s="171"/>
      <c r="G2" s="171"/>
    </row>
    <row r="3" spans="1:7" s="38" customFormat="1" ht="21">
      <c r="A3" s="981" t="s">
        <v>724</v>
      </c>
      <c r="B3" s="981"/>
      <c r="C3" s="981"/>
      <c r="D3" s="981"/>
      <c r="E3" s="981"/>
      <c r="F3" s="981"/>
      <c r="G3" s="981"/>
    </row>
    <row r="4" spans="1:7" s="39" customFormat="1" ht="2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21">
      <c r="A5" s="434"/>
      <c r="B5" s="434"/>
      <c r="C5" s="434"/>
      <c r="D5" s="434"/>
      <c r="E5" s="434"/>
      <c r="F5" s="434"/>
      <c r="G5" s="434"/>
    </row>
    <row r="6" spans="1:7" s="39" customFormat="1" ht="2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21">
      <c r="A7" s="981" t="s">
        <v>274</v>
      </c>
      <c r="B7" s="981"/>
      <c r="C7" s="981"/>
      <c r="D7" s="981"/>
      <c r="E7" s="981"/>
      <c r="F7" s="981"/>
      <c r="G7" s="981"/>
    </row>
    <row r="8" spans="1:7" s="39" customFormat="1" ht="2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2.5">
      <c r="A10" s="3"/>
      <c r="B10" s="194"/>
      <c r="C10" s="195"/>
      <c r="D10" s="195"/>
      <c r="E10" s="195"/>
      <c r="F10" s="195"/>
      <c r="G10" s="195"/>
    </row>
    <row r="11" spans="1:7" s="2" customFormat="1" ht="12.75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>
      <c r="A12" s="220"/>
      <c r="B12" s="270"/>
      <c r="C12" s="269" t="s">
        <v>725</v>
      </c>
      <c r="D12" s="270"/>
      <c r="E12" s="270"/>
      <c r="F12" s="270"/>
      <c r="G12" s="270"/>
    </row>
    <row r="13" spans="1:7" s="2" customFormat="1" ht="12.75">
      <c r="A13" s="220"/>
      <c r="B13" s="270"/>
      <c r="C13" s="269"/>
      <c r="D13" s="270"/>
      <c r="E13" s="270"/>
      <c r="F13" s="270"/>
      <c r="G13" s="270"/>
    </row>
    <row r="14" spans="1:7" s="2" customFormat="1" ht="12.75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726</v>
      </c>
      <c r="D15" s="984"/>
      <c r="E15" s="984"/>
      <c r="F15" s="984"/>
      <c r="G15" s="984"/>
    </row>
    <row r="16" spans="1:7" s="2" customFormat="1" ht="12.75">
      <c r="A16" s="220"/>
      <c r="B16" s="271"/>
      <c r="C16" s="982" t="s">
        <v>727</v>
      </c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s="15" customFormat="1" ht="12.75">
      <c r="A21" s="3"/>
      <c r="B21" s="3"/>
      <c r="C21" s="806"/>
      <c r="D21" s="3"/>
      <c r="E21" s="3"/>
      <c r="F21" s="807"/>
      <c r="G21" s="17"/>
    </row>
    <row r="22" spans="1:7" s="15" customFormat="1" ht="12.75">
      <c r="A22" s="3"/>
      <c r="B22" s="3"/>
      <c r="C22" s="806"/>
      <c r="D22" s="3"/>
      <c r="E22" s="3"/>
      <c r="F22" s="807"/>
      <c r="G22" s="17"/>
    </row>
    <row r="23" spans="1:7" s="15" customFormat="1" ht="26.25" customHeight="1">
      <c r="A23" s="3"/>
      <c r="B23" s="1032" t="s">
        <v>435</v>
      </c>
      <c r="C23" s="1032"/>
      <c r="D23" s="1032"/>
      <c r="E23" s="1032"/>
      <c r="F23" s="1032"/>
      <c r="G23" s="1032"/>
    </row>
    <row r="24" spans="1:7" s="15" customFormat="1" ht="24">
      <c r="A24" s="3"/>
      <c r="B24" s="12"/>
      <c r="C24" s="592"/>
      <c r="D24" s="5"/>
      <c r="E24" s="5"/>
      <c r="F24" s="5"/>
      <c r="G24" s="929"/>
    </row>
    <row r="25" spans="1:7" s="30" customFormat="1" ht="15">
      <c r="A25" s="8"/>
      <c r="B25" s="70" t="s">
        <v>695</v>
      </c>
      <c r="C25" s="71"/>
      <c r="D25" s="68"/>
      <c r="E25" s="976">
        <f>SUM(G60)</f>
        <v>0</v>
      </c>
      <c r="F25" s="1015"/>
      <c r="G25" s="930"/>
    </row>
    <row r="26" spans="1:7" s="15" customFormat="1" ht="12.75">
      <c r="A26" s="1"/>
      <c r="B26" s="5"/>
      <c r="C26" s="6"/>
      <c r="D26" s="5"/>
      <c r="E26" s="5"/>
      <c r="F26" s="5"/>
      <c r="G26" s="931"/>
    </row>
    <row r="27" spans="1:7" s="30" customFormat="1" ht="15">
      <c r="A27" s="8"/>
      <c r="B27" s="70" t="s">
        <v>696</v>
      </c>
      <c r="C27" s="71"/>
      <c r="D27" s="68"/>
      <c r="E27" s="976">
        <f>SUM(G157)</f>
        <v>0</v>
      </c>
      <c r="F27" s="1015"/>
      <c r="G27" s="930"/>
    </row>
    <row r="28" spans="1:7" s="15" customFormat="1" ht="12.75">
      <c r="A28" s="1"/>
      <c r="B28" s="5"/>
      <c r="C28" s="6"/>
      <c r="D28" s="5"/>
      <c r="E28" s="5"/>
      <c r="F28" s="5"/>
      <c r="G28" s="931"/>
    </row>
    <row r="29" spans="1:7" s="30" customFormat="1" ht="15">
      <c r="A29" s="8"/>
      <c r="B29" s="70" t="s">
        <v>697</v>
      </c>
      <c r="C29" s="71"/>
      <c r="D29" s="68"/>
      <c r="E29" s="976">
        <f>SUM(G243)</f>
        <v>0</v>
      </c>
      <c r="F29" s="1015"/>
      <c r="G29" s="930"/>
    </row>
    <row r="30" spans="1:7" s="30" customFormat="1" ht="15">
      <c r="A30" s="8"/>
      <c r="B30" s="70"/>
      <c r="C30" s="71"/>
      <c r="D30" s="68"/>
      <c r="E30" s="191"/>
      <c r="F30" s="192"/>
      <c r="G30" s="931"/>
    </row>
    <row r="31" spans="1:7" s="30" customFormat="1" ht="15">
      <c r="A31" s="21"/>
      <c r="B31" s="70" t="s">
        <v>57</v>
      </c>
      <c r="C31" s="73"/>
      <c r="D31" s="20"/>
      <c r="E31" s="972">
        <f>SUM(G276)</f>
        <v>0</v>
      </c>
      <c r="F31" s="1189"/>
      <c r="G31" s="930"/>
    </row>
    <row r="32" spans="1:7" s="15" customFormat="1" ht="15">
      <c r="A32" s="21"/>
      <c r="B32" s="70"/>
      <c r="C32" s="73"/>
      <c r="D32" s="20"/>
      <c r="E32" s="191"/>
      <c r="F32" s="570"/>
      <c r="G32" s="931"/>
    </row>
    <row r="33" spans="1:7" s="30" customFormat="1" ht="15">
      <c r="A33" s="21"/>
      <c r="B33" s="70" t="s">
        <v>1205</v>
      </c>
      <c r="C33" s="73"/>
      <c r="D33" s="20"/>
      <c r="E33" s="976">
        <f>SUM(G347)</f>
        <v>0</v>
      </c>
      <c r="F33" s="1024"/>
      <c r="G33" s="930"/>
    </row>
    <row r="34" spans="1:7" s="30" customFormat="1" ht="13.5">
      <c r="A34" s="8"/>
      <c r="B34" s="108"/>
      <c r="C34" s="109"/>
      <c r="D34" s="8"/>
      <c r="E34" s="110"/>
      <c r="F34" s="112"/>
      <c r="G34" s="931"/>
    </row>
    <row r="35" spans="1:7" s="30" customFormat="1" ht="15">
      <c r="A35" s="21"/>
      <c r="B35" s="70" t="s">
        <v>1074</v>
      </c>
      <c r="C35" s="73"/>
      <c r="D35" s="20"/>
      <c r="E35" s="976">
        <f>SUM(G402)</f>
        <v>0</v>
      </c>
      <c r="F35" s="1024"/>
      <c r="G35" s="930"/>
    </row>
    <row r="36" spans="1:7" s="15" customFormat="1" ht="15">
      <c r="A36" s="21"/>
      <c r="B36" s="1190"/>
      <c r="C36" s="1190"/>
      <c r="D36" s="1190"/>
      <c r="E36" s="191"/>
      <c r="F36" s="570"/>
      <c r="G36" s="931"/>
    </row>
    <row r="37" spans="1:7" s="15" customFormat="1" ht="14.25" thickBot="1">
      <c r="A37" s="8"/>
      <c r="B37" s="107"/>
      <c r="C37" s="26"/>
      <c r="D37" s="27"/>
      <c r="E37" s="105"/>
      <c r="F37" s="24"/>
      <c r="G37" s="931"/>
    </row>
    <row r="38" spans="1:7" s="15" customFormat="1" ht="15">
      <c r="A38" s="8"/>
      <c r="B38" s="133" t="s">
        <v>414</v>
      </c>
      <c r="C38" s="134"/>
      <c r="D38" s="135"/>
      <c r="E38" s="974">
        <f>SUM(E35,E33,E31,E29,E27,E25)</f>
        <v>0</v>
      </c>
      <c r="F38" s="975"/>
      <c r="G38" s="930"/>
    </row>
    <row r="39" spans="1:7" s="15" customFormat="1" ht="15">
      <c r="A39" s="8"/>
      <c r="B39" s="339" t="s">
        <v>469</v>
      </c>
      <c r="C39" s="340"/>
      <c r="D39" s="341"/>
      <c r="E39" s="968">
        <f>PRODUCT(E38)*0.21</f>
        <v>0</v>
      </c>
      <c r="F39" s="969"/>
      <c r="G39" s="930"/>
    </row>
    <row r="40" spans="1:7" s="15" customFormat="1" ht="15.75" thickBot="1">
      <c r="A40" s="8"/>
      <c r="B40" s="130" t="s">
        <v>436</v>
      </c>
      <c r="C40" s="131"/>
      <c r="D40" s="132"/>
      <c r="E40" s="970">
        <f>0.21*E38+E38</f>
        <v>0</v>
      </c>
      <c r="F40" s="971"/>
      <c r="G40" s="930"/>
    </row>
    <row r="41" spans="1:7" s="15" customFormat="1" ht="15">
      <c r="A41" s="8"/>
      <c r="B41" s="27"/>
      <c r="C41" s="31"/>
      <c r="D41" s="8"/>
      <c r="E41" s="8"/>
      <c r="F41" s="32"/>
      <c r="G41" s="934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3.5">
      <c r="A45" s="8"/>
      <c r="B45" s="965" t="s">
        <v>363</v>
      </c>
      <c r="C45" s="965"/>
      <c r="D45" s="40"/>
      <c r="E45" s="592"/>
      <c r="F45" s="9"/>
      <c r="G45" s="9"/>
    </row>
    <row r="46" spans="1:7" s="15" customFormat="1" ht="13.5">
      <c r="A46" s="8"/>
      <c r="B46" s="965" t="s">
        <v>364</v>
      </c>
      <c r="C46" s="965"/>
      <c r="D46" s="43"/>
      <c r="E46" s="35"/>
      <c r="F46" s="9"/>
      <c r="G46" s="9"/>
    </row>
    <row r="47" spans="1:7" s="39" customFormat="1" ht="13.5">
      <c r="A47" s="8"/>
      <c r="B47" s="41" t="s">
        <v>167</v>
      </c>
      <c r="C47" s="41"/>
      <c r="D47" s="43"/>
      <c r="E47" s="35"/>
      <c r="F47" s="9"/>
      <c r="G47" s="9"/>
    </row>
    <row r="48" spans="1:7" s="39" customFormat="1" ht="15">
      <c r="A48" s="1100" t="s">
        <v>695</v>
      </c>
      <c r="B48" s="1100"/>
      <c r="C48" s="1100"/>
      <c r="D48" s="196"/>
      <c r="E48" s="196"/>
      <c r="F48" s="196"/>
      <c r="G48" s="196"/>
    </row>
    <row r="49" spans="1:8" s="39" customFormat="1" ht="13.5">
      <c r="A49" s="229"/>
      <c r="B49" s="229"/>
      <c r="C49" s="229"/>
      <c r="D49" s="197"/>
      <c r="E49" s="197"/>
      <c r="F49" s="197"/>
      <c r="G49" s="197"/>
      <c r="H49"/>
    </row>
    <row r="50" spans="1:7" s="39" customFormat="1" ht="12.75">
      <c r="A50" s="256" t="s">
        <v>395</v>
      </c>
      <c r="B50" s="63"/>
      <c r="C50" s="63"/>
      <c r="D50" s="63"/>
      <c r="E50" s="64"/>
      <c r="F50" s="65"/>
      <c r="G50" s="65"/>
    </row>
    <row r="51" spans="1:7" s="49" customFormat="1" ht="12.75">
      <c r="A51" s="120" t="s">
        <v>387</v>
      </c>
      <c r="B51" s="120" t="s">
        <v>379</v>
      </c>
      <c r="C51" s="120" t="s">
        <v>388</v>
      </c>
      <c r="D51" s="121" t="s">
        <v>380</v>
      </c>
      <c r="E51" s="121" t="s">
        <v>381</v>
      </c>
      <c r="F51" s="121" t="s">
        <v>382</v>
      </c>
      <c r="G51" s="198" t="s">
        <v>383</v>
      </c>
    </row>
    <row r="52" spans="1:7" s="49" customFormat="1" ht="22.5">
      <c r="A52" s="305">
        <v>1</v>
      </c>
      <c r="B52" s="385" t="s">
        <v>441</v>
      </c>
      <c r="C52" s="386" t="s">
        <v>479</v>
      </c>
      <c r="D52" s="387" t="s">
        <v>389</v>
      </c>
      <c r="E52" s="388">
        <v>15764</v>
      </c>
      <c r="F52" s="388"/>
      <c r="G52" s="388"/>
    </row>
    <row r="53" spans="1:7" s="52" customFormat="1" ht="22.5">
      <c r="A53" s="242">
        <v>2</v>
      </c>
      <c r="B53" s="291" t="s">
        <v>386</v>
      </c>
      <c r="C53" s="292" t="s">
        <v>482</v>
      </c>
      <c r="D53" s="335" t="s">
        <v>389</v>
      </c>
      <c r="E53" s="293">
        <v>15764</v>
      </c>
      <c r="F53" s="293"/>
      <c r="G53" s="293"/>
    </row>
    <row r="54" spans="1:7" s="52" customFormat="1" ht="12.75">
      <c r="A54" s="116" t="s">
        <v>396</v>
      </c>
      <c r="B54" s="100"/>
      <c r="C54" s="101"/>
      <c r="D54" s="102"/>
      <c r="E54" s="103"/>
      <c r="F54" s="104"/>
      <c r="G54" s="223">
        <f>SUM(G52:G53)</f>
        <v>0</v>
      </c>
    </row>
    <row r="55" spans="1:7" s="50" customFormat="1" ht="12.75">
      <c r="A55" s="122"/>
      <c r="B55" s="123"/>
      <c r="C55" s="124"/>
      <c r="D55" s="125"/>
      <c r="E55" s="126"/>
      <c r="F55" s="127"/>
      <c r="G55" s="110"/>
    </row>
    <row r="56" spans="1:7" s="51" customFormat="1" ht="12.75" customHeight="1">
      <c r="A56" s="989" t="s">
        <v>481</v>
      </c>
      <c r="B56" s="989"/>
      <c r="C56" s="989"/>
      <c r="D56" s="66"/>
      <c r="E56" s="67"/>
      <c r="F56" s="57"/>
      <c r="G56" s="57"/>
    </row>
    <row r="57" spans="1:7" s="50" customFormat="1" ht="12.75">
      <c r="A57" s="1186" t="s">
        <v>480</v>
      </c>
      <c r="B57" s="1187"/>
      <c r="C57" s="1188"/>
      <c r="D57" s="389" t="s">
        <v>433</v>
      </c>
      <c r="E57" s="390">
        <v>23.646</v>
      </c>
      <c r="F57" s="391"/>
      <c r="G57" s="391"/>
    </row>
    <row r="58" spans="1:7" s="50" customFormat="1" ht="12.75">
      <c r="A58" s="999" t="s">
        <v>418</v>
      </c>
      <c r="B58" s="1000"/>
      <c r="C58" s="1000"/>
      <c r="D58" s="184"/>
      <c r="E58" s="185"/>
      <c r="F58" s="186"/>
      <c r="G58" s="159">
        <f>SUM(G57:G57)</f>
        <v>0</v>
      </c>
    </row>
    <row r="59" spans="1:7" ht="12.75">
      <c r="A59" s="177"/>
      <c r="B59" s="187"/>
      <c r="C59" s="350"/>
      <c r="D59" s="351"/>
      <c r="E59" s="352"/>
      <c r="F59" s="353"/>
      <c r="G59" s="354"/>
    </row>
    <row r="60" spans="1:7" ht="15">
      <c r="A60" s="1182" t="s">
        <v>672</v>
      </c>
      <c r="B60" s="1182"/>
      <c r="C60" s="1182"/>
      <c r="D60" s="346"/>
      <c r="E60" s="347"/>
      <c r="F60" s="348"/>
      <c r="G60" s="349">
        <f>SUM(G58,G54)</f>
        <v>0</v>
      </c>
    </row>
    <row r="61" spans="1:7" ht="12.75">
      <c r="A61" s="66"/>
      <c r="B61" s="66"/>
      <c r="C61" s="66"/>
      <c r="D61" s="156"/>
      <c r="E61" s="157"/>
      <c r="F61" s="157"/>
      <c r="G61" s="57"/>
    </row>
    <row r="62" spans="1:7" s="38" customFormat="1" ht="15">
      <c r="A62" s="66"/>
      <c r="B62" s="66"/>
      <c r="C62" s="66"/>
      <c r="D62" s="156"/>
      <c r="E62" s="157"/>
      <c r="F62" s="157"/>
      <c r="G62" s="57"/>
    </row>
    <row r="63" spans="1:7" s="39" customFormat="1" ht="15">
      <c r="A63" s="436" t="s">
        <v>696</v>
      </c>
      <c r="B63" s="113"/>
      <c r="C63" s="113"/>
      <c r="D63" s="166"/>
      <c r="E63" s="166"/>
      <c r="F63" s="166"/>
      <c r="G63" s="167"/>
    </row>
    <row r="64" spans="1:7" s="38" customFormat="1" ht="15">
      <c r="A64" s="8"/>
      <c r="B64" s="44"/>
      <c r="C64" s="45"/>
      <c r="D64" s="36"/>
      <c r="E64" s="10"/>
      <c r="F64" s="9"/>
      <c r="G64" s="9"/>
    </row>
    <row r="65" spans="1:7" s="39" customFormat="1" ht="15">
      <c r="A65" s="1063" t="s">
        <v>699</v>
      </c>
      <c r="B65" s="1063"/>
      <c r="C65" s="1063"/>
      <c r="D65" s="166"/>
      <c r="E65" s="166"/>
      <c r="F65" s="166"/>
      <c r="G65" s="167"/>
    </row>
    <row r="66" spans="1:7" s="39" customFormat="1" ht="15">
      <c r="A66" s="60"/>
      <c r="B66" s="59"/>
      <c r="C66" s="59"/>
      <c r="D66" s="61"/>
      <c r="E66" s="61"/>
      <c r="F66" s="61"/>
      <c r="G66" s="62"/>
    </row>
    <row r="67" spans="1:8" s="39" customFormat="1" ht="12.75">
      <c r="A67" s="752" t="s">
        <v>395</v>
      </c>
      <c r="B67" s="753"/>
      <c r="C67" s="753"/>
      <c r="D67" s="753"/>
      <c r="E67" s="754"/>
      <c r="F67" s="755"/>
      <c r="G67" s="755"/>
      <c r="H67"/>
    </row>
    <row r="68" spans="1:7" s="39" customFormat="1" ht="11.25" customHeight="1">
      <c r="A68" s="744" t="s">
        <v>387</v>
      </c>
      <c r="B68" s="744" t="s">
        <v>379</v>
      </c>
      <c r="C68" s="744" t="s">
        <v>388</v>
      </c>
      <c r="D68" s="745" t="s">
        <v>380</v>
      </c>
      <c r="E68" s="745" t="s">
        <v>381</v>
      </c>
      <c r="F68" s="745" t="s">
        <v>382</v>
      </c>
      <c r="G68" s="935" t="s">
        <v>383</v>
      </c>
    </row>
    <row r="69" spans="1:7" s="39" customFormat="1" ht="66" customHeight="1">
      <c r="A69" s="487">
        <v>1</v>
      </c>
      <c r="B69" s="923" t="s">
        <v>471</v>
      </c>
      <c r="C69" s="924" t="s">
        <v>472</v>
      </c>
      <c r="D69" s="846" t="s">
        <v>384</v>
      </c>
      <c r="E69" s="282">
        <v>104</v>
      </c>
      <c r="F69" s="369"/>
      <c r="G69" s="369"/>
    </row>
    <row r="70" spans="1:7" s="39" customFormat="1" ht="33.75">
      <c r="A70" s="138">
        <v>2</v>
      </c>
      <c r="B70" s="139" t="s">
        <v>401</v>
      </c>
      <c r="C70" s="240" t="s">
        <v>416</v>
      </c>
      <c r="D70" s="234" t="s">
        <v>384</v>
      </c>
      <c r="E70" s="283">
        <v>104</v>
      </c>
      <c r="F70" s="241"/>
      <c r="G70" s="241"/>
    </row>
    <row r="71" spans="1:7" s="39" customFormat="1" ht="22.5">
      <c r="A71" s="138">
        <v>3</v>
      </c>
      <c r="B71" s="284" t="s">
        <v>386</v>
      </c>
      <c r="C71" s="285" t="s">
        <v>1075</v>
      </c>
      <c r="D71" s="286" t="s">
        <v>410</v>
      </c>
      <c r="E71" s="287">
        <v>156</v>
      </c>
      <c r="F71" s="288"/>
      <c r="G71" s="288"/>
    </row>
    <row r="72" spans="1:7" s="49" customFormat="1" ht="25.5" customHeight="1">
      <c r="A72" s="138">
        <v>4</v>
      </c>
      <c r="B72" s="139" t="s">
        <v>404</v>
      </c>
      <c r="C72" s="240" t="s">
        <v>1076</v>
      </c>
      <c r="D72" s="234" t="s">
        <v>390</v>
      </c>
      <c r="E72" s="289">
        <v>0.026</v>
      </c>
      <c r="F72" s="241"/>
      <c r="G72" s="241"/>
    </row>
    <row r="73" spans="1:7" s="49" customFormat="1" ht="33.75">
      <c r="A73" s="138">
        <v>5</v>
      </c>
      <c r="B73" s="139" t="s">
        <v>413</v>
      </c>
      <c r="C73" s="240" t="s">
        <v>466</v>
      </c>
      <c r="D73" s="234" t="s">
        <v>384</v>
      </c>
      <c r="E73" s="283">
        <v>104</v>
      </c>
      <c r="F73" s="241"/>
      <c r="G73" s="241"/>
    </row>
    <row r="74" spans="1:7" s="49" customFormat="1" ht="22.5">
      <c r="A74" s="138">
        <v>6</v>
      </c>
      <c r="B74" s="139" t="s">
        <v>402</v>
      </c>
      <c r="C74" s="240" t="s">
        <v>671</v>
      </c>
      <c r="D74" s="234" t="s">
        <v>384</v>
      </c>
      <c r="E74" s="283">
        <v>104</v>
      </c>
      <c r="F74" s="241"/>
      <c r="G74" s="241"/>
    </row>
    <row r="75" spans="1:7" s="49" customFormat="1" ht="22.5">
      <c r="A75" s="138">
        <v>7</v>
      </c>
      <c r="B75" s="139" t="s">
        <v>403</v>
      </c>
      <c r="C75" s="240" t="s">
        <v>417</v>
      </c>
      <c r="D75" s="234" t="s">
        <v>389</v>
      </c>
      <c r="E75" s="283">
        <v>104</v>
      </c>
      <c r="F75" s="241"/>
      <c r="G75" s="241"/>
    </row>
    <row r="76" spans="1:7" s="49" customFormat="1" ht="22.5">
      <c r="A76" s="138">
        <v>8</v>
      </c>
      <c r="B76" s="139" t="s">
        <v>405</v>
      </c>
      <c r="C76" s="240" t="s">
        <v>1077</v>
      </c>
      <c r="D76" s="234" t="s">
        <v>408</v>
      </c>
      <c r="E76" s="241">
        <v>24.96</v>
      </c>
      <c r="F76" s="241"/>
      <c r="G76" s="241"/>
    </row>
    <row r="77" spans="1:7" s="52" customFormat="1" ht="12.75">
      <c r="A77" s="290">
        <v>9</v>
      </c>
      <c r="B77" s="291" t="s">
        <v>409</v>
      </c>
      <c r="C77" s="292" t="s">
        <v>400</v>
      </c>
      <c r="D77" s="236" t="s">
        <v>390</v>
      </c>
      <c r="E77" s="293">
        <v>30</v>
      </c>
      <c r="F77" s="293"/>
      <c r="G77" s="293"/>
    </row>
    <row r="78" spans="1:7" s="52" customFormat="1" ht="12.75">
      <c r="A78" s="75" t="s">
        <v>439</v>
      </c>
      <c r="B78" s="926"/>
      <c r="C78" s="792"/>
      <c r="D78" s="793"/>
      <c r="E78" s="794"/>
      <c r="F78" s="795"/>
      <c r="G78" s="805">
        <f>SUM(G69:G77)</f>
        <v>0</v>
      </c>
    </row>
    <row r="79" spans="1:7" s="52" customFormat="1" ht="12.75">
      <c r="A79" s="122"/>
      <c r="B79" s="123"/>
      <c r="C79" s="124"/>
      <c r="D79" s="125"/>
      <c r="E79" s="126"/>
      <c r="F79" s="127"/>
      <c r="G79" s="110"/>
    </row>
    <row r="80" spans="1:7" s="52" customFormat="1" ht="12.75">
      <c r="A80" s="1001" t="s">
        <v>285</v>
      </c>
      <c r="B80" s="1001"/>
      <c r="C80" s="1001"/>
      <c r="D80" s="122"/>
      <c r="E80" s="177"/>
      <c r="F80" s="181"/>
      <c r="G80" s="181"/>
    </row>
    <row r="81" spans="1:7" s="52" customFormat="1" ht="12.75">
      <c r="A81" s="152" t="s">
        <v>415</v>
      </c>
      <c r="B81" s="936"/>
      <c r="C81" s="936"/>
      <c r="D81" s="558"/>
      <c r="E81" s="559"/>
      <c r="F81" s="560"/>
      <c r="G81" s="561"/>
    </row>
    <row r="82" spans="1:7" s="52" customFormat="1" ht="12.75">
      <c r="A82" s="852">
        <v>4</v>
      </c>
      <c r="B82" s="294" t="s">
        <v>1078</v>
      </c>
      <c r="C82" s="295"/>
      <c r="D82" s="296" t="s">
        <v>384</v>
      </c>
      <c r="E82" s="297">
        <v>5</v>
      </c>
      <c r="F82" s="298"/>
      <c r="G82" s="299"/>
    </row>
    <row r="83" spans="1:7" s="52" customFormat="1" ht="12.75">
      <c r="A83" s="852">
        <v>5</v>
      </c>
      <c r="B83" s="294" t="s">
        <v>1079</v>
      </c>
      <c r="C83" s="295"/>
      <c r="D83" s="296" t="s">
        <v>384</v>
      </c>
      <c r="E83" s="297">
        <v>3</v>
      </c>
      <c r="F83" s="298"/>
      <c r="G83" s="299"/>
    </row>
    <row r="84" spans="1:7" s="52" customFormat="1" ht="12.75">
      <c r="A84" s="852">
        <v>6</v>
      </c>
      <c r="B84" s="294" t="s">
        <v>1080</v>
      </c>
      <c r="C84" s="295"/>
      <c r="D84" s="296" t="s">
        <v>384</v>
      </c>
      <c r="E84" s="297">
        <v>6</v>
      </c>
      <c r="F84" s="298"/>
      <c r="G84" s="299"/>
    </row>
    <row r="85" spans="1:7" s="52" customFormat="1" ht="12.75">
      <c r="A85" s="852">
        <v>7</v>
      </c>
      <c r="B85" s="1037" t="s">
        <v>1081</v>
      </c>
      <c r="C85" s="1038"/>
      <c r="D85" s="296" t="s">
        <v>384</v>
      </c>
      <c r="E85" s="297">
        <v>3</v>
      </c>
      <c r="F85" s="298"/>
      <c r="G85" s="299"/>
    </row>
    <row r="86" spans="1:7" s="52" customFormat="1" ht="12.75">
      <c r="A86" s="852">
        <v>8</v>
      </c>
      <c r="B86" s="294" t="s">
        <v>1082</v>
      </c>
      <c r="C86" s="295"/>
      <c r="D86" s="296" t="s">
        <v>384</v>
      </c>
      <c r="E86" s="297">
        <v>3</v>
      </c>
      <c r="F86" s="298"/>
      <c r="G86" s="298"/>
    </row>
    <row r="87" spans="1:7" s="52" customFormat="1" ht="12.75">
      <c r="A87" s="852">
        <v>9</v>
      </c>
      <c r="B87" s="294" t="s">
        <v>1083</v>
      </c>
      <c r="C87" s="295"/>
      <c r="D87" s="296" t="s">
        <v>384</v>
      </c>
      <c r="E87" s="297">
        <v>5</v>
      </c>
      <c r="F87" s="298"/>
      <c r="G87" s="298"/>
    </row>
    <row r="88" spans="1:7" s="52" customFormat="1" ht="12.75">
      <c r="A88" s="852">
        <v>10</v>
      </c>
      <c r="B88" s="1037" t="s">
        <v>1084</v>
      </c>
      <c r="C88" s="1038"/>
      <c r="D88" s="296" t="s">
        <v>384</v>
      </c>
      <c r="E88" s="297">
        <v>3</v>
      </c>
      <c r="F88" s="298"/>
      <c r="G88" s="299"/>
    </row>
    <row r="89" spans="1:7" s="52" customFormat="1" ht="12.75">
      <c r="A89" s="852">
        <v>11</v>
      </c>
      <c r="B89" s="294" t="s">
        <v>1085</v>
      </c>
      <c r="C89" s="295"/>
      <c r="D89" s="296" t="s">
        <v>384</v>
      </c>
      <c r="E89" s="297">
        <v>3</v>
      </c>
      <c r="F89" s="298"/>
      <c r="G89" s="299"/>
    </row>
    <row r="90" spans="1:7" s="52" customFormat="1" ht="12.75">
      <c r="A90" s="852">
        <v>12</v>
      </c>
      <c r="B90" s="1037" t="s">
        <v>1086</v>
      </c>
      <c r="C90" s="1038"/>
      <c r="D90" s="296" t="s">
        <v>384</v>
      </c>
      <c r="E90" s="297">
        <v>7</v>
      </c>
      <c r="F90" s="298"/>
      <c r="G90" s="299"/>
    </row>
    <row r="91" spans="1:7" s="52" customFormat="1" ht="12.75">
      <c r="A91" s="852">
        <v>13</v>
      </c>
      <c r="B91" s="1037" t="s">
        <v>669</v>
      </c>
      <c r="C91" s="1038"/>
      <c r="D91" s="296" t="s">
        <v>384</v>
      </c>
      <c r="E91" s="297">
        <v>3</v>
      </c>
      <c r="F91" s="298"/>
      <c r="G91" s="298"/>
    </row>
    <row r="92" spans="1:7" s="52" customFormat="1" ht="12.75">
      <c r="A92" s="937">
        <v>14</v>
      </c>
      <c r="B92" s="1035" t="s">
        <v>1087</v>
      </c>
      <c r="C92" s="1036"/>
      <c r="D92" s="392" t="s">
        <v>384</v>
      </c>
      <c r="E92" s="393">
        <v>2</v>
      </c>
      <c r="F92" s="343"/>
      <c r="G92" s="344"/>
    </row>
    <row r="93" spans="1:7" s="52" customFormat="1" ht="12.75">
      <c r="A93" s="852">
        <v>16</v>
      </c>
      <c r="B93" s="1037" t="s">
        <v>1088</v>
      </c>
      <c r="C93" s="1038"/>
      <c r="D93" s="296" t="s">
        <v>384</v>
      </c>
      <c r="E93" s="297">
        <v>20</v>
      </c>
      <c r="F93" s="298"/>
      <c r="G93" s="299"/>
    </row>
    <row r="94" spans="1:7" s="52" customFormat="1" ht="12.75">
      <c r="A94" s="852">
        <v>17</v>
      </c>
      <c r="B94" s="294" t="s">
        <v>1089</v>
      </c>
      <c r="C94" s="295"/>
      <c r="D94" s="296" t="s">
        <v>384</v>
      </c>
      <c r="E94" s="297">
        <v>12</v>
      </c>
      <c r="F94" s="298"/>
      <c r="G94" s="299"/>
    </row>
    <row r="95" spans="1:7" s="52" customFormat="1" ht="12.75">
      <c r="A95" s="852">
        <v>18</v>
      </c>
      <c r="B95" s="294" t="s">
        <v>1090</v>
      </c>
      <c r="C95" s="295"/>
      <c r="D95" s="296" t="s">
        <v>384</v>
      </c>
      <c r="E95" s="297">
        <v>7</v>
      </c>
      <c r="F95" s="298"/>
      <c r="G95" s="299"/>
    </row>
    <row r="96" spans="1:7" s="52" customFormat="1" ht="12.75">
      <c r="A96" s="852">
        <v>19</v>
      </c>
      <c r="B96" s="1037" t="s">
        <v>1091</v>
      </c>
      <c r="C96" s="1038"/>
      <c r="D96" s="296" t="s">
        <v>384</v>
      </c>
      <c r="E96" s="297">
        <v>8</v>
      </c>
      <c r="F96" s="298"/>
      <c r="G96" s="299"/>
    </row>
    <row r="97" spans="1:7" s="52" customFormat="1" ht="12.75">
      <c r="A97" s="852">
        <v>20</v>
      </c>
      <c r="B97" s="1037" t="s">
        <v>1092</v>
      </c>
      <c r="C97" s="1038"/>
      <c r="D97" s="296" t="s">
        <v>384</v>
      </c>
      <c r="E97" s="297">
        <v>4</v>
      </c>
      <c r="F97" s="298"/>
      <c r="G97" s="298"/>
    </row>
    <row r="98" spans="1:7" s="52" customFormat="1" ht="12.75">
      <c r="A98" s="853">
        <v>21</v>
      </c>
      <c r="B98" s="300" t="s">
        <v>483</v>
      </c>
      <c r="C98" s="428"/>
      <c r="D98" s="301" t="s">
        <v>384</v>
      </c>
      <c r="E98" s="302">
        <v>10</v>
      </c>
      <c r="F98" s="303"/>
      <c r="G98" s="303"/>
    </row>
    <row r="99" spans="1:7" s="52" customFormat="1" ht="12.75">
      <c r="A99" s="1126" t="s">
        <v>385</v>
      </c>
      <c r="B99" s="1127"/>
      <c r="C99" s="1128"/>
      <c r="D99" s="162" t="s">
        <v>384</v>
      </c>
      <c r="E99" s="163">
        <f>SUM(E82:E98)</f>
        <v>104</v>
      </c>
      <c r="F99" s="164"/>
      <c r="G99" s="165"/>
    </row>
    <row r="100" spans="1:7" s="52" customFormat="1" ht="12.75">
      <c r="A100" s="148" t="s">
        <v>407</v>
      </c>
      <c r="B100" s="139"/>
      <c r="C100" s="140"/>
      <c r="D100" s="138" t="s">
        <v>406</v>
      </c>
      <c r="E100" s="141">
        <v>25</v>
      </c>
      <c r="F100" s="142"/>
      <c r="G100" s="143"/>
    </row>
    <row r="101" spans="1:7" s="52" customFormat="1" ht="12.75">
      <c r="A101" s="149" t="s">
        <v>397</v>
      </c>
      <c r="B101" s="144"/>
      <c r="C101" s="145"/>
      <c r="D101" s="78"/>
      <c r="E101" s="146"/>
      <c r="F101" s="147"/>
      <c r="G101" s="76">
        <f>PRODUCT(G100)*1.03</f>
        <v>0</v>
      </c>
    </row>
    <row r="102" spans="1:7" s="52" customFormat="1" ht="12.75">
      <c r="A102" s="122"/>
      <c r="B102" s="123"/>
      <c r="C102" s="124"/>
      <c r="D102" s="125"/>
      <c r="E102" s="126"/>
      <c r="F102" s="127"/>
      <c r="G102" s="110"/>
    </row>
    <row r="103" spans="1:7" s="52" customFormat="1" ht="12.75">
      <c r="A103" s="1162" t="s">
        <v>473</v>
      </c>
      <c r="B103" s="1163"/>
      <c r="C103" s="1164"/>
      <c r="D103" s="511"/>
      <c r="E103" s="568"/>
      <c r="F103" s="568"/>
      <c r="G103" s="568"/>
    </row>
    <row r="104" spans="1:7" s="52" customFormat="1" ht="12.75">
      <c r="A104" s="993" t="s">
        <v>1093</v>
      </c>
      <c r="B104" s="994"/>
      <c r="C104" s="995"/>
      <c r="D104" s="360" t="s">
        <v>408</v>
      </c>
      <c r="E104" s="472">
        <v>13</v>
      </c>
      <c r="F104" s="522"/>
      <c r="G104" s="522"/>
    </row>
    <row r="105" spans="1:7" s="52" customFormat="1" ht="12.75">
      <c r="A105" s="1041" t="s">
        <v>1094</v>
      </c>
      <c r="B105" s="1042"/>
      <c r="C105" s="1043"/>
      <c r="D105" s="788" t="s">
        <v>408</v>
      </c>
      <c r="E105" s="562">
        <v>10.4</v>
      </c>
      <c r="F105" s="362"/>
      <c r="G105" s="362"/>
    </row>
    <row r="106" spans="1:7" s="52" customFormat="1" ht="12.75">
      <c r="A106" s="1179" t="s">
        <v>1095</v>
      </c>
      <c r="B106" s="1180"/>
      <c r="C106" s="1181"/>
      <c r="D106" s="138" t="s">
        <v>384</v>
      </c>
      <c r="E106" s="417">
        <v>312</v>
      </c>
      <c r="F106" s="142"/>
      <c r="G106" s="142"/>
    </row>
    <row r="107" spans="1:7" s="52" customFormat="1" ht="12.75">
      <c r="A107" s="1097" t="s">
        <v>1096</v>
      </c>
      <c r="B107" s="1098"/>
      <c r="C107" s="1099"/>
      <c r="D107" s="138" t="s">
        <v>398</v>
      </c>
      <c r="E107" s="139">
        <v>156</v>
      </c>
      <c r="F107" s="142"/>
      <c r="G107" s="142"/>
    </row>
    <row r="108" spans="1:7" s="52" customFormat="1" ht="12.75">
      <c r="A108" s="1169" t="s">
        <v>1097</v>
      </c>
      <c r="B108" s="1170"/>
      <c r="C108" s="1171"/>
      <c r="D108" s="138" t="s">
        <v>399</v>
      </c>
      <c r="E108" s="142">
        <v>26</v>
      </c>
      <c r="F108" s="142"/>
      <c r="G108" s="142"/>
    </row>
    <row r="109" spans="1:7" s="52" customFormat="1" ht="12.75">
      <c r="A109" s="278" t="s">
        <v>434</v>
      </c>
      <c r="B109" s="938"/>
      <c r="C109" s="278"/>
      <c r="D109" s="290" t="s">
        <v>384</v>
      </c>
      <c r="E109" s="939">
        <v>104</v>
      </c>
      <c r="F109" s="658"/>
      <c r="G109" s="658"/>
    </row>
    <row r="110" spans="1:7" s="52" customFormat="1" ht="12.75">
      <c r="A110" s="1002" t="s">
        <v>385</v>
      </c>
      <c r="B110" s="1003"/>
      <c r="C110" s="1004"/>
      <c r="D110" s="445"/>
      <c r="E110" s="735"/>
      <c r="F110" s="736"/>
      <c r="G110" s="737">
        <f>SUM(G104:G109)</f>
        <v>0</v>
      </c>
    </row>
    <row r="111" spans="1:7" s="52" customFormat="1" ht="12.75">
      <c r="A111" s="250"/>
      <c r="B111" s="250"/>
      <c r="C111" s="250"/>
      <c r="D111" s="261"/>
      <c r="E111" s="940"/>
      <c r="F111" s="941"/>
      <c r="G111" s="941"/>
    </row>
    <row r="112" spans="1:7" s="52" customFormat="1" ht="12.75">
      <c r="A112" s="999" t="s">
        <v>418</v>
      </c>
      <c r="B112" s="1000"/>
      <c r="C112" s="1000"/>
      <c r="D112" s="168"/>
      <c r="E112" s="169"/>
      <c r="F112" s="170"/>
      <c r="G112" s="159">
        <f>SUM(G110,G101)</f>
        <v>0</v>
      </c>
    </row>
    <row r="113" spans="1:7" s="52" customFormat="1" ht="12.75">
      <c r="A113" s="177"/>
      <c r="B113" s="178"/>
      <c r="C113" s="179"/>
      <c r="D113" s="180"/>
      <c r="E113" s="122"/>
      <c r="F113" s="181"/>
      <c r="G113" s="182"/>
    </row>
    <row r="114" spans="1:7" s="52" customFormat="1" ht="12.75">
      <c r="A114" s="177"/>
      <c r="B114" s="178"/>
      <c r="C114" s="179"/>
      <c r="D114" s="180"/>
      <c r="E114" s="122"/>
      <c r="F114" s="181"/>
      <c r="G114" s="182"/>
    </row>
    <row r="115" spans="1:7" s="52" customFormat="1" ht="13.5">
      <c r="A115" s="1063" t="s">
        <v>474</v>
      </c>
      <c r="B115" s="1063"/>
      <c r="C115" s="1063"/>
      <c r="D115" s="227"/>
      <c r="E115" s="227"/>
      <c r="F115" s="227"/>
      <c r="G115" s="226">
        <f>SUM(G112,G78)</f>
        <v>0</v>
      </c>
    </row>
    <row r="116" spans="1:7" s="52" customFormat="1" ht="13.5">
      <c r="A116" s="255"/>
      <c r="B116" s="265"/>
      <c r="C116" s="265"/>
      <c r="D116" s="266"/>
      <c r="E116" s="266"/>
      <c r="F116" s="266"/>
      <c r="G116" s="267"/>
    </row>
    <row r="117" spans="1:7" s="52" customFormat="1" ht="13.5">
      <c r="A117" s="255"/>
      <c r="B117" s="265"/>
      <c r="C117" s="265"/>
      <c r="D117" s="266"/>
      <c r="E117" s="266"/>
      <c r="F117" s="266"/>
      <c r="G117" s="267"/>
    </row>
    <row r="118" spans="1:7" s="52" customFormat="1" ht="15">
      <c r="A118" s="1063" t="s">
        <v>1098</v>
      </c>
      <c r="B118" s="1063"/>
      <c r="C118" s="1063"/>
      <c r="D118" s="166"/>
      <c r="E118" s="166"/>
      <c r="F118" s="166"/>
      <c r="G118" s="167"/>
    </row>
    <row r="119" spans="1:7" s="52" customFormat="1" ht="15">
      <c r="A119" s="60"/>
      <c r="B119" s="59"/>
      <c r="C119" s="59"/>
      <c r="D119" s="61"/>
      <c r="E119" s="61"/>
      <c r="F119" s="61"/>
      <c r="G119" s="62"/>
    </row>
    <row r="120" spans="1:7" s="52" customFormat="1" ht="12.75">
      <c r="A120" s="256" t="s">
        <v>395</v>
      </c>
      <c r="B120" s="63"/>
      <c r="C120" s="63"/>
      <c r="D120" s="63"/>
      <c r="E120" s="64"/>
      <c r="F120" s="65"/>
      <c r="G120" s="65"/>
    </row>
    <row r="121" spans="1:7" s="52" customFormat="1" ht="12.75">
      <c r="A121" s="120" t="s">
        <v>387</v>
      </c>
      <c r="B121" s="120" t="s">
        <v>379</v>
      </c>
      <c r="C121" s="120" t="s">
        <v>388</v>
      </c>
      <c r="D121" s="121" t="s">
        <v>380</v>
      </c>
      <c r="E121" s="121" t="s">
        <v>381</v>
      </c>
      <c r="F121" s="121" t="s">
        <v>382</v>
      </c>
      <c r="G121" s="198" t="s">
        <v>383</v>
      </c>
    </row>
    <row r="122" spans="1:7" s="52" customFormat="1" ht="68.25">
      <c r="A122" s="487">
        <v>1</v>
      </c>
      <c r="B122" s="923" t="s">
        <v>471</v>
      </c>
      <c r="C122" s="924" t="s">
        <v>472</v>
      </c>
      <c r="D122" s="846" t="s">
        <v>384</v>
      </c>
      <c r="E122" s="282">
        <v>42</v>
      </c>
      <c r="F122" s="369"/>
      <c r="G122" s="369"/>
    </row>
    <row r="123" spans="1:7" s="52" customFormat="1" ht="33.75">
      <c r="A123" s="138">
        <v>2</v>
      </c>
      <c r="B123" s="139" t="s">
        <v>401</v>
      </c>
      <c r="C123" s="240" t="s">
        <v>416</v>
      </c>
      <c r="D123" s="234" t="s">
        <v>384</v>
      </c>
      <c r="E123" s="283">
        <v>42</v>
      </c>
      <c r="F123" s="241"/>
      <c r="G123" s="241"/>
    </row>
    <row r="124" spans="1:7" s="52" customFormat="1" ht="22.5">
      <c r="A124" s="138">
        <v>3</v>
      </c>
      <c r="B124" s="284" t="s">
        <v>386</v>
      </c>
      <c r="C124" s="285" t="s">
        <v>1099</v>
      </c>
      <c r="D124" s="286" t="s">
        <v>410</v>
      </c>
      <c r="E124" s="287">
        <v>63</v>
      </c>
      <c r="F124" s="288"/>
      <c r="G124" s="288"/>
    </row>
    <row r="125" spans="1:7" s="52" customFormat="1" ht="22.5">
      <c r="A125" s="138">
        <v>4</v>
      </c>
      <c r="B125" s="139" t="s">
        <v>404</v>
      </c>
      <c r="C125" s="240" t="s">
        <v>1100</v>
      </c>
      <c r="D125" s="234" t="s">
        <v>390</v>
      </c>
      <c r="E125" s="289">
        <v>0.0105</v>
      </c>
      <c r="F125" s="241"/>
      <c r="G125" s="241"/>
    </row>
    <row r="126" spans="1:7" s="52" customFormat="1" ht="33.75">
      <c r="A126" s="138">
        <v>5</v>
      </c>
      <c r="B126" s="139" t="s">
        <v>413</v>
      </c>
      <c r="C126" s="240" t="s">
        <v>475</v>
      </c>
      <c r="D126" s="234" t="s">
        <v>384</v>
      </c>
      <c r="E126" s="283">
        <v>42</v>
      </c>
      <c r="F126" s="241"/>
      <c r="G126" s="241"/>
    </row>
    <row r="127" spans="1:7" s="52" customFormat="1" ht="12.75">
      <c r="A127" s="138">
        <v>6</v>
      </c>
      <c r="B127" s="139" t="s">
        <v>386</v>
      </c>
      <c r="C127" s="240" t="s">
        <v>476</v>
      </c>
      <c r="D127" s="234" t="s">
        <v>384</v>
      </c>
      <c r="E127" s="283">
        <v>42</v>
      </c>
      <c r="F127" s="241"/>
      <c r="G127" s="241"/>
    </row>
    <row r="128" spans="1:7" s="52" customFormat="1" ht="22.5">
      <c r="A128" s="138">
        <v>7</v>
      </c>
      <c r="B128" s="139" t="s">
        <v>403</v>
      </c>
      <c r="C128" s="240" t="s">
        <v>417</v>
      </c>
      <c r="D128" s="234" t="s">
        <v>389</v>
      </c>
      <c r="E128" s="283">
        <v>42</v>
      </c>
      <c r="F128" s="241"/>
      <c r="G128" s="241"/>
    </row>
    <row r="129" spans="1:7" s="52" customFormat="1" ht="22.5">
      <c r="A129" s="138">
        <v>8</v>
      </c>
      <c r="B129" s="139" t="s">
        <v>405</v>
      </c>
      <c r="C129" s="240" t="s">
        <v>1101</v>
      </c>
      <c r="D129" s="234" t="s">
        <v>408</v>
      </c>
      <c r="E129" s="241">
        <v>10.08</v>
      </c>
      <c r="F129" s="241"/>
      <c r="G129" s="241"/>
    </row>
    <row r="130" spans="1:7" s="52" customFormat="1" ht="12.75">
      <c r="A130" s="290">
        <v>9</v>
      </c>
      <c r="B130" s="291" t="s">
        <v>409</v>
      </c>
      <c r="C130" s="292" t="s">
        <v>400</v>
      </c>
      <c r="D130" s="236" t="s">
        <v>390</v>
      </c>
      <c r="E130" s="293">
        <v>12</v>
      </c>
      <c r="F130" s="293"/>
      <c r="G130" s="293"/>
    </row>
    <row r="131" spans="1:7" s="52" customFormat="1" ht="12.75">
      <c r="A131" s="75" t="s">
        <v>439</v>
      </c>
      <c r="B131" s="926"/>
      <c r="C131" s="792"/>
      <c r="D131" s="793"/>
      <c r="E131" s="794"/>
      <c r="F131" s="795"/>
      <c r="G131" s="942">
        <f>SUM(G122:G130)</f>
        <v>0</v>
      </c>
    </row>
    <row r="132" spans="1:249" s="39" customFormat="1" ht="12.75">
      <c r="A132" s="122"/>
      <c r="B132" s="123"/>
      <c r="C132" s="124"/>
      <c r="D132" s="125"/>
      <c r="E132" s="126"/>
      <c r="F132" s="127"/>
      <c r="G132" s="110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</row>
    <row r="133" spans="1:249" s="39" customFormat="1" ht="12.75">
      <c r="A133" s="1001" t="s">
        <v>286</v>
      </c>
      <c r="B133" s="1001"/>
      <c r="C133" s="1001"/>
      <c r="D133" s="66"/>
      <c r="E133" s="67"/>
      <c r="F133" s="57"/>
      <c r="G133" s="57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</row>
    <row r="134" spans="1:249" s="39" customFormat="1" ht="12.75">
      <c r="A134" s="1030" t="s">
        <v>477</v>
      </c>
      <c r="B134" s="1031"/>
      <c r="C134" s="1031"/>
      <c r="D134" s="1031"/>
      <c r="E134" s="559"/>
      <c r="F134" s="560"/>
      <c r="G134" s="561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</row>
    <row r="135" spans="1:249" s="39" customFormat="1" ht="12.75">
      <c r="A135" s="852">
        <v>1</v>
      </c>
      <c r="B135" s="1117" t="s">
        <v>711</v>
      </c>
      <c r="C135" s="1118"/>
      <c r="D135" s="296" t="s">
        <v>384</v>
      </c>
      <c r="E135" s="297">
        <v>28</v>
      </c>
      <c r="F135" s="298"/>
      <c r="G135" s="299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  <c r="IO135" s="54"/>
    </row>
    <row r="136" spans="1:249" s="39" customFormat="1" ht="12.75">
      <c r="A136" s="852">
        <v>2</v>
      </c>
      <c r="B136" s="294" t="s">
        <v>1102</v>
      </c>
      <c r="C136" s="295"/>
      <c r="D136" s="296" t="s">
        <v>384</v>
      </c>
      <c r="E136" s="297">
        <v>8</v>
      </c>
      <c r="F136" s="298"/>
      <c r="G136" s="299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</row>
    <row r="137" spans="1:249" s="39" customFormat="1" ht="12.75">
      <c r="A137" s="852">
        <v>3</v>
      </c>
      <c r="B137" s="294" t="s">
        <v>1103</v>
      </c>
      <c r="C137" s="295"/>
      <c r="D137" s="296" t="s">
        <v>384</v>
      </c>
      <c r="E137" s="297">
        <v>4</v>
      </c>
      <c r="F137" s="298"/>
      <c r="G137" s="299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</row>
    <row r="138" spans="1:7" s="39" customFormat="1" ht="12.75">
      <c r="A138" s="853">
        <v>15</v>
      </c>
      <c r="B138" s="300" t="s">
        <v>1104</v>
      </c>
      <c r="C138" s="428"/>
      <c r="D138" s="301" t="s">
        <v>384</v>
      </c>
      <c r="E138" s="302">
        <v>2</v>
      </c>
      <c r="F138" s="303"/>
      <c r="G138" s="304"/>
    </row>
    <row r="139" spans="1:7" s="39" customFormat="1" ht="12.75">
      <c r="A139" s="1126" t="s">
        <v>385</v>
      </c>
      <c r="B139" s="1127"/>
      <c r="C139" s="1128"/>
      <c r="D139" s="162" t="s">
        <v>384</v>
      </c>
      <c r="E139" s="163">
        <f>SUM(E135:E138)</f>
        <v>42</v>
      </c>
      <c r="F139" s="164"/>
      <c r="G139" s="165"/>
    </row>
    <row r="140" spans="1:7" s="37" customFormat="1" ht="12.75">
      <c r="A140" s="148" t="s">
        <v>407</v>
      </c>
      <c r="B140" s="139"/>
      <c r="C140" s="140"/>
      <c r="D140" s="138" t="s">
        <v>406</v>
      </c>
      <c r="E140" s="141">
        <v>25</v>
      </c>
      <c r="F140" s="142"/>
      <c r="G140" s="143"/>
    </row>
    <row r="141" spans="1:7" s="51" customFormat="1" ht="12.75">
      <c r="A141" s="149" t="s">
        <v>397</v>
      </c>
      <c r="B141" s="144"/>
      <c r="C141" s="145"/>
      <c r="D141" s="78"/>
      <c r="E141" s="146"/>
      <c r="F141" s="147"/>
      <c r="G141" s="76">
        <f>PRODUCT(G140)*1.03</f>
        <v>0</v>
      </c>
    </row>
    <row r="142" spans="1:7" s="51" customFormat="1" ht="12.75">
      <c r="A142" s="258"/>
      <c r="B142" s="259"/>
      <c r="C142" s="260"/>
      <c r="D142" s="261"/>
      <c r="E142" s="262"/>
      <c r="F142" s="263"/>
      <c r="G142" s="264"/>
    </row>
    <row r="143" spans="1:7" s="51" customFormat="1" ht="12.75">
      <c r="A143" s="1162" t="s">
        <v>473</v>
      </c>
      <c r="B143" s="1163"/>
      <c r="C143" s="1164"/>
      <c r="D143" s="511"/>
      <c r="E143" s="568"/>
      <c r="F143" s="568"/>
      <c r="G143" s="568"/>
    </row>
    <row r="144" spans="1:7" s="51" customFormat="1" ht="12.75">
      <c r="A144" s="993" t="s">
        <v>1105</v>
      </c>
      <c r="B144" s="994"/>
      <c r="C144" s="995"/>
      <c r="D144" s="360" t="s">
        <v>408</v>
      </c>
      <c r="E144" s="361">
        <v>5.25</v>
      </c>
      <c r="F144" s="522"/>
      <c r="G144" s="522"/>
    </row>
    <row r="145" spans="1:7" s="51" customFormat="1" ht="12.75">
      <c r="A145" s="1041" t="s">
        <v>1106</v>
      </c>
      <c r="B145" s="1042"/>
      <c r="C145" s="1043"/>
      <c r="D145" s="788" t="s">
        <v>408</v>
      </c>
      <c r="E145" s="562">
        <v>4.2</v>
      </c>
      <c r="F145" s="362"/>
      <c r="G145" s="362"/>
    </row>
    <row r="146" spans="1:7" s="51" customFormat="1" ht="12.75">
      <c r="A146" s="1179" t="s">
        <v>713</v>
      </c>
      <c r="B146" s="1180"/>
      <c r="C146" s="1181"/>
      <c r="D146" s="138" t="s">
        <v>384</v>
      </c>
      <c r="E146" s="417">
        <v>42</v>
      </c>
      <c r="F146" s="142"/>
      <c r="G146" s="142"/>
    </row>
    <row r="147" spans="1:7" s="50" customFormat="1" ht="12.75">
      <c r="A147" s="1097" t="s">
        <v>1107</v>
      </c>
      <c r="B147" s="1098"/>
      <c r="C147" s="1099"/>
      <c r="D147" s="138" t="s">
        <v>398</v>
      </c>
      <c r="E147" s="139">
        <v>63</v>
      </c>
      <c r="F147" s="142"/>
      <c r="G147" s="142"/>
    </row>
    <row r="148" spans="1:7" s="50" customFormat="1" ht="12.75">
      <c r="A148" s="1169" t="s">
        <v>1108</v>
      </c>
      <c r="B148" s="1170"/>
      <c r="C148" s="1171"/>
      <c r="D148" s="138" t="s">
        <v>399</v>
      </c>
      <c r="E148" s="142">
        <v>10.5</v>
      </c>
      <c r="F148" s="142"/>
      <c r="G148" s="142"/>
    </row>
    <row r="149" spans="1:7" s="50" customFormat="1" ht="12.75">
      <c r="A149" s="1172" t="s">
        <v>1109</v>
      </c>
      <c r="B149" s="1173"/>
      <c r="C149" s="1174"/>
      <c r="D149" s="290" t="s">
        <v>398</v>
      </c>
      <c r="E149" s="939">
        <v>42</v>
      </c>
      <c r="F149" s="658"/>
      <c r="G149" s="658"/>
    </row>
    <row r="150" spans="1:7" s="50" customFormat="1" ht="12.75">
      <c r="A150" s="1002" t="s">
        <v>385</v>
      </c>
      <c r="B150" s="1003"/>
      <c r="C150" s="1004"/>
      <c r="D150" s="445"/>
      <c r="E150" s="735"/>
      <c r="F150" s="736"/>
      <c r="G150" s="737">
        <f>SUM(G144:G149)</f>
        <v>0</v>
      </c>
    </row>
    <row r="151" spans="1:7" s="50" customFormat="1" ht="12.75">
      <c r="A151" s="173"/>
      <c r="B151" s="173"/>
      <c r="C151" s="173"/>
      <c r="D151" s="98"/>
      <c r="E151" s="99"/>
      <c r="F151" s="77"/>
      <c r="G151" s="77"/>
    </row>
    <row r="152" spans="1:7" s="50" customFormat="1" ht="12.75">
      <c r="A152" s="999" t="s">
        <v>424</v>
      </c>
      <c r="B152" s="1000"/>
      <c r="C152" s="1000"/>
      <c r="D152" s="168"/>
      <c r="E152" s="169"/>
      <c r="F152" s="170"/>
      <c r="G152" s="159">
        <f>SUM(G150,G141)</f>
        <v>0</v>
      </c>
    </row>
    <row r="153" spans="1:7" s="50" customFormat="1" ht="12.75">
      <c r="A153" s="177"/>
      <c r="B153" s="178"/>
      <c r="C153" s="179"/>
      <c r="D153" s="180"/>
      <c r="E153" s="122"/>
      <c r="F153" s="181"/>
      <c r="G153" s="182"/>
    </row>
    <row r="154" spans="1:7" s="50" customFormat="1" ht="13.5">
      <c r="A154" s="1063" t="s">
        <v>478</v>
      </c>
      <c r="B154" s="1063"/>
      <c r="C154" s="1063"/>
      <c r="D154" s="227"/>
      <c r="E154" s="227"/>
      <c r="F154" s="227"/>
      <c r="G154" s="226">
        <f>SUM(G152,G131)</f>
        <v>0</v>
      </c>
    </row>
    <row r="155" spans="1:7" s="50" customFormat="1" ht="13.5">
      <c r="A155" s="255"/>
      <c r="B155" s="265"/>
      <c r="C155" s="265"/>
      <c r="D155" s="266"/>
      <c r="E155" s="266"/>
      <c r="F155" s="266"/>
      <c r="G155" s="267"/>
    </row>
    <row r="156" spans="1:7" s="50" customFormat="1" ht="13.5">
      <c r="A156" s="255"/>
      <c r="B156" s="265"/>
      <c r="C156" s="265"/>
      <c r="D156" s="266"/>
      <c r="E156" s="266"/>
      <c r="F156" s="266"/>
      <c r="G156" s="267"/>
    </row>
    <row r="157" spans="1:7" s="50" customFormat="1" ht="15">
      <c r="A157" s="436" t="s">
        <v>700</v>
      </c>
      <c r="B157" s="436"/>
      <c r="C157" s="436"/>
      <c r="D157" s="436"/>
      <c r="E157" s="436"/>
      <c r="F157" s="436"/>
      <c r="G157" s="380">
        <f>SUM(G154,G115)</f>
        <v>0</v>
      </c>
    </row>
    <row r="158" spans="1:7" s="50" customFormat="1" ht="15">
      <c r="A158" s="97"/>
      <c r="B158" s="97"/>
      <c r="C158" s="97"/>
      <c r="D158" s="97"/>
      <c r="E158" s="97"/>
      <c r="F158" s="97"/>
      <c r="G158" s="474"/>
    </row>
    <row r="159" spans="1:7" s="50" customFormat="1" ht="13.5">
      <c r="A159" s="255"/>
      <c r="B159" s="265"/>
      <c r="C159" s="265"/>
      <c r="D159" s="266"/>
      <c r="E159" s="266"/>
      <c r="F159" s="266"/>
      <c r="G159" s="267"/>
    </row>
    <row r="160" spans="1:7" s="50" customFormat="1" ht="15">
      <c r="A160" s="1005" t="s">
        <v>697</v>
      </c>
      <c r="B160" s="1005"/>
      <c r="C160" s="1005"/>
      <c r="D160" s="1005"/>
      <c r="E160" s="1005"/>
      <c r="F160" s="1005"/>
      <c r="G160" s="1005"/>
    </row>
    <row r="161" spans="1:7" s="50" customFormat="1" ht="13.5">
      <c r="A161" s="255"/>
      <c r="B161" s="265"/>
      <c r="C161" s="265"/>
      <c r="D161" s="266"/>
      <c r="E161" s="266"/>
      <c r="F161" s="266"/>
      <c r="G161" s="267"/>
    </row>
    <row r="162" spans="1:7" s="50" customFormat="1" ht="15">
      <c r="A162" s="1063" t="s">
        <v>701</v>
      </c>
      <c r="B162" s="1063"/>
      <c r="C162" s="1063"/>
      <c r="D162" s="396"/>
      <c r="E162" s="396"/>
      <c r="F162" s="396"/>
      <c r="G162" s="397"/>
    </row>
    <row r="163" spans="1:7" s="50" customFormat="1" ht="15">
      <c r="A163" s="97"/>
      <c r="B163" s="97"/>
      <c r="C163" s="97"/>
      <c r="D163" s="398"/>
      <c r="E163" s="398"/>
      <c r="F163" s="398"/>
      <c r="G163" s="399"/>
    </row>
    <row r="164" spans="1:7" s="50" customFormat="1" ht="12.75">
      <c r="A164" s="752" t="s">
        <v>395</v>
      </c>
      <c r="B164" s="753"/>
      <c r="C164" s="753"/>
      <c r="D164" s="753"/>
      <c r="E164" s="754"/>
      <c r="F164" s="755"/>
      <c r="G164" s="755"/>
    </row>
    <row r="165" spans="1:7" s="50" customFormat="1" ht="12.75">
      <c r="A165" s="744" t="s">
        <v>387</v>
      </c>
      <c r="B165" s="744" t="s">
        <v>379</v>
      </c>
      <c r="C165" s="744" t="s">
        <v>388</v>
      </c>
      <c r="D165" s="745" t="s">
        <v>380</v>
      </c>
      <c r="E165" s="745" t="s">
        <v>381</v>
      </c>
      <c r="F165" s="745" t="s">
        <v>382</v>
      </c>
      <c r="G165" s="745" t="s">
        <v>383</v>
      </c>
    </row>
    <row r="166" spans="1:7" s="50" customFormat="1" ht="45">
      <c r="A166" s="487">
        <v>1</v>
      </c>
      <c r="B166" s="943" t="s">
        <v>411</v>
      </c>
      <c r="C166" s="924" t="s">
        <v>412</v>
      </c>
      <c r="D166" s="944" t="s">
        <v>389</v>
      </c>
      <c r="E166" s="369">
        <v>298</v>
      </c>
      <c r="F166" s="945"/>
      <c r="G166" s="369"/>
    </row>
    <row r="167" spans="1:7" s="50" customFormat="1" ht="57.75">
      <c r="A167" s="138">
        <v>2</v>
      </c>
      <c r="B167" s="139" t="s">
        <v>421</v>
      </c>
      <c r="C167" s="240" t="s">
        <v>468</v>
      </c>
      <c r="D167" s="234" t="s">
        <v>384</v>
      </c>
      <c r="E167" s="283">
        <v>696</v>
      </c>
      <c r="F167" s="248"/>
      <c r="G167" s="241"/>
    </row>
    <row r="168" spans="1:7" s="50" customFormat="1" ht="33.75">
      <c r="A168" s="138">
        <v>3</v>
      </c>
      <c r="B168" s="139" t="s">
        <v>419</v>
      </c>
      <c r="C168" s="240" t="s">
        <v>423</v>
      </c>
      <c r="D168" s="234" t="s">
        <v>384</v>
      </c>
      <c r="E168" s="283">
        <v>696</v>
      </c>
      <c r="F168" s="248"/>
      <c r="G168" s="241"/>
    </row>
    <row r="169" spans="1:7" s="50" customFormat="1" ht="57">
      <c r="A169" s="138">
        <v>4</v>
      </c>
      <c r="B169" s="139" t="s">
        <v>403</v>
      </c>
      <c r="C169" s="240" t="s">
        <v>420</v>
      </c>
      <c r="D169" s="234" t="s">
        <v>389</v>
      </c>
      <c r="E169" s="241">
        <v>298</v>
      </c>
      <c r="F169" s="248"/>
      <c r="G169" s="241"/>
    </row>
    <row r="170" spans="1:7" s="50" customFormat="1" ht="23.25">
      <c r="A170" s="138">
        <v>5</v>
      </c>
      <c r="B170" s="139" t="s">
        <v>405</v>
      </c>
      <c r="C170" s="240" t="s">
        <v>702</v>
      </c>
      <c r="D170" s="234" t="s">
        <v>408</v>
      </c>
      <c r="E170" s="249">
        <v>8.94</v>
      </c>
      <c r="F170" s="248"/>
      <c r="G170" s="241"/>
    </row>
    <row r="171" spans="1:7" s="50" customFormat="1" ht="12.75">
      <c r="A171" s="138">
        <v>6</v>
      </c>
      <c r="B171" s="139" t="s">
        <v>422</v>
      </c>
      <c r="C171" s="240" t="s">
        <v>400</v>
      </c>
      <c r="D171" s="234" t="s">
        <v>390</v>
      </c>
      <c r="E171" s="249">
        <v>15.5</v>
      </c>
      <c r="F171" s="248"/>
      <c r="G171" s="293"/>
    </row>
    <row r="172" spans="1:7" s="38" customFormat="1" ht="15">
      <c r="A172" s="257" t="s">
        <v>396</v>
      </c>
      <c r="B172" s="80"/>
      <c r="C172" s="151"/>
      <c r="D172" s="81"/>
      <c r="E172" s="82"/>
      <c r="F172" s="82"/>
      <c r="G172" s="713">
        <f>SUM(G166:G171)</f>
        <v>0</v>
      </c>
    </row>
    <row r="173" spans="1:7" s="39" customFormat="1" ht="12.75">
      <c r="A173" s="122"/>
      <c r="B173" s="370"/>
      <c r="C173" s="136"/>
      <c r="D173" s="371"/>
      <c r="E173" s="372"/>
      <c r="F173" s="372"/>
      <c r="G173" s="373"/>
    </row>
    <row r="174" spans="1:7" s="39" customFormat="1" ht="12.75">
      <c r="A174" s="1001" t="s">
        <v>1110</v>
      </c>
      <c r="B174" s="1001"/>
      <c r="C174" s="1001"/>
      <c r="D174" s="315"/>
      <c r="E174" s="316"/>
      <c r="F174" s="316"/>
      <c r="G174" s="317"/>
    </row>
    <row r="175" spans="1:8" s="39" customFormat="1" ht="12.75">
      <c r="A175" s="374"/>
      <c r="B175" s="375" t="s">
        <v>679</v>
      </c>
      <c r="C175" s="375"/>
      <c r="D175" s="375"/>
      <c r="E175" s="375"/>
      <c r="F175" s="375"/>
      <c r="G175" s="376"/>
      <c r="H175"/>
    </row>
    <row r="176" spans="1:7" s="39" customFormat="1" ht="13.5" customHeight="1">
      <c r="A176" s="345" t="s">
        <v>1053</v>
      </c>
      <c r="B176" s="1033" t="s">
        <v>1111</v>
      </c>
      <c r="C176" s="1034"/>
      <c r="D176" s="138" t="s">
        <v>384</v>
      </c>
      <c r="E176" s="417">
        <v>696</v>
      </c>
      <c r="F176" s="142"/>
      <c r="G176" s="142"/>
    </row>
    <row r="177" spans="1:7" s="39" customFormat="1" ht="12.75">
      <c r="A177" s="1010" t="s">
        <v>385</v>
      </c>
      <c r="B177" s="1011"/>
      <c r="C177" s="1012"/>
      <c r="D177" s="487"/>
      <c r="E177" s="421">
        <f>SUM(E176:E176)</f>
        <v>696</v>
      </c>
      <c r="F177" s="489"/>
      <c r="G177" s="489"/>
    </row>
    <row r="178" spans="1:7" s="39" customFormat="1" ht="12.75">
      <c r="A178" s="750" t="s">
        <v>407</v>
      </c>
      <c r="B178" s="139"/>
      <c r="C178" s="140"/>
      <c r="D178" s="138" t="s">
        <v>406</v>
      </c>
      <c r="E178" s="140">
        <v>25</v>
      </c>
      <c r="F178" s="142"/>
      <c r="G178" s="946"/>
    </row>
    <row r="179" spans="1:7" s="39" customFormat="1" ht="12.75">
      <c r="A179" s="400" t="s">
        <v>397</v>
      </c>
      <c r="B179" s="401"/>
      <c r="C179" s="402"/>
      <c r="D179" s="403"/>
      <c r="E179" s="404"/>
      <c r="F179" s="405"/>
      <c r="G179" s="406">
        <f>PRODUCT(G178)*1.03</f>
        <v>0</v>
      </c>
    </row>
    <row r="180" spans="1:7" s="49" customFormat="1" ht="12.75">
      <c r="A180" s="407"/>
      <c r="B180" s="408"/>
      <c r="C180" s="409"/>
      <c r="D180" s="410"/>
      <c r="E180" s="411"/>
      <c r="F180" s="254"/>
      <c r="G180" s="254"/>
    </row>
    <row r="181" spans="1:7" s="49" customFormat="1" ht="12.75">
      <c r="A181" s="1191" t="s">
        <v>703</v>
      </c>
      <c r="B181" s="1192"/>
      <c r="C181" s="1193"/>
      <c r="D181" s="412" t="s">
        <v>408</v>
      </c>
      <c r="E181" s="413">
        <v>29.8</v>
      </c>
      <c r="F181" s="414"/>
      <c r="G181" s="414"/>
    </row>
    <row r="182" spans="1:7" s="49" customFormat="1" ht="12.75">
      <c r="A182" s="1053" t="s">
        <v>385</v>
      </c>
      <c r="B182" s="1054"/>
      <c r="C182" s="1055"/>
      <c r="D182" s="174"/>
      <c r="E182" s="175"/>
      <c r="F182" s="176"/>
      <c r="G182" s="219">
        <f>SUM(G181)</f>
        <v>0</v>
      </c>
    </row>
    <row r="183" spans="1:7" s="49" customFormat="1" ht="12.75">
      <c r="A183" s="88"/>
      <c r="B183" s="89"/>
      <c r="C183" s="90"/>
      <c r="D183" s="91"/>
      <c r="E183" s="92"/>
      <c r="F183" s="93"/>
      <c r="G183" s="94"/>
    </row>
    <row r="184" spans="1:7" s="49" customFormat="1" ht="12.75">
      <c r="A184" s="1064" t="s">
        <v>442</v>
      </c>
      <c r="B184" s="1065"/>
      <c r="C184" s="1065"/>
      <c r="D184" s="95"/>
      <c r="E184" s="96"/>
      <c r="F184" s="96"/>
      <c r="G184" s="161">
        <f>SUM(G182,G179)</f>
        <v>0</v>
      </c>
    </row>
    <row r="185" spans="1:7" s="52" customFormat="1" ht="12.75">
      <c r="A185" s="381"/>
      <c r="B185" s="156"/>
      <c r="C185" s="136"/>
      <c r="D185" s="156"/>
      <c r="E185" s="157"/>
      <c r="F185" s="157"/>
      <c r="G185" s="57"/>
    </row>
    <row r="186" spans="1:7" s="52" customFormat="1" ht="12.75">
      <c r="A186" s="66"/>
      <c r="B186" s="156"/>
      <c r="C186" s="136"/>
      <c r="D186" s="156"/>
      <c r="E186" s="157"/>
      <c r="F186" s="157"/>
      <c r="G186" s="57"/>
    </row>
    <row r="187" spans="1:7" s="52" customFormat="1" ht="13.5">
      <c r="A187" s="1063" t="s">
        <v>705</v>
      </c>
      <c r="B187" s="1063"/>
      <c r="C187" s="1063"/>
      <c r="D187" s="227"/>
      <c r="E187" s="227"/>
      <c r="F187" s="227"/>
      <c r="G187" s="226">
        <f>SUM(G184,G172)</f>
        <v>0</v>
      </c>
    </row>
    <row r="188" spans="1:7" s="52" customFormat="1" ht="13.5">
      <c r="A188" s="255"/>
      <c r="B188" s="255"/>
      <c r="C188" s="255"/>
      <c r="D188" s="266"/>
      <c r="E188" s="266"/>
      <c r="F188" s="266"/>
      <c r="G188" s="267"/>
    </row>
    <row r="189" spans="1:7" s="39" customFormat="1" ht="13.5">
      <c r="A189" s="255"/>
      <c r="B189" s="255"/>
      <c r="C189" s="255"/>
      <c r="D189" s="266"/>
      <c r="E189" s="266"/>
      <c r="F189" s="266"/>
      <c r="G189" s="267"/>
    </row>
    <row r="190" spans="1:7" s="37" customFormat="1" ht="15">
      <c r="A190" s="1063" t="s">
        <v>706</v>
      </c>
      <c r="B190" s="1063"/>
      <c r="C190" s="1063"/>
      <c r="D190" s="396"/>
      <c r="E190" s="396"/>
      <c r="F190" s="396"/>
      <c r="G190" s="397"/>
    </row>
    <row r="191" spans="1:7" s="51" customFormat="1" ht="12.75">
      <c r="A191" s="256" t="s">
        <v>395</v>
      </c>
      <c r="B191" s="83"/>
      <c r="C191" s="83"/>
      <c r="D191" s="83"/>
      <c r="E191" s="84"/>
      <c r="F191" s="85"/>
      <c r="G191" s="85"/>
    </row>
    <row r="192" spans="1:7" s="51" customFormat="1" ht="12.75">
      <c r="A192" s="118" t="s">
        <v>387</v>
      </c>
      <c r="B192" s="118" t="s">
        <v>379</v>
      </c>
      <c r="C192" s="118" t="s">
        <v>388</v>
      </c>
      <c r="D192" s="119" t="s">
        <v>380</v>
      </c>
      <c r="E192" s="119" t="s">
        <v>381</v>
      </c>
      <c r="F192" s="119" t="s">
        <v>382</v>
      </c>
      <c r="G192" s="119" t="s">
        <v>383</v>
      </c>
    </row>
    <row r="193" spans="1:7" s="51" customFormat="1" ht="45">
      <c r="A193" s="231">
        <v>1</v>
      </c>
      <c r="B193" s="243" t="s">
        <v>411</v>
      </c>
      <c r="C193" s="280" t="s">
        <v>412</v>
      </c>
      <c r="D193" s="235" t="s">
        <v>389</v>
      </c>
      <c r="E193" s="369">
        <v>940</v>
      </c>
      <c r="F193" s="244"/>
      <c r="G193" s="237"/>
    </row>
    <row r="194" spans="1:7" s="51" customFormat="1" ht="22.5">
      <c r="A194" s="276">
        <v>2</v>
      </c>
      <c r="B194" s="441" t="s">
        <v>386</v>
      </c>
      <c r="C194" s="442" t="s">
        <v>704</v>
      </c>
      <c r="D194" s="277" t="s">
        <v>389</v>
      </c>
      <c r="E194" s="314">
        <v>940</v>
      </c>
      <c r="F194" s="443"/>
      <c r="G194" s="245"/>
    </row>
    <row r="195" spans="1:7" s="51" customFormat="1" ht="51" customHeight="1">
      <c r="A195" s="232">
        <v>3</v>
      </c>
      <c r="B195" s="246" t="s">
        <v>421</v>
      </c>
      <c r="C195" s="238" t="s">
        <v>468</v>
      </c>
      <c r="D195" s="233" t="s">
        <v>384</v>
      </c>
      <c r="E195" s="283">
        <v>2844</v>
      </c>
      <c r="F195" s="247"/>
      <c r="G195" s="239"/>
    </row>
    <row r="196" spans="1:7" s="50" customFormat="1" ht="57">
      <c r="A196" s="232">
        <v>4</v>
      </c>
      <c r="B196" s="959" t="s">
        <v>1141</v>
      </c>
      <c r="C196" s="356" t="s">
        <v>41</v>
      </c>
      <c r="D196" s="960" t="s">
        <v>384</v>
      </c>
      <c r="E196" s="283">
        <v>25</v>
      </c>
      <c r="F196" s="239"/>
      <c r="G196" s="239"/>
    </row>
    <row r="197" spans="1:7" s="50" customFormat="1" ht="33.75">
      <c r="A197" s="232">
        <v>5</v>
      </c>
      <c r="B197" s="246" t="s">
        <v>419</v>
      </c>
      <c r="C197" s="238" t="s">
        <v>423</v>
      </c>
      <c r="D197" s="234" t="s">
        <v>384</v>
      </c>
      <c r="E197" s="283">
        <v>2844</v>
      </c>
      <c r="F197" s="247"/>
      <c r="G197" s="239"/>
    </row>
    <row r="198" spans="1:7" s="50" customFormat="1" ht="33.75">
      <c r="A198" s="232">
        <v>6</v>
      </c>
      <c r="B198" s="139" t="s">
        <v>42</v>
      </c>
      <c r="C198" s="238" t="s">
        <v>43</v>
      </c>
      <c r="D198" s="234" t="s">
        <v>384</v>
      </c>
      <c r="E198" s="283">
        <v>25</v>
      </c>
      <c r="F198" s="239"/>
      <c r="G198" s="239"/>
    </row>
    <row r="199" spans="1:7" s="50" customFormat="1" ht="12.75">
      <c r="A199" s="138">
        <v>7</v>
      </c>
      <c r="B199" s="139" t="s">
        <v>386</v>
      </c>
      <c r="C199" s="240" t="s">
        <v>48</v>
      </c>
      <c r="D199" s="234" t="s">
        <v>45</v>
      </c>
      <c r="E199" s="283">
        <v>38</v>
      </c>
      <c r="F199" s="241"/>
      <c r="G199" s="241"/>
    </row>
    <row r="200" spans="1:7" s="50" customFormat="1" ht="57">
      <c r="A200" s="232">
        <v>8</v>
      </c>
      <c r="B200" s="139" t="s">
        <v>403</v>
      </c>
      <c r="C200" s="240" t="s">
        <v>420</v>
      </c>
      <c r="D200" s="234" t="s">
        <v>389</v>
      </c>
      <c r="E200" s="241">
        <v>940</v>
      </c>
      <c r="F200" s="247"/>
      <c r="G200" s="239"/>
    </row>
    <row r="201" spans="1:7" s="50" customFormat="1" ht="23.25">
      <c r="A201" s="232">
        <v>9</v>
      </c>
      <c r="B201" s="139" t="s">
        <v>405</v>
      </c>
      <c r="C201" s="240" t="s">
        <v>465</v>
      </c>
      <c r="D201" s="234" t="s">
        <v>408</v>
      </c>
      <c r="E201" s="248">
        <v>28.2</v>
      </c>
      <c r="F201" s="247"/>
      <c r="G201" s="239"/>
    </row>
    <row r="202" spans="1:7" s="50" customFormat="1" ht="12.75">
      <c r="A202" s="138">
        <v>10</v>
      </c>
      <c r="B202" s="139" t="s">
        <v>422</v>
      </c>
      <c r="C202" s="240" t="s">
        <v>400</v>
      </c>
      <c r="D202" s="234" t="s">
        <v>390</v>
      </c>
      <c r="E202" s="249">
        <v>128</v>
      </c>
      <c r="F202" s="248"/>
      <c r="G202" s="293"/>
    </row>
    <row r="203" spans="1:7" s="50" customFormat="1" ht="12.75">
      <c r="A203" s="257" t="s">
        <v>396</v>
      </c>
      <c r="B203" s="80"/>
      <c r="C203" s="151"/>
      <c r="D203" s="81"/>
      <c r="E203" s="82"/>
      <c r="F203" s="82"/>
      <c r="G203" s="160">
        <f>SUM(G193:G202)</f>
        <v>0</v>
      </c>
    </row>
    <row r="204" spans="1:7" s="50" customFormat="1" ht="12.75">
      <c r="A204" s="122"/>
      <c r="B204" s="370"/>
      <c r="C204" s="136"/>
      <c r="D204" s="371"/>
      <c r="E204" s="372"/>
      <c r="F204" s="372"/>
      <c r="G204" s="373"/>
    </row>
    <row r="205" spans="1:7" s="38" customFormat="1" ht="15" customHeight="1">
      <c r="A205" s="1001" t="s">
        <v>292</v>
      </c>
      <c r="B205" s="1001"/>
      <c r="C205" s="1001"/>
      <c r="D205" s="86"/>
      <c r="E205" s="415"/>
      <c r="F205" s="415"/>
      <c r="G205" s="416"/>
    </row>
    <row r="206" spans="1:7" s="39" customFormat="1" ht="12.75">
      <c r="A206" s="947"/>
      <c r="B206" s="375" t="s">
        <v>680</v>
      </c>
      <c r="C206" s="375"/>
      <c r="D206" s="375"/>
      <c r="E206" s="375"/>
      <c r="F206" s="375"/>
      <c r="G206" s="376"/>
    </row>
    <row r="207" spans="1:7" s="39" customFormat="1" ht="12.75">
      <c r="A207" s="948" t="s">
        <v>1112</v>
      </c>
      <c r="B207" s="1033" t="s">
        <v>686</v>
      </c>
      <c r="C207" s="1034"/>
      <c r="D207" s="138" t="s">
        <v>384</v>
      </c>
      <c r="E207" s="417">
        <v>265</v>
      </c>
      <c r="F207" s="142"/>
      <c r="G207" s="142"/>
    </row>
    <row r="208" spans="1:8" s="39" customFormat="1" ht="12.75" customHeight="1">
      <c r="A208" s="949"/>
      <c r="B208" s="1168" t="s">
        <v>681</v>
      </c>
      <c r="C208" s="1168"/>
      <c r="D208" s="377"/>
      <c r="E208" s="377"/>
      <c r="F208" s="377"/>
      <c r="G208" s="378"/>
      <c r="H208"/>
    </row>
    <row r="209" spans="1:7" s="39" customFormat="1" ht="14.25" customHeight="1">
      <c r="A209" s="948" t="s">
        <v>437</v>
      </c>
      <c r="B209" s="1033" t="s">
        <v>1113</v>
      </c>
      <c r="C209" s="1034"/>
      <c r="D209" s="138" t="s">
        <v>384</v>
      </c>
      <c r="E209" s="417">
        <v>270</v>
      </c>
      <c r="F209" s="142"/>
      <c r="G209" s="142"/>
    </row>
    <row r="210" spans="1:7" s="39" customFormat="1" ht="12.75" customHeight="1">
      <c r="A210" s="949"/>
      <c r="B210" s="1168" t="s">
        <v>682</v>
      </c>
      <c r="C210" s="1168"/>
      <c r="D210" s="377"/>
      <c r="E210" s="377"/>
      <c r="F210" s="377"/>
      <c r="G210" s="378"/>
    </row>
    <row r="211" spans="1:7" s="39" customFormat="1" ht="12.75">
      <c r="A211" s="948" t="s">
        <v>1058</v>
      </c>
      <c r="B211" s="1033" t="s">
        <v>684</v>
      </c>
      <c r="C211" s="1034"/>
      <c r="D211" s="138" t="s">
        <v>384</v>
      </c>
      <c r="E211" s="417">
        <v>270</v>
      </c>
      <c r="F211" s="142"/>
      <c r="G211" s="142"/>
    </row>
    <row r="212" spans="1:7" s="39" customFormat="1" ht="12.75">
      <c r="A212" s="949"/>
      <c r="B212" s="1168" t="s">
        <v>685</v>
      </c>
      <c r="C212" s="1168"/>
      <c r="D212" s="377"/>
      <c r="E212" s="377"/>
      <c r="F212" s="377"/>
      <c r="G212" s="378"/>
    </row>
    <row r="213" spans="1:7" s="49" customFormat="1" ht="12.75">
      <c r="A213" s="948" t="s">
        <v>1062</v>
      </c>
      <c r="B213" s="1033" t="s">
        <v>692</v>
      </c>
      <c r="C213" s="1034"/>
      <c r="D213" s="138" t="s">
        <v>384</v>
      </c>
      <c r="E213" s="417">
        <v>270</v>
      </c>
      <c r="F213" s="142"/>
      <c r="G213" s="142"/>
    </row>
    <row r="214" spans="1:7" s="49" customFormat="1" ht="12.75">
      <c r="A214" s="949"/>
      <c r="B214" s="1168" t="s">
        <v>687</v>
      </c>
      <c r="C214" s="1168"/>
      <c r="D214" s="377"/>
      <c r="E214" s="377"/>
      <c r="F214" s="377"/>
      <c r="G214" s="378"/>
    </row>
    <row r="215" spans="1:7" s="49" customFormat="1" ht="12.75">
      <c r="A215" s="948" t="s">
        <v>1112</v>
      </c>
      <c r="B215" s="1033" t="s">
        <v>686</v>
      </c>
      <c r="C215" s="1034"/>
      <c r="D215" s="138" t="s">
        <v>384</v>
      </c>
      <c r="E215" s="417">
        <v>270</v>
      </c>
      <c r="F215" s="142"/>
      <c r="G215" s="142"/>
    </row>
    <row r="216" spans="1:7" s="49" customFormat="1" ht="12.75">
      <c r="A216" s="949"/>
      <c r="B216" s="1168" t="s">
        <v>1114</v>
      </c>
      <c r="C216" s="1168"/>
      <c r="D216" s="377"/>
      <c r="E216" s="377"/>
      <c r="F216" s="377"/>
      <c r="G216" s="378"/>
    </row>
    <row r="217" spans="1:7" s="49" customFormat="1" ht="12.75">
      <c r="A217" s="948" t="s">
        <v>1053</v>
      </c>
      <c r="B217" s="1033" t="s">
        <v>683</v>
      </c>
      <c r="C217" s="1034"/>
      <c r="D217" s="138" t="s">
        <v>384</v>
      </c>
      <c r="E217" s="417">
        <v>270</v>
      </c>
      <c r="F217" s="142"/>
      <c r="G217" s="142"/>
    </row>
    <row r="218" spans="1:7" s="52" customFormat="1" ht="12.75">
      <c r="A218" s="949"/>
      <c r="B218" s="1168" t="s">
        <v>688</v>
      </c>
      <c r="C218" s="1168"/>
      <c r="D218" s="377"/>
      <c r="E218" s="377"/>
      <c r="F218" s="377"/>
      <c r="G218" s="378"/>
    </row>
    <row r="219" spans="1:7" s="52" customFormat="1" ht="12.75">
      <c r="A219" s="948" t="s">
        <v>1060</v>
      </c>
      <c r="B219" s="1033" t="s">
        <v>689</v>
      </c>
      <c r="C219" s="1034"/>
      <c r="D219" s="138" t="s">
        <v>384</v>
      </c>
      <c r="E219" s="417">
        <v>270</v>
      </c>
      <c r="F219" s="142"/>
      <c r="G219" s="142"/>
    </row>
    <row r="220" spans="1:7" s="52" customFormat="1" ht="12.75">
      <c r="A220" s="949"/>
      <c r="B220" s="1168" t="s">
        <v>690</v>
      </c>
      <c r="C220" s="1168"/>
      <c r="D220" s="377"/>
      <c r="E220" s="377"/>
      <c r="F220" s="377"/>
      <c r="G220" s="378"/>
    </row>
    <row r="221" spans="1:7" s="52" customFormat="1" ht="12.75">
      <c r="A221" s="948" t="s">
        <v>437</v>
      </c>
      <c r="B221" s="1033" t="s">
        <v>1113</v>
      </c>
      <c r="C221" s="1034"/>
      <c r="D221" s="138" t="s">
        <v>384</v>
      </c>
      <c r="E221" s="417">
        <v>280</v>
      </c>
      <c r="F221" s="142"/>
      <c r="G221" s="142"/>
    </row>
    <row r="222" spans="1:7" s="52" customFormat="1" ht="12.75">
      <c r="A222" s="949"/>
      <c r="B222" s="1168" t="s">
        <v>691</v>
      </c>
      <c r="C222" s="1168"/>
      <c r="D222" s="377"/>
      <c r="E222" s="377"/>
      <c r="F222" s="377"/>
      <c r="G222" s="378"/>
    </row>
    <row r="223" spans="1:7" s="52" customFormat="1" ht="12.75">
      <c r="A223" s="948" t="s">
        <v>1062</v>
      </c>
      <c r="B223" s="1033" t="s">
        <v>692</v>
      </c>
      <c r="C223" s="1034"/>
      <c r="D223" s="138" t="s">
        <v>384</v>
      </c>
      <c r="E223" s="417">
        <v>144</v>
      </c>
      <c r="F223" s="142"/>
      <c r="G223" s="142"/>
    </row>
    <row r="224" spans="1:7" s="52" customFormat="1" ht="12.75">
      <c r="A224" s="948" t="s">
        <v>1064</v>
      </c>
      <c r="B224" s="1033" t="s">
        <v>1115</v>
      </c>
      <c r="C224" s="1034"/>
      <c r="D224" s="138" t="s">
        <v>384</v>
      </c>
      <c r="E224" s="417">
        <v>25</v>
      </c>
      <c r="F224" s="142"/>
      <c r="G224" s="142"/>
    </row>
    <row r="225" spans="1:7" s="52" customFormat="1" ht="12.75">
      <c r="A225" s="949"/>
      <c r="B225" s="1168" t="s">
        <v>693</v>
      </c>
      <c r="C225" s="1168"/>
      <c r="D225" s="377"/>
      <c r="E225" s="377"/>
      <c r="F225" s="377"/>
      <c r="G225" s="378"/>
    </row>
    <row r="226" spans="1:7" s="52" customFormat="1" ht="12.75">
      <c r="A226" s="948" t="s">
        <v>1112</v>
      </c>
      <c r="B226" s="1033" t="s">
        <v>686</v>
      </c>
      <c r="C226" s="1034"/>
      <c r="D226" s="138" t="s">
        <v>384</v>
      </c>
      <c r="E226" s="417">
        <v>275</v>
      </c>
      <c r="F226" s="142"/>
      <c r="G226" s="142"/>
    </row>
    <row r="227" spans="1:7" s="52" customFormat="1" ht="12.75">
      <c r="A227" s="949"/>
      <c r="B227" s="1168" t="s">
        <v>694</v>
      </c>
      <c r="C227" s="1168"/>
      <c r="D227" s="377"/>
      <c r="E227" s="377"/>
      <c r="F227" s="377"/>
      <c r="G227" s="378"/>
    </row>
    <row r="228" spans="1:7" s="52" customFormat="1" ht="12.75">
      <c r="A228" s="162" t="s">
        <v>437</v>
      </c>
      <c r="B228" s="1194" t="s">
        <v>1113</v>
      </c>
      <c r="C228" s="1195"/>
      <c r="D228" s="418" t="s">
        <v>384</v>
      </c>
      <c r="E228" s="419">
        <v>260</v>
      </c>
      <c r="F228" s="420"/>
      <c r="G228" s="420"/>
    </row>
    <row r="229" spans="1:7" s="52" customFormat="1" ht="12.75">
      <c r="A229" s="1057" t="s">
        <v>385</v>
      </c>
      <c r="B229" s="1058"/>
      <c r="C229" s="1059"/>
      <c r="D229" s="231"/>
      <c r="E229" s="421">
        <f>SUM(E228,E226,E224,E223,E221,E219,E217,E215,E213,E211,E209,E207)</f>
        <v>2869</v>
      </c>
      <c r="F229" s="422"/>
      <c r="G229" s="422">
        <f>SUM(G228,G226,G224,G223,G221,G219,G217,G215,G213,G211,G209,G207)</f>
        <v>0</v>
      </c>
    </row>
    <row r="230" spans="1:7" s="52" customFormat="1" ht="12.75">
      <c r="A230" s="148" t="s">
        <v>407</v>
      </c>
      <c r="B230" s="246"/>
      <c r="C230" s="423"/>
      <c r="D230" s="138" t="s">
        <v>406</v>
      </c>
      <c r="E230" s="423">
        <v>25</v>
      </c>
      <c r="F230" s="312"/>
      <c r="G230" s="840">
        <f>PRODUCT(E230,G229)/100+G229</f>
        <v>0</v>
      </c>
    </row>
    <row r="231" spans="1:249" s="39" customFormat="1" ht="12.75">
      <c r="A231" s="149" t="s">
        <v>397</v>
      </c>
      <c r="B231" s="144"/>
      <c r="C231" s="150"/>
      <c r="D231" s="115"/>
      <c r="E231" s="153"/>
      <c r="F231" s="154"/>
      <c r="G231" s="87">
        <f>PRODUCT(G230)*1.03</f>
        <v>0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  <c r="IN231" s="54"/>
      <c r="IO231" s="54"/>
    </row>
    <row r="232" spans="1:249" s="39" customFormat="1" ht="12.75">
      <c r="A232" s="1159" t="s">
        <v>707</v>
      </c>
      <c r="B232" s="1160"/>
      <c r="C232" s="1161"/>
      <c r="D232" s="318" t="s">
        <v>408</v>
      </c>
      <c r="E232" s="323">
        <v>94</v>
      </c>
      <c r="F232" s="319"/>
      <c r="G232" s="319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</row>
    <row r="233" spans="1:249" s="39" customFormat="1" ht="12.75">
      <c r="A233" s="1196" t="s">
        <v>708</v>
      </c>
      <c r="B233" s="1197"/>
      <c r="C233" s="1198"/>
      <c r="D233" s="138" t="s">
        <v>408</v>
      </c>
      <c r="E233" s="139">
        <v>94</v>
      </c>
      <c r="F233" s="312"/>
      <c r="G233" s="312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4"/>
      <c r="HI233" s="54"/>
      <c r="HJ233" s="54"/>
      <c r="HK233" s="54"/>
      <c r="HL233" s="54"/>
      <c r="HM233" s="54"/>
      <c r="HN233" s="54"/>
      <c r="HO233" s="54"/>
      <c r="HP233" s="54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  <c r="IG233" s="54"/>
      <c r="IH233" s="54"/>
      <c r="II233" s="54"/>
      <c r="IJ233" s="54"/>
      <c r="IK233" s="54"/>
      <c r="IL233" s="54"/>
      <c r="IM233" s="54"/>
      <c r="IN233" s="54"/>
      <c r="IO233" s="54"/>
    </row>
    <row r="234" spans="1:249" s="39" customFormat="1" ht="12.75">
      <c r="A234" s="1151" t="s">
        <v>44</v>
      </c>
      <c r="B234" s="1152"/>
      <c r="C234" s="1153"/>
      <c r="D234" s="232"/>
      <c r="E234" s="423"/>
      <c r="F234" s="423"/>
      <c r="G234" s="423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  <c r="HP234" s="54"/>
      <c r="HQ234" s="54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  <c r="IO234" s="54"/>
    </row>
    <row r="235" spans="1:249" s="39" customFormat="1" ht="12.75">
      <c r="A235" s="1183" t="s">
        <v>1116</v>
      </c>
      <c r="B235" s="1184"/>
      <c r="C235" s="1185"/>
      <c r="D235" s="309" t="s">
        <v>408</v>
      </c>
      <c r="E235" s="950">
        <v>1.6</v>
      </c>
      <c r="F235" s="311"/>
      <c r="G235" s="311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  <c r="GN235" s="54"/>
      <c r="GO235" s="54"/>
      <c r="GP235" s="54"/>
      <c r="GQ235" s="54"/>
      <c r="GR235" s="54"/>
      <c r="GS235" s="54"/>
      <c r="GT235" s="54"/>
      <c r="GU235" s="54"/>
      <c r="GV235" s="54"/>
      <c r="GW235" s="54"/>
      <c r="GX235" s="54"/>
      <c r="GY235" s="54"/>
      <c r="GZ235" s="54"/>
      <c r="HA235" s="54"/>
      <c r="HB235" s="54"/>
      <c r="HC235" s="54"/>
      <c r="HD235" s="54"/>
      <c r="HE235" s="54"/>
      <c r="HF235" s="54"/>
      <c r="HG235" s="54"/>
      <c r="HH235" s="54"/>
      <c r="HI235" s="54"/>
      <c r="HJ235" s="54"/>
      <c r="HK235" s="54"/>
      <c r="HL235" s="54"/>
      <c r="HM235" s="54"/>
      <c r="HN235" s="54"/>
      <c r="HO235" s="54"/>
      <c r="HP235" s="54"/>
      <c r="HQ235" s="54"/>
      <c r="HR235" s="54"/>
      <c r="HS235" s="54"/>
      <c r="HT235" s="54"/>
      <c r="HU235" s="54"/>
      <c r="HV235" s="54"/>
      <c r="HW235" s="54"/>
      <c r="HX235" s="54"/>
      <c r="HY235" s="54"/>
      <c r="HZ235" s="54"/>
      <c r="IA235" s="54"/>
      <c r="IB235" s="54"/>
      <c r="IC235" s="54"/>
      <c r="ID235" s="54"/>
      <c r="IE235" s="54"/>
      <c r="IF235" s="54"/>
      <c r="IG235" s="54"/>
      <c r="IH235" s="54"/>
      <c r="II235" s="54"/>
      <c r="IJ235" s="54"/>
      <c r="IK235" s="54"/>
      <c r="IL235" s="54"/>
      <c r="IM235" s="54"/>
      <c r="IN235" s="54"/>
      <c r="IO235" s="54"/>
    </row>
    <row r="236" spans="1:249" s="39" customFormat="1" ht="12.75">
      <c r="A236" s="1060" t="s">
        <v>47</v>
      </c>
      <c r="B236" s="1061"/>
      <c r="C236" s="1062"/>
      <c r="D236" s="290" t="s">
        <v>45</v>
      </c>
      <c r="E236" s="951">
        <v>38</v>
      </c>
      <c r="F236" s="557"/>
      <c r="G236" s="32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  <c r="HP236" s="54"/>
      <c r="HQ236" s="54"/>
      <c r="HR236" s="54"/>
      <c r="HS236" s="54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  <c r="IO236" s="54"/>
    </row>
    <row r="237" spans="1:7" s="39" customFormat="1" ht="12.75">
      <c r="A237" s="1053" t="s">
        <v>385</v>
      </c>
      <c r="B237" s="1054"/>
      <c r="C237" s="1055"/>
      <c r="D237" s="382"/>
      <c r="E237" s="383"/>
      <c r="F237" s="384"/>
      <c r="G237" s="219">
        <f>SUM(G232:G236)</f>
        <v>0</v>
      </c>
    </row>
    <row r="238" spans="1:7" s="39" customFormat="1" ht="12.75">
      <c r="A238" s="88"/>
      <c r="B238" s="89"/>
      <c r="C238" s="90"/>
      <c r="D238" s="91"/>
      <c r="E238" s="92"/>
      <c r="F238" s="93"/>
      <c r="G238" s="94"/>
    </row>
    <row r="239" spans="1:7" s="37" customFormat="1" ht="12.75">
      <c r="A239" s="1064" t="s">
        <v>443</v>
      </c>
      <c r="B239" s="1065"/>
      <c r="C239" s="1065"/>
      <c r="D239" s="1065"/>
      <c r="E239" s="1065"/>
      <c r="F239" s="96"/>
      <c r="G239" s="161">
        <f>SUM(G237,G231)</f>
        <v>0</v>
      </c>
    </row>
    <row r="240" spans="1:7" s="51" customFormat="1" ht="12.75">
      <c r="A240" s="381"/>
      <c r="B240" s="156"/>
      <c r="C240" s="136"/>
      <c r="D240" s="156"/>
      <c r="E240" s="157"/>
      <c r="F240" s="157"/>
      <c r="G240" s="57"/>
    </row>
    <row r="241" spans="1:7" s="51" customFormat="1" ht="13.5">
      <c r="A241" s="1063" t="s">
        <v>709</v>
      </c>
      <c r="B241" s="1063"/>
      <c r="C241" s="1063"/>
      <c r="D241" s="227"/>
      <c r="E241" s="227"/>
      <c r="F241" s="227"/>
      <c r="G241" s="226">
        <f>SUM(G203,G239)</f>
        <v>0</v>
      </c>
    </row>
    <row r="242" spans="1:7" s="51" customFormat="1" ht="12.75">
      <c r="A242" s="381"/>
      <c r="B242" s="156"/>
      <c r="C242" s="136"/>
      <c r="D242" s="156"/>
      <c r="E242" s="157"/>
      <c r="F242" s="157"/>
      <c r="G242" s="57"/>
    </row>
    <row r="243" spans="1:7" s="51" customFormat="1" ht="15">
      <c r="A243" s="436" t="s">
        <v>710</v>
      </c>
      <c r="B243" s="436"/>
      <c r="C243" s="436"/>
      <c r="D243" s="436"/>
      <c r="E243" s="436"/>
      <c r="F243" s="436"/>
      <c r="G243" s="380">
        <f>SUM(G241,G187)</f>
        <v>0</v>
      </c>
    </row>
    <row r="244" spans="1:7" s="51" customFormat="1" ht="15">
      <c r="A244" s="97"/>
      <c r="B244" s="97"/>
      <c r="C244" s="97"/>
      <c r="D244" s="97"/>
      <c r="E244" s="97"/>
      <c r="F244" s="97"/>
      <c r="G244" s="474"/>
    </row>
    <row r="245" spans="1:7" s="38" customFormat="1" ht="15">
      <c r="A245" s="97"/>
      <c r="B245" s="97"/>
      <c r="C245" s="97"/>
      <c r="D245" s="97"/>
      <c r="E245" s="97"/>
      <c r="F245" s="97"/>
      <c r="G245" s="474"/>
    </row>
    <row r="246" spans="1:7" s="50" customFormat="1" ht="15">
      <c r="A246" s="436" t="s">
        <v>56</v>
      </c>
      <c r="B246" s="225"/>
      <c r="C246" s="437"/>
      <c r="D246" s="436"/>
      <c r="E246" s="436"/>
      <c r="F246" s="436"/>
      <c r="G246" s="436"/>
    </row>
    <row r="247" spans="1:7" s="38" customFormat="1" ht="15">
      <c r="A247" s="438"/>
      <c r="B247" s="439"/>
      <c r="C247" s="440"/>
      <c r="D247" s="440"/>
      <c r="E247" s="440"/>
      <c r="F247" s="440"/>
      <c r="G247" s="440"/>
    </row>
    <row r="248" spans="1:7" s="50" customFormat="1" ht="12.75">
      <c r="A248" s="256" t="s">
        <v>395</v>
      </c>
      <c r="B248" s="83"/>
      <c r="C248" s="83"/>
      <c r="D248" s="83"/>
      <c r="E248" s="84"/>
      <c r="F248" s="85"/>
      <c r="G248" s="85"/>
    </row>
    <row r="249" spans="1:7" s="38" customFormat="1" ht="15">
      <c r="A249" s="118" t="s">
        <v>387</v>
      </c>
      <c r="B249" s="118" t="s">
        <v>379</v>
      </c>
      <c r="C249" s="118" t="s">
        <v>388</v>
      </c>
      <c r="D249" s="119" t="s">
        <v>380</v>
      </c>
      <c r="E249" s="119" t="s">
        <v>381</v>
      </c>
      <c r="F249" s="452" t="s">
        <v>382</v>
      </c>
      <c r="G249" s="119" t="s">
        <v>383</v>
      </c>
    </row>
    <row r="250" spans="1:7" s="38" customFormat="1" ht="45">
      <c r="A250" s="232">
        <v>1</v>
      </c>
      <c r="B250" s="246" t="s">
        <v>411</v>
      </c>
      <c r="C250" s="356" t="s">
        <v>720</v>
      </c>
      <c r="D250" s="233" t="s">
        <v>389</v>
      </c>
      <c r="E250" s="241">
        <v>2400</v>
      </c>
      <c r="F250" s="247"/>
      <c r="G250" s="239"/>
    </row>
    <row r="251" spans="1:7" s="53" customFormat="1" ht="23.25">
      <c r="A251" s="429">
        <v>2</v>
      </c>
      <c r="B251" s="332" t="s">
        <v>386</v>
      </c>
      <c r="C251" s="333" t="s">
        <v>34</v>
      </c>
      <c r="D251" s="430" t="s">
        <v>389</v>
      </c>
      <c r="E251" s="334">
        <v>2400</v>
      </c>
      <c r="F251" s="314"/>
      <c r="G251" s="334"/>
    </row>
    <row r="252" spans="1:7" s="39" customFormat="1" ht="12.75">
      <c r="A252" s="138">
        <v>3</v>
      </c>
      <c r="B252" s="139" t="s">
        <v>1207</v>
      </c>
      <c r="C252" s="240" t="s">
        <v>1208</v>
      </c>
      <c r="D252" s="234" t="s">
        <v>384</v>
      </c>
      <c r="E252" s="241">
        <v>10504</v>
      </c>
      <c r="F252" s="248"/>
      <c r="G252" s="241"/>
    </row>
    <row r="253" spans="1:7" s="39" customFormat="1" ht="23.25">
      <c r="A253" s="138">
        <v>4</v>
      </c>
      <c r="B253" s="139" t="s">
        <v>405</v>
      </c>
      <c r="C253" s="240" t="s">
        <v>1117</v>
      </c>
      <c r="D253" s="234" t="s">
        <v>408</v>
      </c>
      <c r="E253" s="249">
        <v>36</v>
      </c>
      <c r="F253" s="248"/>
      <c r="G253" s="241"/>
    </row>
    <row r="254" spans="1:7" s="39" customFormat="1" ht="12.75">
      <c r="A254" s="138">
        <v>5</v>
      </c>
      <c r="B254" s="139" t="s">
        <v>422</v>
      </c>
      <c r="C254" s="240" t="s">
        <v>400</v>
      </c>
      <c r="D254" s="234" t="s">
        <v>390</v>
      </c>
      <c r="E254" s="249">
        <v>9</v>
      </c>
      <c r="F254" s="248"/>
      <c r="G254" s="334"/>
    </row>
    <row r="255" spans="1:249" s="49" customFormat="1" ht="12.75">
      <c r="A255" s="75" t="s">
        <v>396</v>
      </c>
      <c r="B255" s="709"/>
      <c r="C255" s="710"/>
      <c r="D255" s="711"/>
      <c r="E255" s="712"/>
      <c r="F255" s="712"/>
      <c r="G255" s="713">
        <f>SUM(G250:G254)</f>
        <v>0</v>
      </c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  <c r="HG255" s="55"/>
      <c r="HH255" s="55"/>
      <c r="HI255" s="55"/>
      <c r="HJ255" s="55"/>
      <c r="HK255" s="55"/>
      <c r="HL255" s="55"/>
      <c r="HM255" s="55"/>
      <c r="HN255" s="55"/>
      <c r="HO255" s="55"/>
      <c r="HP255" s="55"/>
      <c r="HQ255" s="55"/>
      <c r="HR255" s="55"/>
      <c r="HS255" s="55"/>
      <c r="HT255" s="55"/>
      <c r="HU255" s="55"/>
      <c r="HV255" s="55"/>
      <c r="HW255" s="55"/>
      <c r="HX255" s="55"/>
      <c r="HY255" s="55"/>
      <c r="HZ255" s="55"/>
      <c r="IA255" s="55"/>
      <c r="IB255" s="55"/>
      <c r="IC255" s="55"/>
      <c r="ID255" s="55"/>
      <c r="IE255" s="55"/>
      <c r="IF255" s="55"/>
      <c r="IG255" s="55"/>
      <c r="IH255" s="55"/>
      <c r="II255" s="55"/>
      <c r="IJ255" s="55"/>
      <c r="IK255" s="55"/>
      <c r="IL255" s="55"/>
      <c r="IM255" s="55"/>
      <c r="IN255" s="55"/>
      <c r="IO255" s="55"/>
    </row>
    <row r="256" spans="1:249" s="39" customFormat="1" ht="14.25" customHeight="1">
      <c r="A256" s="540"/>
      <c r="B256" s="538"/>
      <c r="C256" s="539"/>
      <c r="D256" s="371"/>
      <c r="E256" s="372"/>
      <c r="F256" s="372"/>
      <c r="G256" s="37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  <c r="GH256" s="54"/>
      <c r="GI256" s="54"/>
      <c r="GJ256" s="54"/>
      <c r="GK256" s="54"/>
      <c r="GL256" s="54"/>
      <c r="GM256" s="54"/>
      <c r="GN256" s="54"/>
      <c r="GO256" s="54"/>
      <c r="GP256" s="54"/>
      <c r="GQ256" s="54"/>
      <c r="GR256" s="54"/>
      <c r="GS256" s="54"/>
      <c r="GT256" s="54"/>
      <c r="GU256" s="54"/>
      <c r="GV256" s="54"/>
      <c r="GW256" s="54"/>
      <c r="GX256" s="54"/>
      <c r="GY256" s="54"/>
      <c r="GZ256" s="54"/>
      <c r="HA256" s="54"/>
      <c r="HB256" s="54"/>
      <c r="HC256" s="54"/>
      <c r="HD256" s="54"/>
      <c r="HE256" s="54"/>
      <c r="HF256" s="54"/>
      <c r="HG256" s="54"/>
      <c r="HH256" s="54"/>
      <c r="HI256" s="54"/>
      <c r="HJ256" s="54"/>
      <c r="HK256" s="54"/>
      <c r="HL256" s="54"/>
      <c r="HM256" s="54"/>
      <c r="HN256" s="54"/>
      <c r="HO256" s="54"/>
      <c r="HP256" s="54"/>
      <c r="HQ256" s="54"/>
      <c r="HR256" s="54"/>
      <c r="HS256" s="54"/>
      <c r="HT256" s="54"/>
      <c r="HU256" s="54"/>
      <c r="HV256" s="54"/>
      <c r="HW256" s="54"/>
      <c r="HX256" s="54"/>
      <c r="HY256" s="54"/>
      <c r="HZ256" s="54"/>
      <c r="IA256" s="54"/>
      <c r="IB256" s="54"/>
      <c r="IC256" s="54"/>
      <c r="ID256" s="54"/>
      <c r="IE256" s="54"/>
      <c r="IF256" s="54"/>
      <c r="IG256" s="54"/>
      <c r="IH256" s="54"/>
      <c r="II256" s="54"/>
      <c r="IJ256" s="54"/>
      <c r="IK256" s="54"/>
      <c r="IL256" s="54"/>
      <c r="IM256" s="54"/>
      <c r="IN256" s="54"/>
      <c r="IO256" s="54"/>
    </row>
    <row r="257" spans="1:249" s="39" customFormat="1" ht="12.75">
      <c r="A257" s="1056" t="s">
        <v>293</v>
      </c>
      <c r="B257" s="1056"/>
      <c r="C257" s="1056"/>
      <c r="D257" s="315"/>
      <c r="E257" s="316"/>
      <c r="F257" s="316"/>
      <c r="G257" s="317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  <c r="GN257" s="54"/>
      <c r="GO257" s="54"/>
      <c r="GP257" s="54"/>
      <c r="GQ257" s="54"/>
      <c r="GR257" s="54"/>
      <c r="GS257" s="54"/>
      <c r="GT257" s="54"/>
      <c r="GU257" s="54"/>
      <c r="GV257" s="54"/>
      <c r="GW257" s="54"/>
      <c r="GX257" s="54"/>
      <c r="GY257" s="54"/>
      <c r="GZ257" s="54"/>
      <c r="HA257" s="54"/>
      <c r="HB257" s="54"/>
      <c r="HC257" s="54"/>
      <c r="HD257" s="54"/>
      <c r="HE257" s="54"/>
      <c r="HF257" s="54"/>
      <c r="HG257" s="54"/>
      <c r="HH257" s="54"/>
      <c r="HI257" s="54"/>
      <c r="HJ257" s="54"/>
      <c r="HK257" s="54"/>
      <c r="HL257" s="54"/>
      <c r="HM257" s="54"/>
      <c r="HN257" s="54"/>
      <c r="HO257" s="54"/>
      <c r="HP257" s="54"/>
      <c r="HQ257" s="54"/>
      <c r="HR257" s="54"/>
      <c r="HS257" s="54"/>
      <c r="HT257" s="54"/>
      <c r="HU257" s="54"/>
      <c r="HV257" s="54"/>
      <c r="HW257" s="54"/>
      <c r="HX257" s="54"/>
      <c r="HY257" s="54"/>
      <c r="HZ257" s="54"/>
      <c r="IA257" s="54"/>
      <c r="IB257" s="54"/>
      <c r="IC257" s="54"/>
      <c r="ID257" s="54"/>
      <c r="IE257" s="54"/>
      <c r="IF257" s="54"/>
      <c r="IG257" s="54"/>
      <c r="IH257" s="54"/>
      <c r="II257" s="54"/>
      <c r="IJ257" s="54"/>
      <c r="IK257" s="54"/>
      <c r="IL257" s="54"/>
      <c r="IM257" s="54"/>
      <c r="IN257" s="54"/>
      <c r="IO257" s="54"/>
    </row>
    <row r="258" spans="1:7" s="49" customFormat="1" ht="12.75">
      <c r="A258" s="1030" t="s">
        <v>742</v>
      </c>
      <c r="B258" s="1031"/>
      <c r="C258" s="444"/>
      <c r="D258" s="445"/>
      <c r="E258" s="446"/>
      <c r="F258" s="447"/>
      <c r="G258" s="448"/>
    </row>
    <row r="259" spans="1:7" s="49" customFormat="1" ht="12.75">
      <c r="A259" s="880"/>
      <c r="B259" s="1140" t="s">
        <v>579</v>
      </c>
      <c r="C259" s="1140"/>
      <c r="D259" s="155" t="s">
        <v>384</v>
      </c>
      <c r="E259" s="321">
        <v>3548</v>
      </c>
      <c r="F259" s="322"/>
      <c r="G259" s="322"/>
    </row>
    <row r="260" spans="1:7" s="49" customFormat="1" ht="12.75">
      <c r="A260" s="881"/>
      <c r="B260" s="1141" t="s">
        <v>1118</v>
      </c>
      <c r="C260" s="1141"/>
      <c r="D260" s="499" t="s">
        <v>384</v>
      </c>
      <c r="E260" s="500">
        <v>2407</v>
      </c>
      <c r="F260" s="501"/>
      <c r="G260" s="501"/>
    </row>
    <row r="261" spans="1:7" s="39" customFormat="1" ht="12.75">
      <c r="A261" s="882"/>
      <c r="B261" s="883"/>
      <c r="C261" s="883"/>
      <c r="D261" s="832" t="s">
        <v>384</v>
      </c>
      <c r="E261" s="833">
        <f>SUM(E259:E260)</f>
        <v>5955</v>
      </c>
      <c r="F261" s="669"/>
      <c r="G261" s="884">
        <f>SUM(G259:G260)</f>
        <v>0</v>
      </c>
    </row>
    <row r="262" spans="1:7" s="39" customFormat="1" ht="12.75">
      <c r="A262" s="1030" t="s">
        <v>746</v>
      </c>
      <c r="B262" s="1031"/>
      <c r="C262" s="444"/>
      <c r="D262" s="445"/>
      <c r="E262" s="446"/>
      <c r="F262" s="447"/>
      <c r="G262" s="448"/>
    </row>
    <row r="263" spans="1:7" s="39" customFormat="1" ht="12.75">
      <c r="A263" s="879"/>
      <c r="B263" s="1135" t="s">
        <v>249</v>
      </c>
      <c r="C263" s="1135"/>
      <c r="D263" s="318" t="s">
        <v>384</v>
      </c>
      <c r="E263" s="665">
        <v>887</v>
      </c>
      <c r="F263" s="319"/>
      <c r="G263" s="319"/>
    </row>
    <row r="264" spans="1:7" s="39" customFormat="1" ht="12.75">
      <c r="A264" s="881"/>
      <c r="B264" s="1141" t="s">
        <v>580</v>
      </c>
      <c r="C264" s="1141"/>
      <c r="D264" s="499" t="s">
        <v>384</v>
      </c>
      <c r="E264" s="500">
        <v>3662</v>
      </c>
      <c r="F264" s="501"/>
      <c r="G264" s="501"/>
    </row>
    <row r="265" spans="1:7" s="39" customFormat="1" ht="12.75">
      <c r="A265" s="889"/>
      <c r="B265" s="890"/>
      <c r="C265" s="890"/>
      <c r="D265" s="869" t="s">
        <v>384</v>
      </c>
      <c r="E265" s="870">
        <f>SUM(E263:E264)</f>
        <v>4549</v>
      </c>
      <c r="F265" s="671"/>
      <c r="G265" s="871">
        <f>SUM(G263:G264)</f>
        <v>0</v>
      </c>
    </row>
    <row r="266" spans="1:7" s="39" customFormat="1" ht="12.75">
      <c r="A266" s="1113" t="s">
        <v>385</v>
      </c>
      <c r="B266" s="1114"/>
      <c r="C266" s="1115"/>
      <c r="D266" s="209" t="s">
        <v>384</v>
      </c>
      <c r="E266" s="210">
        <f>SUM(E265,E261)</f>
        <v>10504</v>
      </c>
      <c r="F266" s="211"/>
      <c r="G266" s="211">
        <f>SUM(G261,G265)</f>
        <v>0</v>
      </c>
    </row>
    <row r="267" spans="1:7" s="39" customFormat="1" ht="12.75">
      <c r="A267" s="212" t="s">
        <v>407</v>
      </c>
      <c r="B267" s="213"/>
      <c r="C267" s="214"/>
      <c r="D267" s="155" t="s">
        <v>406</v>
      </c>
      <c r="E267" s="214">
        <v>25</v>
      </c>
      <c r="F267" s="215"/>
      <c r="G267" s="216">
        <f>PRODUCT(E267,G266)/100+G266</f>
        <v>0</v>
      </c>
    </row>
    <row r="268" spans="1:7" s="39" customFormat="1" ht="12.75">
      <c r="A268" s="400" t="s">
        <v>397</v>
      </c>
      <c r="B268" s="401"/>
      <c r="C268" s="402"/>
      <c r="D268" s="403"/>
      <c r="E268" s="404"/>
      <c r="F268" s="405"/>
      <c r="G268" s="776">
        <f>PRODUCT(G267)*1.03</f>
        <v>0</v>
      </c>
    </row>
    <row r="269" spans="1:7" s="39" customFormat="1" ht="12.75">
      <c r="A269" s="886"/>
      <c r="B269" s="883"/>
      <c r="C269" s="883"/>
      <c r="D269" s="786"/>
      <c r="E269" s="952"/>
      <c r="F269" s="669"/>
      <c r="G269" s="669"/>
    </row>
    <row r="270" spans="1:7" s="39" customFormat="1" ht="12.75">
      <c r="A270" s="990" t="s">
        <v>36</v>
      </c>
      <c r="B270" s="991"/>
      <c r="C270" s="992"/>
      <c r="D270" s="359"/>
      <c r="E270" s="359"/>
      <c r="F270" s="359"/>
      <c r="G270" s="359"/>
    </row>
    <row r="271" spans="1:7" s="39" customFormat="1" ht="12.75">
      <c r="A271" s="993" t="s">
        <v>1119</v>
      </c>
      <c r="B271" s="994"/>
      <c r="C271" s="995"/>
      <c r="D271" s="360" t="s">
        <v>408</v>
      </c>
      <c r="E271" s="361">
        <v>6</v>
      </c>
      <c r="F271" s="165"/>
      <c r="G271" s="165"/>
    </row>
    <row r="272" spans="1:7" s="39" customFormat="1" ht="12.75">
      <c r="A272" s="1053" t="s">
        <v>385</v>
      </c>
      <c r="B272" s="1054"/>
      <c r="C272" s="1055"/>
      <c r="D272" s="174"/>
      <c r="E272" s="175"/>
      <c r="F272" s="176"/>
      <c r="G272" s="219">
        <f>SUM(G271:G271)</f>
        <v>0</v>
      </c>
    </row>
    <row r="273" spans="1:7" s="39" customFormat="1" ht="12.75">
      <c r="A273" s="88"/>
      <c r="B273" s="89"/>
      <c r="C273" s="90"/>
      <c r="D273" s="91"/>
      <c r="E273" s="92"/>
      <c r="F273" s="93"/>
      <c r="G273" s="94"/>
    </row>
    <row r="274" spans="1:7" s="50" customFormat="1" ht="12.75">
      <c r="A274" s="1064" t="s">
        <v>445</v>
      </c>
      <c r="B274" s="1065"/>
      <c r="C274" s="1065"/>
      <c r="D274" s="95"/>
      <c r="E274" s="96"/>
      <c r="F274" s="96"/>
      <c r="G274" s="161">
        <f>SUM(G272,G268)</f>
        <v>0</v>
      </c>
    </row>
    <row r="275" spans="1:7" s="50" customFormat="1" ht="12.75">
      <c r="A275" s="381"/>
      <c r="B275" s="381"/>
      <c r="C275" s="381"/>
      <c r="D275" s="156"/>
      <c r="E275" s="157"/>
      <c r="F275" s="157"/>
      <c r="G275" s="57"/>
    </row>
    <row r="276" spans="1:7" s="50" customFormat="1" ht="15">
      <c r="A276" s="1005" t="s">
        <v>28</v>
      </c>
      <c r="B276" s="1005"/>
      <c r="C276" s="1005"/>
      <c r="D276" s="436"/>
      <c r="E276" s="436"/>
      <c r="F276" s="436"/>
      <c r="G276" s="380">
        <f>SUM(G273:G274,G255)</f>
        <v>0</v>
      </c>
    </row>
    <row r="277" spans="1:7" s="50" customFormat="1" ht="15">
      <c r="A277" s="97"/>
      <c r="B277" s="97"/>
      <c r="C277" s="97"/>
      <c r="D277" s="97"/>
      <c r="E277" s="97"/>
      <c r="F277" s="97"/>
      <c r="G277" s="474"/>
    </row>
    <row r="278" spans="1:7" s="50" customFormat="1" ht="15">
      <c r="A278" s="97"/>
      <c r="B278" s="97"/>
      <c r="C278" s="97"/>
      <c r="D278" s="97"/>
      <c r="E278" s="97"/>
      <c r="F278" s="97"/>
      <c r="G278" s="474"/>
    </row>
    <row r="279" spans="1:7" s="50" customFormat="1" ht="15">
      <c r="A279" s="435" t="s">
        <v>1205</v>
      </c>
      <c r="B279" s="208"/>
      <c r="C279" s="196"/>
      <c r="D279" s="196"/>
      <c r="E279" s="196"/>
      <c r="F279" s="196"/>
      <c r="G279" s="196"/>
    </row>
    <row r="280" spans="1:7" s="50" customFormat="1" ht="15">
      <c r="A280" s="230"/>
      <c r="B280" s="222"/>
      <c r="C280" s="197"/>
      <c r="D280" s="197"/>
      <c r="E280" s="197"/>
      <c r="F280" s="197"/>
      <c r="G280" s="197"/>
    </row>
    <row r="281" spans="1:7" s="50" customFormat="1" ht="13.5">
      <c r="A281" s="988" t="s">
        <v>714</v>
      </c>
      <c r="B281" s="988"/>
      <c r="C281" s="988"/>
      <c r="D281" s="196"/>
      <c r="E281" s="196"/>
      <c r="F281" s="196"/>
      <c r="G281" s="196"/>
    </row>
    <row r="282" spans="1:7" s="203" customFormat="1" ht="13.5">
      <c r="A282" s="229"/>
      <c r="B282" s="229"/>
      <c r="C282" s="229"/>
      <c r="D282" s="197"/>
      <c r="E282" s="197"/>
      <c r="F282" s="197"/>
      <c r="G282" s="197"/>
    </row>
    <row r="283" spans="1:7" s="50" customFormat="1" ht="12.75">
      <c r="A283" s="256" t="s">
        <v>395</v>
      </c>
      <c r="B283" s="63"/>
      <c r="C283" s="63"/>
      <c r="D283" s="63"/>
      <c r="E283" s="64"/>
      <c r="F283" s="65"/>
      <c r="G283" s="65"/>
    </row>
    <row r="284" spans="1:7" s="50" customFormat="1" ht="12.75">
      <c r="A284" s="120" t="s">
        <v>387</v>
      </c>
      <c r="B284" s="120" t="s">
        <v>379</v>
      </c>
      <c r="C284" s="120" t="s">
        <v>388</v>
      </c>
      <c r="D284" s="121" t="s">
        <v>380</v>
      </c>
      <c r="E284" s="121" t="s">
        <v>381</v>
      </c>
      <c r="F284" s="121" t="s">
        <v>382</v>
      </c>
      <c r="G284" s="198" t="s">
        <v>383</v>
      </c>
    </row>
    <row r="285" spans="1:7" s="50" customFormat="1" ht="33.75">
      <c r="A285" s="418">
        <v>1</v>
      </c>
      <c r="B285" s="326" t="s">
        <v>674</v>
      </c>
      <c r="C285" s="327" t="s">
        <v>673</v>
      </c>
      <c r="D285" s="531" t="s">
        <v>389</v>
      </c>
      <c r="E285" s="329">
        <v>2542</v>
      </c>
      <c r="F285" s="329"/>
      <c r="G285" s="369"/>
    </row>
    <row r="286" spans="1:7" s="50" customFormat="1" ht="22.5">
      <c r="A286" s="138">
        <v>2</v>
      </c>
      <c r="B286" s="139" t="s">
        <v>386</v>
      </c>
      <c r="C286" s="240" t="s">
        <v>676</v>
      </c>
      <c r="D286" s="234" t="s">
        <v>389</v>
      </c>
      <c r="E286" s="241">
        <v>2542</v>
      </c>
      <c r="F286" s="241"/>
      <c r="G286" s="241"/>
    </row>
    <row r="287" spans="1:7" s="50" customFormat="1" ht="22.5">
      <c r="A287" s="138">
        <v>3</v>
      </c>
      <c r="B287" s="139" t="s">
        <v>425</v>
      </c>
      <c r="C287" s="240" t="s">
        <v>1120</v>
      </c>
      <c r="D287" s="234" t="s">
        <v>389</v>
      </c>
      <c r="E287" s="241">
        <v>5084</v>
      </c>
      <c r="F287" s="241"/>
      <c r="G287" s="241"/>
    </row>
    <row r="288" spans="1:7" s="50" customFormat="1" ht="22.5">
      <c r="A288" s="582">
        <v>4</v>
      </c>
      <c r="B288" s="285" t="s">
        <v>430</v>
      </c>
      <c r="C288" s="285" t="s">
        <v>1121</v>
      </c>
      <c r="D288" s="286" t="s">
        <v>390</v>
      </c>
      <c r="E288" s="583">
        <v>7.626</v>
      </c>
      <c r="F288" s="584"/>
      <c r="G288" s="584"/>
    </row>
    <row r="289" spans="1:7" s="50" customFormat="1" ht="22.5">
      <c r="A289" s="138">
        <v>5</v>
      </c>
      <c r="B289" s="139" t="s">
        <v>426</v>
      </c>
      <c r="C289" s="240" t="s">
        <v>1122</v>
      </c>
      <c r="D289" s="234" t="s">
        <v>389</v>
      </c>
      <c r="E289" s="241">
        <v>7626</v>
      </c>
      <c r="F289" s="241"/>
      <c r="G289" s="241"/>
    </row>
    <row r="290" spans="1:7" s="50" customFormat="1" ht="33.75">
      <c r="A290" s="138">
        <v>6</v>
      </c>
      <c r="B290" s="285" t="s">
        <v>429</v>
      </c>
      <c r="C290" s="285" t="s">
        <v>1123</v>
      </c>
      <c r="D290" s="234" t="s">
        <v>390</v>
      </c>
      <c r="E290" s="330">
        <v>0.05084</v>
      </c>
      <c r="F290" s="288"/>
      <c r="G290" s="584"/>
    </row>
    <row r="291" spans="1:7" s="38" customFormat="1" ht="45">
      <c r="A291" s="429">
        <v>7</v>
      </c>
      <c r="B291" s="332" t="s">
        <v>431</v>
      </c>
      <c r="C291" s="333" t="s">
        <v>675</v>
      </c>
      <c r="D291" s="430" t="s">
        <v>389</v>
      </c>
      <c r="E291" s="334">
        <v>2542</v>
      </c>
      <c r="F291" s="334"/>
      <c r="G291" s="334"/>
    </row>
    <row r="292" spans="1:7" s="39" customFormat="1" ht="22.5">
      <c r="A292" s="429">
        <v>8</v>
      </c>
      <c r="B292" s="332" t="s">
        <v>427</v>
      </c>
      <c r="C292" s="333" t="s">
        <v>428</v>
      </c>
      <c r="D292" s="430" t="s">
        <v>389</v>
      </c>
      <c r="E292" s="334">
        <v>2542</v>
      </c>
      <c r="F292" s="334"/>
      <c r="G292" s="241"/>
    </row>
    <row r="293" spans="1:7" s="39" customFormat="1" ht="12.75">
      <c r="A293" s="290">
        <v>9</v>
      </c>
      <c r="B293" s="291" t="s">
        <v>422</v>
      </c>
      <c r="C293" s="292" t="s">
        <v>400</v>
      </c>
      <c r="D293" s="236" t="s">
        <v>390</v>
      </c>
      <c r="E293" s="575">
        <v>43.4</v>
      </c>
      <c r="F293" s="574"/>
      <c r="G293" s="293"/>
    </row>
    <row r="294" spans="1:7" s="39" customFormat="1" ht="12.75">
      <c r="A294" s="116" t="s">
        <v>396</v>
      </c>
      <c r="B294" s="100"/>
      <c r="C294" s="101"/>
      <c r="D294" s="102"/>
      <c r="E294" s="103"/>
      <c r="F294" s="104"/>
      <c r="G294" s="158">
        <f>SUM(G285:G293)</f>
        <v>0</v>
      </c>
    </row>
    <row r="295" spans="1:7" s="39" customFormat="1" ht="12.75">
      <c r="A295" s="122"/>
      <c r="B295" s="123"/>
      <c r="C295" s="124"/>
      <c r="D295" s="125"/>
      <c r="E295" s="126"/>
      <c r="F295" s="127"/>
      <c r="G295" s="110"/>
    </row>
    <row r="296" spans="1:7" s="39" customFormat="1" ht="12.75" customHeight="1">
      <c r="A296" s="1046" t="s">
        <v>294</v>
      </c>
      <c r="B296" s="1046"/>
      <c r="C296" s="1046"/>
      <c r="D296" s="66"/>
      <c r="E296" s="67"/>
      <c r="F296" s="57"/>
      <c r="G296" s="57"/>
    </row>
    <row r="297" spans="1:7" s="39" customFormat="1" ht="12.75">
      <c r="A297" s="1006" t="s">
        <v>1124</v>
      </c>
      <c r="B297" s="1007"/>
      <c r="C297" s="1008"/>
      <c r="D297" s="367" t="s">
        <v>390</v>
      </c>
      <c r="E297" s="368">
        <v>35.6</v>
      </c>
      <c r="F297" s="336"/>
      <c r="G297" s="336"/>
    </row>
    <row r="298" spans="1:7" s="39" customFormat="1" ht="18.75" customHeight="1">
      <c r="A298" s="364" t="s">
        <v>432</v>
      </c>
      <c r="B298" s="365"/>
      <c r="C298" s="366"/>
      <c r="D298" s="366"/>
      <c r="E298" s="366"/>
      <c r="F298" s="366"/>
      <c r="G298" s="366"/>
    </row>
    <row r="299" spans="1:7" s="39" customFormat="1" ht="12.75">
      <c r="A299" s="993" t="s">
        <v>1125</v>
      </c>
      <c r="B299" s="994"/>
      <c r="C299" s="995"/>
      <c r="D299" s="360" t="s">
        <v>408</v>
      </c>
      <c r="E299" s="361">
        <v>9.53</v>
      </c>
      <c r="F299" s="522"/>
      <c r="G299" s="522"/>
    </row>
    <row r="300" spans="1:7" s="39" customFormat="1" ht="12.75">
      <c r="A300" s="1041" t="s">
        <v>1126</v>
      </c>
      <c r="B300" s="1042"/>
      <c r="C300" s="1043"/>
      <c r="D300" s="138" t="s">
        <v>399</v>
      </c>
      <c r="E300" s="363">
        <v>50.84</v>
      </c>
      <c r="F300" s="362"/>
      <c r="G300" s="362"/>
    </row>
    <row r="301" spans="1:7" s="39" customFormat="1" ht="12.75">
      <c r="A301" s="996" t="s">
        <v>1127</v>
      </c>
      <c r="B301" s="997"/>
      <c r="C301" s="998"/>
      <c r="D301" s="138" t="s">
        <v>399</v>
      </c>
      <c r="E301" s="363">
        <v>76.26</v>
      </c>
      <c r="F301" s="362"/>
      <c r="G301" s="658"/>
    </row>
    <row r="302" spans="1:7" s="39" customFormat="1" ht="13.5" customHeight="1">
      <c r="A302" s="999" t="s">
        <v>446</v>
      </c>
      <c r="B302" s="1000"/>
      <c r="C302" s="1000"/>
      <c r="D302" s="184"/>
      <c r="E302" s="185"/>
      <c r="F302" s="186"/>
      <c r="G302" s="159">
        <f>SUM(G297:G301)</f>
        <v>0</v>
      </c>
    </row>
    <row r="303" spans="1:7" s="39" customFormat="1" ht="12.75">
      <c r="A303" s="177"/>
      <c r="B303" s="187"/>
      <c r="C303" s="172"/>
      <c r="D303" s="188"/>
      <c r="E303" s="189"/>
      <c r="F303" s="190"/>
      <c r="G303" s="182"/>
    </row>
    <row r="304" spans="1:7" s="37" customFormat="1" ht="13.5">
      <c r="A304" s="987" t="s">
        <v>677</v>
      </c>
      <c r="B304" s="987"/>
      <c r="C304" s="987"/>
      <c r="D304" s="433"/>
      <c r="E304" s="433"/>
      <c r="F304" s="433"/>
      <c r="G304" s="228">
        <f>SUM(G294,G302)</f>
        <v>0</v>
      </c>
    </row>
    <row r="305" spans="1:7" ht="13.5">
      <c r="A305" s="224"/>
      <c r="B305" s="224"/>
      <c r="C305" s="224"/>
      <c r="D305" s="224"/>
      <c r="E305" s="224"/>
      <c r="F305" s="224"/>
      <c r="G305" s="268"/>
    </row>
    <row r="306" spans="1:7" ht="13.5">
      <c r="A306" s="988" t="s">
        <v>1128</v>
      </c>
      <c r="B306" s="988"/>
      <c r="C306" s="988"/>
      <c r="D306" s="196"/>
      <c r="E306" s="196"/>
      <c r="F306" s="196"/>
      <c r="G306" s="196"/>
    </row>
    <row r="307" spans="1:7" s="18" customFormat="1" ht="13.5">
      <c r="A307" s="229"/>
      <c r="B307" s="229"/>
      <c r="C307" s="229"/>
      <c r="D307" s="197"/>
      <c r="E307" s="197"/>
      <c r="F307" s="197"/>
      <c r="G307" s="197"/>
    </row>
    <row r="308" spans="1:7" ht="12.75">
      <c r="A308" s="256" t="s">
        <v>395</v>
      </c>
      <c r="B308" s="63"/>
      <c r="C308" s="63"/>
      <c r="D308" s="63"/>
      <c r="E308" s="64"/>
      <c r="F308" s="65"/>
      <c r="G308" s="65"/>
    </row>
    <row r="309" spans="1:7" ht="12.75">
      <c r="A309" s="120" t="s">
        <v>387</v>
      </c>
      <c r="B309" s="120" t="s">
        <v>379</v>
      </c>
      <c r="C309" s="120" t="s">
        <v>388</v>
      </c>
      <c r="D309" s="121" t="s">
        <v>380</v>
      </c>
      <c r="E309" s="121" t="s">
        <v>381</v>
      </c>
      <c r="F309" s="121" t="s">
        <v>382</v>
      </c>
      <c r="G309" s="198" t="s">
        <v>383</v>
      </c>
    </row>
    <row r="310" spans="1:7" ht="33.75">
      <c r="A310" s="418">
        <v>1</v>
      </c>
      <c r="B310" s="326" t="s">
        <v>674</v>
      </c>
      <c r="C310" s="327" t="s">
        <v>673</v>
      </c>
      <c r="D310" s="531" t="s">
        <v>389</v>
      </c>
      <c r="E310" s="329">
        <v>3764</v>
      </c>
      <c r="F310" s="329"/>
      <c r="G310" s="369"/>
    </row>
    <row r="311" spans="1:7" ht="22.5">
      <c r="A311" s="138">
        <v>2</v>
      </c>
      <c r="B311" s="139" t="s">
        <v>425</v>
      </c>
      <c r="C311" s="240" t="s">
        <v>1129</v>
      </c>
      <c r="D311" s="234" t="s">
        <v>389</v>
      </c>
      <c r="E311" s="241">
        <v>7528</v>
      </c>
      <c r="F311" s="241"/>
      <c r="G311" s="241"/>
    </row>
    <row r="312" spans="1:7" ht="22.5">
      <c r="A312" s="582">
        <v>3</v>
      </c>
      <c r="B312" s="285" t="s">
        <v>430</v>
      </c>
      <c r="C312" s="285" t="s">
        <v>1130</v>
      </c>
      <c r="D312" s="286" t="s">
        <v>390</v>
      </c>
      <c r="E312" s="583">
        <v>3.764</v>
      </c>
      <c r="F312" s="584"/>
      <c r="G312" s="584"/>
    </row>
    <row r="313" spans="1:7" s="53" customFormat="1" ht="22.5">
      <c r="A313" s="138">
        <v>4</v>
      </c>
      <c r="B313" s="139" t="s">
        <v>426</v>
      </c>
      <c r="C313" s="240" t="s">
        <v>1131</v>
      </c>
      <c r="D313" s="234" t="s">
        <v>389</v>
      </c>
      <c r="E313" s="241">
        <v>7528</v>
      </c>
      <c r="F313" s="241"/>
      <c r="G313" s="241"/>
    </row>
    <row r="314" spans="1:7" s="39" customFormat="1" ht="33.75">
      <c r="A314" s="138">
        <v>5</v>
      </c>
      <c r="B314" s="285" t="s">
        <v>429</v>
      </c>
      <c r="C314" s="285" t="s">
        <v>1132</v>
      </c>
      <c r="D314" s="234" t="s">
        <v>390</v>
      </c>
      <c r="E314" s="330">
        <v>0.07528</v>
      </c>
      <c r="F314" s="288"/>
      <c r="G314" s="584"/>
    </row>
    <row r="315" spans="1:249" s="49" customFormat="1" ht="45">
      <c r="A315" s="429">
        <v>6</v>
      </c>
      <c r="B315" s="332" t="s">
        <v>431</v>
      </c>
      <c r="C315" s="333" t="s">
        <v>1133</v>
      </c>
      <c r="D315" s="430" t="s">
        <v>389</v>
      </c>
      <c r="E315" s="334">
        <v>3764</v>
      </c>
      <c r="F315" s="334"/>
      <c r="G315" s="334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  <c r="HG315" s="55"/>
      <c r="HH315" s="55"/>
      <c r="HI315" s="55"/>
      <c r="HJ315" s="55"/>
      <c r="HK315" s="55"/>
      <c r="HL315" s="55"/>
      <c r="HM315" s="55"/>
      <c r="HN315" s="55"/>
      <c r="HO315" s="55"/>
      <c r="HP315" s="55"/>
      <c r="HQ315" s="55"/>
      <c r="HR315" s="55"/>
      <c r="HS315" s="55"/>
      <c r="HT315" s="55"/>
      <c r="HU315" s="55"/>
      <c r="HV315" s="55"/>
      <c r="HW315" s="55"/>
      <c r="HX315" s="55"/>
      <c r="HY315" s="55"/>
      <c r="HZ315" s="55"/>
      <c r="IA315" s="55"/>
      <c r="IB315" s="55"/>
      <c r="IC315" s="55"/>
      <c r="ID315" s="55"/>
      <c r="IE315" s="55"/>
      <c r="IF315" s="55"/>
      <c r="IG315" s="55"/>
      <c r="IH315" s="55"/>
      <c r="II315" s="55"/>
      <c r="IJ315" s="55"/>
      <c r="IK315" s="55"/>
      <c r="IL315" s="55"/>
      <c r="IM315" s="55"/>
      <c r="IN315" s="55"/>
      <c r="IO315" s="55"/>
    </row>
    <row r="316" spans="1:249" s="39" customFormat="1" ht="22.5">
      <c r="A316" s="429">
        <v>7</v>
      </c>
      <c r="B316" s="332" t="s">
        <v>427</v>
      </c>
      <c r="C316" s="333" t="s">
        <v>428</v>
      </c>
      <c r="D316" s="430" t="s">
        <v>389</v>
      </c>
      <c r="E316" s="334">
        <v>3764</v>
      </c>
      <c r="F316" s="334"/>
      <c r="G316" s="33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  <c r="GE316" s="54"/>
      <c r="GF316" s="54"/>
      <c r="GG316" s="54"/>
      <c r="GH316" s="54"/>
      <c r="GI316" s="54"/>
      <c r="GJ316" s="54"/>
      <c r="GK316" s="54"/>
      <c r="GL316" s="54"/>
      <c r="GM316" s="54"/>
      <c r="GN316" s="54"/>
      <c r="GO316" s="54"/>
      <c r="GP316" s="54"/>
      <c r="GQ316" s="54"/>
      <c r="GR316" s="54"/>
      <c r="GS316" s="54"/>
      <c r="GT316" s="54"/>
      <c r="GU316" s="54"/>
      <c r="GV316" s="54"/>
      <c r="GW316" s="54"/>
      <c r="GX316" s="54"/>
      <c r="GY316" s="54"/>
      <c r="GZ316" s="54"/>
      <c r="HA316" s="54"/>
      <c r="HB316" s="54"/>
      <c r="HC316" s="54"/>
      <c r="HD316" s="54"/>
      <c r="HE316" s="54"/>
      <c r="HF316" s="54"/>
      <c r="HG316" s="54"/>
      <c r="HH316" s="54"/>
      <c r="HI316" s="54"/>
      <c r="HJ316" s="54"/>
      <c r="HK316" s="54"/>
      <c r="HL316" s="54"/>
      <c r="HM316" s="54"/>
      <c r="HN316" s="54"/>
      <c r="HO316" s="54"/>
      <c r="HP316" s="54"/>
      <c r="HQ316" s="54"/>
      <c r="HR316" s="54"/>
      <c r="HS316" s="54"/>
      <c r="HT316" s="54"/>
      <c r="HU316" s="54"/>
      <c r="HV316" s="54"/>
      <c r="HW316" s="54"/>
      <c r="HX316" s="54"/>
      <c r="HY316" s="54"/>
      <c r="HZ316" s="54"/>
      <c r="IA316" s="54"/>
      <c r="IB316" s="54"/>
      <c r="IC316" s="54"/>
      <c r="ID316" s="54"/>
      <c r="IE316" s="54"/>
      <c r="IF316" s="54"/>
      <c r="IG316" s="54"/>
      <c r="IH316" s="54"/>
      <c r="II316" s="54"/>
      <c r="IJ316" s="54"/>
      <c r="IK316" s="54"/>
      <c r="IL316" s="54"/>
      <c r="IM316" s="54"/>
      <c r="IN316" s="54"/>
      <c r="IO316" s="54"/>
    </row>
    <row r="317" spans="1:249" s="39" customFormat="1" ht="12.75">
      <c r="A317" s="290">
        <v>8</v>
      </c>
      <c r="B317" s="291" t="s">
        <v>422</v>
      </c>
      <c r="C317" s="292" t="s">
        <v>400</v>
      </c>
      <c r="D317" s="236" t="s">
        <v>390</v>
      </c>
      <c r="E317" s="575">
        <v>4</v>
      </c>
      <c r="F317" s="574"/>
      <c r="G317" s="293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  <c r="GN317" s="54"/>
      <c r="GO317" s="54"/>
      <c r="GP317" s="54"/>
      <c r="GQ317" s="54"/>
      <c r="GR317" s="54"/>
      <c r="GS317" s="54"/>
      <c r="GT317" s="54"/>
      <c r="GU317" s="54"/>
      <c r="GV317" s="54"/>
      <c r="GW317" s="54"/>
      <c r="GX317" s="54"/>
      <c r="GY317" s="54"/>
      <c r="GZ317" s="54"/>
      <c r="HA317" s="54"/>
      <c r="HB317" s="54"/>
      <c r="HC317" s="54"/>
      <c r="HD317" s="54"/>
      <c r="HE317" s="54"/>
      <c r="HF317" s="54"/>
      <c r="HG317" s="54"/>
      <c r="HH317" s="54"/>
      <c r="HI317" s="54"/>
      <c r="HJ317" s="54"/>
      <c r="HK317" s="54"/>
      <c r="HL317" s="54"/>
      <c r="HM317" s="54"/>
      <c r="HN317" s="54"/>
      <c r="HO317" s="54"/>
      <c r="HP317" s="54"/>
      <c r="HQ317" s="54"/>
      <c r="HR317" s="54"/>
      <c r="HS317" s="54"/>
      <c r="HT317" s="54"/>
      <c r="HU317" s="54"/>
      <c r="HV317" s="54"/>
      <c r="HW317" s="54"/>
      <c r="HX317" s="54"/>
      <c r="HY317" s="54"/>
      <c r="HZ317" s="54"/>
      <c r="IA317" s="54"/>
      <c r="IB317" s="54"/>
      <c r="IC317" s="54"/>
      <c r="ID317" s="54"/>
      <c r="IE317" s="54"/>
      <c r="IF317" s="54"/>
      <c r="IG317" s="54"/>
      <c r="IH317" s="54"/>
      <c r="II317" s="54"/>
      <c r="IJ317" s="54"/>
      <c r="IK317" s="54"/>
      <c r="IL317" s="54"/>
      <c r="IM317" s="54"/>
      <c r="IN317" s="54"/>
      <c r="IO317" s="54"/>
    </row>
    <row r="318" spans="1:249" s="49" customFormat="1" ht="12.75">
      <c r="A318" s="116" t="s">
        <v>396</v>
      </c>
      <c r="B318" s="100"/>
      <c r="C318" s="101"/>
      <c r="D318" s="102"/>
      <c r="E318" s="103"/>
      <c r="F318" s="104"/>
      <c r="G318" s="158">
        <f>SUM(G310:G317)</f>
        <v>0</v>
      </c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  <c r="HG318" s="55"/>
      <c r="HH318" s="55"/>
      <c r="HI318" s="55"/>
      <c r="HJ318" s="55"/>
      <c r="HK318" s="55"/>
      <c r="HL318" s="55"/>
      <c r="HM318" s="55"/>
      <c r="HN318" s="55"/>
      <c r="HO318" s="55"/>
      <c r="HP318" s="55"/>
      <c r="HQ318" s="55"/>
      <c r="HR318" s="55"/>
      <c r="HS318" s="55"/>
      <c r="HT318" s="55"/>
      <c r="HU318" s="55"/>
      <c r="HV318" s="55"/>
      <c r="HW318" s="55"/>
      <c r="HX318" s="55"/>
      <c r="HY318" s="55"/>
      <c r="HZ318" s="55"/>
      <c r="IA318" s="55"/>
      <c r="IB318" s="55"/>
      <c r="IC318" s="55"/>
      <c r="ID318" s="55"/>
      <c r="IE318" s="55"/>
      <c r="IF318" s="55"/>
      <c r="IG318" s="55"/>
      <c r="IH318" s="55"/>
      <c r="II318" s="55"/>
      <c r="IJ318" s="55"/>
      <c r="IK318" s="55"/>
      <c r="IL318" s="55"/>
      <c r="IM318" s="55"/>
      <c r="IN318" s="55"/>
      <c r="IO318" s="55"/>
    </row>
    <row r="319" spans="1:249" s="49" customFormat="1" ht="12.75">
      <c r="A319" s="122"/>
      <c r="B319" s="123"/>
      <c r="C319" s="124"/>
      <c r="D319" s="125"/>
      <c r="E319" s="126"/>
      <c r="F319" s="127"/>
      <c r="G319" s="110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  <c r="HG319" s="55"/>
      <c r="HH319" s="55"/>
      <c r="HI319" s="55"/>
      <c r="HJ319" s="55"/>
      <c r="HK319" s="55"/>
      <c r="HL319" s="55"/>
      <c r="HM319" s="55"/>
      <c r="HN319" s="55"/>
      <c r="HO319" s="55"/>
      <c r="HP319" s="55"/>
      <c r="HQ319" s="55"/>
      <c r="HR319" s="55"/>
      <c r="HS319" s="55"/>
      <c r="HT319" s="55"/>
      <c r="HU319" s="55"/>
      <c r="HV319" s="55"/>
      <c r="HW319" s="55"/>
      <c r="HX319" s="55"/>
      <c r="HY319" s="55"/>
      <c r="HZ319" s="55"/>
      <c r="IA319" s="55"/>
      <c r="IB319" s="55"/>
      <c r="IC319" s="55"/>
      <c r="ID319" s="55"/>
      <c r="IE319" s="55"/>
      <c r="IF319" s="55"/>
      <c r="IG319" s="55"/>
      <c r="IH319" s="55"/>
      <c r="II319" s="55"/>
      <c r="IJ319" s="55"/>
      <c r="IK319" s="55"/>
      <c r="IL319" s="55"/>
      <c r="IM319" s="55"/>
      <c r="IN319" s="55"/>
      <c r="IO319" s="55"/>
    </row>
    <row r="320" spans="1:7" s="49" customFormat="1" ht="12.75">
      <c r="A320" s="989" t="s">
        <v>333</v>
      </c>
      <c r="B320" s="989"/>
      <c r="C320" s="989"/>
      <c r="D320" s="66"/>
      <c r="E320" s="67"/>
      <c r="F320" s="57"/>
      <c r="G320" s="57"/>
    </row>
    <row r="321" spans="1:7" s="49" customFormat="1" ht="12.75">
      <c r="A321" s="990" t="s">
        <v>678</v>
      </c>
      <c r="B321" s="991"/>
      <c r="C321" s="992"/>
      <c r="D321" s="359"/>
      <c r="E321" s="359"/>
      <c r="F321" s="359"/>
      <c r="G321" s="359"/>
    </row>
    <row r="322" spans="1:7" s="49" customFormat="1" ht="12.75">
      <c r="A322" s="993" t="s">
        <v>1134</v>
      </c>
      <c r="B322" s="994"/>
      <c r="C322" s="995"/>
      <c r="D322" s="360" t="s">
        <v>408</v>
      </c>
      <c r="E322" s="361">
        <v>4.705</v>
      </c>
      <c r="F322" s="522"/>
      <c r="G322" s="522"/>
    </row>
    <row r="323" spans="1:7" s="39" customFormat="1" ht="12.75">
      <c r="A323" s="1041" t="s">
        <v>449</v>
      </c>
      <c r="B323" s="1042"/>
      <c r="C323" s="1043"/>
      <c r="D323" s="138" t="s">
        <v>399</v>
      </c>
      <c r="E323" s="363">
        <v>75.28</v>
      </c>
      <c r="F323" s="362"/>
      <c r="G323" s="362"/>
    </row>
    <row r="324" spans="1:7" s="39" customFormat="1" ht="12.75">
      <c r="A324" s="996" t="s">
        <v>450</v>
      </c>
      <c r="B324" s="997"/>
      <c r="C324" s="998"/>
      <c r="D324" s="234" t="s">
        <v>399</v>
      </c>
      <c r="E324" s="473">
        <v>112.92</v>
      </c>
      <c r="F324" s="288"/>
      <c r="G324" s="492"/>
    </row>
    <row r="325" spans="1:7" s="39" customFormat="1" ht="12.75">
      <c r="A325" s="999" t="s">
        <v>447</v>
      </c>
      <c r="B325" s="1000"/>
      <c r="C325" s="1000"/>
      <c r="D325" s="184"/>
      <c r="E325" s="185"/>
      <c r="F325" s="186"/>
      <c r="G325" s="159">
        <f>SUM(G322:G324)</f>
        <v>0</v>
      </c>
    </row>
    <row r="326" spans="1:7" s="39" customFormat="1" ht="12.75">
      <c r="A326" s="177"/>
      <c r="B326" s="187"/>
      <c r="C326" s="172"/>
      <c r="D326" s="188"/>
      <c r="E326" s="189"/>
      <c r="F326" s="190"/>
      <c r="G326" s="182"/>
    </row>
    <row r="327" spans="1:7" s="39" customFormat="1" ht="13.5">
      <c r="A327" s="987" t="s">
        <v>451</v>
      </c>
      <c r="B327" s="987"/>
      <c r="C327" s="987"/>
      <c r="D327" s="433"/>
      <c r="E327" s="433"/>
      <c r="F327" s="433"/>
      <c r="G327" s="228">
        <f>SUM(G325,G318)</f>
        <v>0</v>
      </c>
    </row>
    <row r="328" spans="1:7" s="39" customFormat="1" ht="13.5">
      <c r="A328" s="224"/>
      <c r="B328" s="224"/>
      <c r="C328" s="224"/>
      <c r="D328" s="224"/>
      <c r="E328" s="224"/>
      <c r="F328" s="224"/>
      <c r="G328" s="268"/>
    </row>
    <row r="329" spans="1:7" s="39" customFormat="1" ht="13.5">
      <c r="A329" s="224"/>
      <c r="B329" s="224"/>
      <c r="C329" s="224"/>
      <c r="D329" s="224"/>
      <c r="E329" s="224"/>
      <c r="F329" s="224"/>
      <c r="G329" s="268"/>
    </row>
    <row r="330" spans="1:7" s="39" customFormat="1" ht="15" customHeight="1">
      <c r="A330" s="988" t="s">
        <v>328</v>
      </c>
      <c r="B330" s="988"/>
      <c r="C330" s="988"/>
      <c r="D330" s="988"/>
      <c r="E330" s="988"/>
      <c r="F330" s="988"/>
      <c r="G330" s="988"/>
    </row>
    <row r="331" spans="1:7" ht="12.75" customHeight="1">
      <c r="A331" s="224"/>
      <c r="B331" s="205"/>
      <c r="C331" s="205"/>
      <c r="D331" s="205"/>
      <c r="E331" s="205"/>
      <c r="F331" s="205"/>
      <c r="G331" s="206"/>
    </row>
    <row r="332" spans="1:7" s="39" customFormat="1" ht="12.75">
      <c r="A332" s="256" t="s">
        <v>395</v>
      </c>
      <c r="B332" s="63"/>
      <c r="C332" s="63"/>
      <c r="D332" s="63"/>
      <c r="E332" s="64"/>
      <c r="F332" s="65"/>
      <c r="G332" s="65"/>
    </row>
    <row r="333" spans="1:7" s="39" customFormat="1" ht="12.75">
      <c r="A333" s="120" t="s">
        <v>387</v>
      </c>
      <c r="B333" s="120" t="s">
        <v>379</v>
      </c>
      <c r="C333" s="120" t="s">
        <v>388</v>
      </c>
      <c r="D333" s="121" t="s">
        <v>380</v>
      </c>
      <c r="E333" s="121" t="s">
        <v>381</v>
      </c>
      <c r="F333" s="121" t="s">
        <v>382</v>
      </c>
      <c r="G333" s="198" t="s">
        <v>383</v>
      </c>
    </row>
    <row r="334" spans="1:7" s="39" customFormat="1" ht="9.75" customHeight="1">
      <c r="A334" s="355">
        <v>1</v>
      </c>
      <c r="B334" s="356" t="s">
        <v>386</v>
      </c>
      <c r="C334" s="285" t="s">
        <v>330</v>
      </c>
      <c r="D334" s="357" t="s">
        <v>390</v>
      </c>
      <c r="E334" s="358">
        <v>7.54</v>
      </c>
      <c r="F334" s="331"/>
      <c r="G334" s="331"/>
    </row>
    <row r="335" spans="1:7" s="39" customFormat="1" ht="57">
      <c r="A335" s="276">
        <v>2</v>
      </c>
      <c r="B335" s="332" t="s">
        <v>386</v>
      </c>
      <c r="C335" s="333" t="s">
        <v>716</v>
      </c>
      <c r="D335" s="277" t="s">
        <v>389</v>
      </c>
      <c r="E335" s="334">
        <v>188.5</v>
      </c>
      <c r="F335" s="334"/>
      <c r="G335" s="334"/>
    </row>
    <row r="336" spans="1:7" s="39" customFormat="1" ht="12.75">
      <c r="A336" s="242">
        <v>3</v>
      </c>
      <c r="B336" s="291" t="s">
        <v>422</v>
      </c>
      <c r="C336" s="292" t="s">
        <v>400</v>
      </c>
      <c r="D336" s="236" t="s">
        <v>390</v>
      </c>
      <c r="E336" s="575">
        <v>7.55</v>
      </c>
      <c r="F336" s="574"/>
      <c r="G336" s="493"/>
    </row>
    <row r="337" spans="1:7" s="50" customFormat="1" ht="12.75">
      <c r="A337" s="116" t="s">
        <v>396</v>
      </c>
      <c r="B337" s="100"/>
      <c r="C337" s="101"/>
      <c r="D337" s="102"/>
      <c r="E337" s="103"/>
      <c r="F337" s="104"/>
      <c r="G337" s="223">
        <f>SUM(G334:G336)</f>
        <v>0</v>
      </c>
    </row>
    <row r="338" spans="1:7" s="39" customFormat="1" ht="12.75">
      <c r="A338" s="122"/>
      <c r="B338" s="123"/>
      <c r="C338" s="124"/>
      <c r="D338" s="125"/>
      <c r="E338" s="126"/>
      <c r="F338" s="127"/>
      <c r="G338" s="110"/>
    </row>
    <row r="339" spans="1:7" s="39" customFormat="1" ht="12.75">
      <c r="A339" s="989" t="s">
        <v>340</v>
      </c>
      <c r="B339" s="989"/>
      <c r="C339" s="989"/>
      <c r="D339" s="66"/>
      <c r="E339" s="67"/>
      <c r="F339" s="57"/>
      <c r="G339" s="57"/>
    </row>
    <row r="340" spans="1:7" s="50" customFormat="1" ht="12.75">
      <c r="A340" s="990" t="s">
        <v>717</v>
      </c>
      <c r="B340" s="991"/>
      <c r="C340" s="992"/>
      <c r="D340" s="359"/>
      <c r="E340" s="359"/>
      <c r="F340" s="359"/>
      <c r="G340" s="359"/>
    </row>
    <row r="341" spans="1:7" s="53" customFormat="1" ht="12.75">
      <c r="A341" s="993" t="s">
        <v>331</v>
      </c>
      <c r="B341" s="994"/>
      <c r="C341" s="995"/>
      <c r="D341" s="360" t="s">
        <v>408</v>
      </c>
      <c r="E341" s="361">
        <v>9.425</v>
      </c>
      <c r="F341" s="165"/>
      <c r="G341" s="165"/>
    </row>
    <row r="342" spans="1:7" s="39" customFormat="1" ht="12.75">
      <c r="A342" s="996" t="s">
        <v>332</v>
      </c>
      <c r="B342" s="997"/>
      <c r="C342" s="998"/>
      <c r="D342" s="234" t="s">
        <v>399</v>
      </c>
      <c r="E342" s="288">
        <v>5.655</v>
      </c>
      <c r="F342" s="275"/>
      <c r="G342" s="275"/>
    </row>
    <row r="343" spans="1:7" s="39" customFormat="1" ht="12.75">
      <c r="A343" s="999" t="s">
        <v>715</v>
      </c>
      <c r="B343" s="1000"/>
      <c r="C343" s="1000"/>
      <c r="D343" s="184"/>
      <c r="E343" s="185"/>
      <c r="F343" s="186"/>
      <c r="G343" s="159">
        <f>SUM(G341:G342)</f>
        <v>0</v>
      </c>
    </row>
    <row r="344" spans="1:7" s="39" customFormat="1" ht="10.5" customHeight="1">
      <c r="A344" s="177"/>
      <c r="B344" s="187"/>
      <c r="C344" s="172"/>
      <c r="D344" s="188"/>
      <c r="E344" s="189"/>
      <c r="F344" s="190"/>
      <c r="G344" s="182"/>
    </row>
    <row r="345" spans="1:249" s="39" customFormat="1" ht="13.5">
      <c r="A345" s="987" t="s">
        <v>329</v>
      </c>
      <c r="B345" s="987"/>
      <c r="C345" s="987"/>
      <c r="D345" s="433"/>
      <c r="E345" s="433"/>
      <c r="F345" s="433"/>
      <c r="G345" s="228">
        <f>SUM(G343,G337)</f>
        <v>0</v>
      </c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  <c r="GP345" s="54"/>
      <c r="GQ345" s="54"/>
      <c r="GR345" s="54"/>
      <c r="GS345" s="54"/>
      <c r="GT345" s="54"/>
      <c r="GU345" s="54"/>
      <c r="GV345" s="54"/>
      <c r="GW345" s="54"/>
      <c r="GX345" s="54"/>
      <c r="GY345" s="54"/>
      <c r="GZ345" s="54"/>
      <c r="HA345" s="54"/>
      <c r="HB345" s="54"/>
      <c r="HC345" s="54"/>
      <c r="HD345" s="54"/>
      <c r="HE345" s="54"/>
      <c r="HF345" s="54"/>
      <c r="HG345" s="54"/>
      <c r="HH345" s="54"/>
      <c r="HI345" s="54"/>
      <c r="HJ345" s="54"/>
      <c r="HK345" s="54"/>
      <c r="HL345" s="54"/>
      <c r="HM345" s="54"/>
      <c r="HN345" s="54"/>
      <c r="HO345" s="54"/>
      <c r="HP345" s="54"/>
      <c r="HQ345" s="54"/>
      <c r="HR345" s="54"/>
      <c r="HS345" s="54"/>
      <c r="HT345" s="54"/>
      <c r="HU345" s="54"/>
      <c r="HV345" s="54"/>
      <c r="HW345" s="54"/>
      <c r="HX345" s="54"/>
      <c r="HY345" s="54"/>
      <c r="HZ345" s="54"/>
      <c r="IA345" s="54"/>
      <c r="IB345" s="54"/>
      <c r="IC345" s="54"/>
      <c r="ID345" s="54"/>
      <c r="IE345" s="54"/>
      <c r="IF345" s="54"/>
      <c r="IG345" s="54"/>
      <c r="IH345" s="54"/>
      <c r="II345" s="54"/>
      <c r="IJ345" s="54"/>
      <c r="IK345" s="54"/>
      <c r="IL345" s="54"/>
      <c r="IM345" s="54"/>
      <c r="IN345" s="54"/>
      <c r="IO345" s="54"/>
    </row>
    <row r="346" spans="1:7" ht="15">
      <c r="A346" s="224"/>
      <c r="B346" s="205"/>
      <c r="C346" s="205"/>
      <c r="D346" s="205"/>
      <c r="E346" s="205"/>
      <c r="F346" s="205"/>
      <c r="G346" s="206"/>
    </row>
    <row r="347" spans="1:7" ht="15">
      <c r="A347" s="217" t="s">
        <v>438</v>
      </c>
      <c r="B347" s="217"/>
      <c r="C347" s="217"/>
      <c r="D347" s="217"/>
      <c r="E347" s="217"/>
      <c r="F347" s="217"/>
      <c r="G347" s="218">
        <f>SUM(G345,G327,G304)</f>
        <v>0</v>
      </c>
    </row>
    <row r="348" spans="1:7" ht="15">
      <c r="A348" s="205"/>
      <c r="B348" s="205"/>
      <c r="C348" s="205"/>
      <c r="D348" s="205"/>
      <c r="E348" s="205"/>
      <c r="F348" s="205"/>
      <c r="G348" s="206"/>
    </row>
    <row r="349" spans="1:7" s="39" customFormat="1" ht="9.75" customHeight="1">
      <c r="A349" s="205"/>
      <c r="B349" s="205"/>
      <c r="C349" s="205"/>
      <c r="D349" s="205"/>
      <c r="E349" s="205"/>
      <c r="F349" s="205"/>
      <c r="G349" s="206"/>
    </row>
    <row r="350" spans="1:7" s="39" customFormat="1" ht="15">
      <c r="A350" s="1100" t="s">
        <v>1074</v>
      </c>
      <c r="B350" s="1100"/>
      <c r="C350" s="1100"/>
      <c r="D350" s="1100"/>
      <c r="E350" s="1100"/>
      <c r="F350" s="1100"/>
      <c r="G350" s="1100"/>
    </row>
    <row r="351" spans="1:7" ht="9.75" customHeight="1">
      <c r="A351" s="230"/>
      <c r="B351" s="230"/>
      <c r="C351" s="230"/>
      <c r="D351" s="197"/>
      <c r="E351" s="197"/>
      <c r="F351" s="197"/>
      <c r="G351" s="197"/>
    </row>
    <row r="352" spans="1:7" s="49" customFormat="1" ht="13.5">
      <c r="A352" s="988" t="s">
        <v>344</v>
      </c>
      <c r="B352" s="988"/>
      <c r="C352" s="988"/>
      <c r="D352" s="988"/>
      <c r="E352" s="988"/>
      <c r="F352" s="988"/>
      <c r="G352" s="988"/>
    </row>
    <row r="353" spans="1:7" s="49" customFormat="1" ht="13.5">
      <c r="A353" s="229"/>
      <c r="B353" s="229"/>
      <c r="C353" s="229"/>
      <c r="D353" s="229"/>
      <c r="E353" s="229"/>
      <c r="F353" s="229"/>
      <c r="G353" s="229"/>
    </row>
    <row r="354" spans="1:7" s="199" customFormat="1" ht="15.75" customHeight="1">
      <c r="A354" s="256" t="s">
        <v>395</v>
      </c>
      <c r="B354" s="63"/>
      <c r="C354" s="63"/>
      <c r="D354" s="63"/>
      <c r="E354" s="64"/>
      <c r="F354" s="65"/>
      <c r="G354" s="65"/>
    </row>
    <row r="355" spans="1:7" s="50" customFormat="1" ht="12.75">
      <c r="A355" s="120" t="s">
        <v>387</v>
      </c>
      <c r="B355" s="120" t="s">
        <v>379</v>
      </c>
      <c r="C355" s="120" t="s">
        <v>388</v>
      </c>
      <c r="D355" s="121" t="s">
        <v>380</v>
      </c>
      <c r="E355" s="121" t="s">
        <v>381</v>
      </c>
      <c r="F355" s="121" t="s">
        <v>382</v>
      </c>
      <c r="G355" s="198" t="s">
        <v>383</v>
      </c>
    </row>
    <row r="356" spans="1:7" s="50" customFormat="1" ht="22.5">
      <c r="A356" s="511">
        <v>1</v>
      </c>
      <c r="B356" s="385" t="s">
        <v>441</v>
      </c>
      <c r="C356" s="386" t="s">
        <v>479</v>
      </c>
      <c r="D356" s="585" t="s">
        <v>389</v>
      </c>
      <c r="E356" s="388">
        <v>242</v>
      </c>
      <c r="F356" s="388"/>
      <c r="G356" s="388"/>
    </row>
    <row r="357" spans="1:7" s="51" customFormat="1" ht="22.5">
      <c r="A357" s="138">
        <v>2</v>
      </c>
      <c r="B357" s="139" t="s">
        <v>386</v>
      </c>
      <c r="C357" s="240" t="s">
        <v>452</v>
      </c>
      <c r="D357" s="234" t="s">
        <v>389</v>
      </c>
      <c r="E357" s="241">
        <v>242</v>
      </c>
      <c r="F357" s="241"/>
      <c r="G357" s="241"/>
    </row>
    <row r="358" spans="1:7" s="50" customFormat="1" ht="22.5">
      <c r="A358" s="582">
        <v>3</v>
      </c>
      <c r="B358" s="285" t="s">
        <v>342</v>
      </c>
      <c r="C358" s="285" t="s">
        <v>453</v>
      </c>
      <c r="D358" s="286" t="s">
        <v>390</v>
      </c>
      <c r="E358" s="583">
        <v>0.242</v>
      </c>
      <c r="F358" s="584"/>
      <c r="G358" s="584"/>
    </row>
    <row r="359" spans="1:7" s="52" customFormat="1" ht="12.75">
      <c r="A359" s="429">
        <v>4</v>
      </c>
      <c r="B359" s="332" t="s">
        <v>386</v>
      </c>
      <c r="C359" s="333" t="s">
        <v>336</v>
      </c>
      <c r="D359" s="430" t="s">
        <v>389</v>
      </c>
      <c r="E359" s="334">
        <v>242</v>
      </c>
      <c r="F359" s="334"/>
      <c r="G359" s="334"/>
    </row>
    <row r="360" spans="1:7" s="52" customFormat="1" ht="12.75">
      <c r="A360" s="429">
        <v>5</v>
      </c>
      <c r="B360" s="332" t="s">
        <v>386</v>
      </c>
      <c r="C360" s="333" t="s">
        <v>337</v>
      </c>
      <c r="D360" s="430" t="s">
        <v>389</v>
      </c>
      <c r="E360" s="334">
        <v>242</v>
      </c>
      <c r="F360" s="334"/>
      <c r="G360" s="334"/>
    </row>
    <row r="361" spans="1:7" s="50" customFormat="1" ht="45">
      <c r="A361" s="429">
        <v>6</v>
      </c>
      <c r="B361" s="332" t="s">
        <v>334</v>
      </c>
      <c r="C361" s="333" t="s">
        <v>335</v>
      </c>
      <c r="D361" s="953" t="s">
        <v>389</v>
      </c>
      <c r="E361" s="334">
        <v>242</v>
      </c>
      <c r="F361" s="334"/>
      <c r="G361" s="334"/>
    </row>
    <row r="362" spans="1:7" s="39" customFormat="1" ht="12.75">
      <c r="A362" s="290">
        <v>7</v>
      </c>
      <c r="B362" s="291" t="s">
        <v>422</v>
      </c>
      <c r="C362" s="292" t="s">
        <v>400</v>
      </c>
      <c r="D362" s="236" t="s">
        <v>390</v>
      </c>
      <c r="E362" s="575">
        <v>0.63</v>
      </c>
      <c r="F362" s="574"/>
      <c r="G362" s="293"/>
    </row>
    <row r="363" spans="1:7" s="51" customFormat="1" ht="12.75">
      <c r="A363" s="954" t="s">
        <v>396</v>
      </c>
      <c r="B363" s="926"/>
      <c r="C363" s="792"/>
      <c r="D363" s="793"/>
      <c r="E363" s="794"/>
      <c r="F363" s="795"/>
      <c r="G363" s="805">
        <f>SUM(G356:G362)</f>
        <v>0</v>
      </c>
    </row>
    <row r="364" spans="1:7" s="39" customFormat="1" ht="12.75">
      <c r="A364" s="177"/>
      <c r="B364" s="955"/>
      <c r="C364" s="797"/>
      <c r="D364" s="798"/>
      <c r="E364" s="799"/>
      <c r="F364" s="800"/>
      <c r="G364" s="801"/>
    </row>
    <row r="365" spans="1:7" s="204" customFormat="1" ht="12.75">
      <c r="A365" s="1175" t="s">
        <v>339</v>
      </c>
      <c r="B365" s="1175"/>
      <c r="C365" s="1175"/>
      <c r="D365" s="67"/>
      <c r="E365" s="67"/>
      <c r="F365" s="651"/>
      <c r="G365" s="651"/>
    </row>
    <row r="366" spans="1:7" s="39" customFormat="1" ht="12.75">
      <c r="A366" s="1176" t="s">
        <v>454</v>
      </c>
      <c r="B366" s="1177"/>
      <c r="C366" s="1178"/>
      <c r="D366" s="585" t="s">
        <v>433</v>
      </c>
      <c r="E366" s="586">
        <v>0.363</v>
      </c>
      <c r="F366" s="587"/>
      <c r="G366" s="587"/>
    </row>
    <row r="367" spans="1:7" s="50" customFormat="1" ht="12.75">
      <c r="A367" s="1202" t="s">
        <v>455</v>
      </c>
      <c r="B367" s="1203"/>
      <c r="C367" s="1204"/>
      <c r="D367" s="588"/>
      <c r="E367" s="588"/>
      <c r="F367" s="588"/>
      <c r="G367" s="588"/>
    </row>
    <row r="368" spans="1:7" s="50" customFormat="1" ht="12.75" customHeight="1">
      <c r="A368" s="993" t="s">
        <v>456</v>
      </c>
      <c r="B368" s="994"/>
      <c r="C368" s="995"/>
      <c r="D368" s="360" t="s">
        <v>408</v>
      </c>
      <c r="E368" s="361">
        <v>0.303</v>
      </c>
      <c r="F368" s="522"/>
      <c r="G368" s="522"/>
    </row>
    <row r="369" spans="1:7" ht="12.75">
      <c r="A369" s="1199" t="s">
        <v>457</v>
      </c>
      <c r="B369" s="1200"/>
      <c r="C369" s="1201"/>
      <c r="D369" s="234" t="s">
        <v>399</v>
      </c>
      <c r="E369" s="288">
        <v>7.26</v>
      </c>
      <c r="F369" s="288"/>
      <c r="G369" s="288"/>
    </row>
    <row r="370" spans="1:7" ht="12.75">
      <c r="A370" s="1199" t="s">
        <v>458</v>
      </c>
      <c r="B370" s="1200"/>
      <c r="C370" s="1201"/>
      <c r="D370" s="234" t="s">
        <v>389</v>
      </c>
      <c r="E370" s="473">
        <v>275</v>
      </c>
      <c r="F370" s="288"/>
      <c r="G370" s="288"/>
    </row>
    <row r="371" spans="1:7" ht="12.75">
      <c r="A371" s="1205" t="s">
        <v>338</v>
      </c>
      <c r="B371" s="1206"/>
      <c r="C371" s="1207"/>
      <c r="D371" s="534" t="s">
        <v>384</v>
      </c>
      <c r="E371" s="589">
        <v>2920</v>
      </c>
      <c r="F371" s="590"/>
      <c r="G371" s="956"/>
    </row>
    <row r="372" spans="1:7" ht="12.75">
      <c r="A372" s="999" t="s">
        <v>341</v>
      </c>
      <c r="B372" s="1000"/>
      <c r="C372" s="1000"/>
      <c r="D372" s="184"/>
      <c r="E372" s="185"/>
      <c r="F372" s="186"/>
      <c r="G372" s="159">
        <f>SUM(G368:G371)</f>
        <v>0</v>
      </c>
    </row>
    <row r="373" spans="1:7" ht="12.75">
      <c r="A373" s="177"/>
      <c r="B373" s="187"/>
      <c r="C373" s="172"/>
      <c r="D373" s="188"/>
      <c r="E373" s="189"/>
      <c r="F373" s="190"/>
      <c r="G373" s="182"/>
    </row>
    <row r="374" spans="1:7" ht="13.5">
      <c r="A374" s="987" t="s">
        <v>345</v>
      </c>
      <c r="B374" s="987"/>
      <c r="C374" s="987"/>
      <c r="D374" s="433"/>
      <c r="E374" s="433"/>
      <c r="F374" s="433"/>
      <c r="G374" s="228">
        <f>SUM(G372,G363)</f>
        <v>0</v>
      </c>
    </row>
    <row r="375" spans="1:7" s="49" customFormat="1" ht="15">
      <c r="A375" s="205"/>
      <c r="B375" s="205"/>
      <c r="C375" s="205"/>
      <c r="D375" s="205"/>
      <c r="E375" s="205"/>
      <c r="F375" s="205"/>
      <c r="G375" s="206"/>
    </row>
    <row r="376" spans="1:7" s="51" customFormat="1" ht="15">
      <c r="A376" s="205"/>
      <c r="B376" s="205"/>
      <c r="C376" s="205"/>
      <c r="D376" s="205"/>
      <c r="E376" s="205"/>
      <c r="F376" s="205"/>
      <c r="G376" s="206"/>
    </row>
    <row r="377" spans="1:7" s="52" customFormat="1" ht="13.5">
      <c r="A377" s="988" t="s">
        <v>346</v>
      </c>
      <c r="B377" s="988"/>
      <c r="C377" s="988"/>
      <c r="D377" s="988"/>
      <c r="E377" s="988"/>
      <c r="F377" s="988"/>
      <c r="G377" s="988"/>
    </row>
    <row r="378" spans="1:7" s="39" customFormat="1" ht="13.5">
      <c r="A378" s="229"/>
      <c r="B378" s="229"/>
      <c r="C378" s="229"/>
      <c r="D378" s="229"/>
      <c r="E378" s="229"/>
      <c r="F378" s="229"/>
      <c r="G378" s="229"/>
    </row>
    <row r="379" spans="1:7" s="51" customFormat="1" ht="12.75">
      <c r="A379" s="256" t="s">
        <v>395</v>
      </c>
      <c r="B379" s="63"/>
      <c r="C379" s="63"/>
      <c r="D379" s="63"/>
      <c r="E379" s="64"/>
      <c r="F379" s="65"/>
      <c r="G379" s="65"/>
    </row>
    <row r="380" spans="1:7" s="39" customFormat="1" ht="12.75">
      <c r="A380" s="120" t="s">
        <v>387</v>
      </c>
      <c r="B380" s="120" t="s">
        <v>379</v>
      </c>
      <c r="C380" s="120" t="s">
        <v>388</v>
      </c>
      <c r="D380" s="121" t="s">
        <v>380</v>
      </c>
      <c r="E380" s="121" t="s">
        <v>381</v>
      </c>
      <c r="F380" s="121" t="s">
        <v>382</v>
      </c>
      <c r="G380" s="198" t="s">
        <v>383</v>
      </c>
    </row>
    <row r="381" spans="1:7" s="39" customFormat="1" ht="22.5">
      <c r="A381" s="511">
        <v>1</v>
      </c>
      <c r="B381" s="385" t="s">
        <v>441</v>
      </c>
      <c r="C381" s="386" t="s">
        <v>479</v>
      </c>
      <c r="D381" s="585" t="s">
        <v>389</v>
      </c>
      <c r="E381" s="388">
        <v>107</v>
      </c>
      <c r="F381" s="388"/>
      <c r="G381" s="388"/>
    </row>
    <row r="382" spans="1:7" s="204" customFormat="1" ht="22.5">
      <c r="A382" s="138">
        <v>2</v>
      </c>
      <c r="B382" s="139" t="s">
        <v>386</v>
      </c>
      <c r="C382" s="240" t="s">
        <v>452</v>
      </c>
      <c r="D382" s="234" t="s">
        <v>389</v>
      </c>
      <c r="E382" s="241">
        <v>107</v>
      </c>
      <c r="F382" s="241"/>
      <c r="G382" s="241"/>
    </row>
    <row r="383" spans="1:7" s="39" customFormat="1" ht="22.5">
      <c r="A383" s="582">
        <v>3</v>
      </c>
      <c r="B383" s="285" t="s">
        <v>342</v>
      </c>
      <c r="C383" s="285" t="s">
        <v>453</v>
      </c>
      <c r="D383" s="286" t="s">
        <v>390</v>
      </c>
      <c r="E383" s="583">
        <v>0.107</v>
      </c>
      <c r="F383" s="584"/>
      <c r="G383" s="584"/>
    </row>
    <row r="384" spans="1:7" s="50" customFormat="1" ht="12.75" customHeight="1">
      <c r="A384" s="429">
        <v>4</v>
      </c>
      <c r="B384" s="332" t="s">
        <v>386</v>
      </c>
      <c r="C384" s="333" t="s">
        <v>336</v>
      </c>
      <c r="D384" s="430" t="s">
        <v>389</v>
      </c>
      <c r="E384" s="334">
        <v>107</v>
      </c>
      <c r="F384" s="334"/>
      <c r="G384" s="334"/>
    </row>
    <row r="385" spans="1:7" ht="12.75">
      <c r="A385" s="429">
        <v>5</v>
      </c>
      <c r="B385" s="332" t="s">
        <v>386</v>
      </c>
      <c r="C385" s="333" t="s">
        <v>337</v>
      </c>
      <c r="D385" s="430" t="s">
        <v>389</v>
      </c>
      <c r="E385" s="334">
        <v>107</v>
      </c>
      <c r="F385" s="334"/>
      <c r="G385" s="334"/>
    </row>
    <row r="386" spans="1:7" ht="45">
      <c r="A386" s="429">
        <v>6</v>
      </c>
      <c r="B386" s="332" t="s">
        <v>334</v>
      </c>
      <c r="C386" s="333" t="s">
        <v>335</v>
      </c>
      <c r="D386" s="953" t="s">
        <v>389</v>
      </c>
      <c r="E386" s="334">
        <v>107</v>
      </c>
      <c r="F386" s="334"/>
      <c r="G386" s="334"/>
    </row>
    <row r="387" spans="1:7" ht="12.75">
      <c r="A387" s="290">
        <v>7</v>
      </c>
      <c r="B387" s="291" t="s">
        <v>422</v>
      </c>
      <c r="C387" s="292" t="s">
        <v>400</v>
      </c>
      <c r="D387" s="236" t="s">
        <v>390</v>
      </c>
      <c r="E387" s="575">
        <v>0.26</v>
      </c>
      <c r="F387" s="574"/>
      <c r="G387" s="293"/>
    </row>
    <row r="388" spans="1:7" s="39" customFormat="1" ht="12.75">
      <c r="A388" s="954" t="s">
        <v>396</v>
      </c>
      <c r="B388" s="926"/>
      <c r="C388" s="792"/>
      <c r="D388" s="793"/>
      <c r="E388" s="794"/>
      <c r="F388" s="795"/>
      <c r="G388" s="805">
        <f>SUM(G381:G387)</f>
        <v>0</v>
      </c>
    </row>
    <row r="389" spans="1:7" s="39" customFormat="1" ht="12.75">
      <c r="A389" s="177"/>
      <c r="B389" s="955"/>
      <c r="C389" s="797"/>
      <c r="D389" s="798"/>
      <c r="E389" s="799"/>
      <c r="F389" s="800"/>
      <c r="G389" s="801"/>
    </row>
    <row r="390" spans="1:7" s="39" customFormat="1" ht="12.75">
      <c r="A390" s="1175" t="s">
        <v>459</v>
      </c>
      <c r="B390" s="1175"/>
      <c r="C390" s="1175"/>
      <c r="D390" s="67"/>
      <c r="E390" s="67"/>
      <c r="F390" s="651"/>
      <c r="G390" s="651"/>
    </row>
    <row r="391" spans="1:7" s="39" customFormat="1" ht="12.75">
      <c r="A391" s="1176" t="s">
        <v>460</v>
      </c>
      <c r="B391" s="1177"/>
      <c r="C391" s="1178"/>
      <c r="D391" s="585" t="s">
        <v>433</v>
      </c>
      <c r="E391" s="586">
        <v>0.106</v>
      </c>
      <c r="F391" s="587"/>
      <c r="G391" s="587"/>
    </row>
    <row r="392" spans="1:7" s="39" customFormat="1" ht="12.75">
      <c r="A392" s="1202" t="s">
        <v>455</v>
      </c>
      <c r="B392" s="1203"/>
      <c r="C392" s="1204"/>
      <c r="D392" s="588"/>
      <c r="E392" s="588"/>
      <c r="F392" s="588"/>
      <c r="G392" s="588"/>
    </row>
    <row r="393" spans="1:7" s="39" customFormat="1" ht="12.75">
      <c r="A393" s="993" t="s">
        <v>461</v>
      </c>
      <c r="B393" s="994"/>
      <c r="C393" s="995"/>
      <c r="D393" s="360" t="s">
        <v>408</v>
      </c>
      <c r="E393" s="472">
        <v>0.134</v>
      </c>
      <c r="F393" s="522"/>
      <c r="G393" s="522"/>
    </row>
    <row r="394" spans="1:7" s="39" customFormat="1" ht="12.75">
      <c r="A394" s="1199" t="s">
        <v>462</v>
      </c>
      <c r="B394" s="1200"/>
      <c r="C394" s="1201"/>
      <c r="D394" s="234" t="s">
        <v>399</v>
      </c>
      <c r="E394" s="473">
        <v>3.21</v>
      </c>
      <c r="F394" s="288"/>
      <c r="G394" s="288"/>
    </row>
    <row r="395" spans="1:7" s="39" customFormat="1" ht="12.75">
      <c r="A395" s="1199" t="s">
        <v>463</v>
      </c>
      <c r="B395" s="1200"/>
      <c r="C395" s="1201"/>
      <c r="D395" s="234" t="s">
        <v>389</v>
      </c>
      <c r="E395" s="473">
        <v>120</v>
      </c>
      <c r="F395" s="288"/>
      <c r="G395" s="288"/>
    </row>
    <row r="396" spans="1:7" s="39" customFormat="1" ht="12.75">
      <c r="A396" s="1205" t="s">
        <v>338</v>
      </c>
      <c r="B396" s="1206"/>
      <c r="C396" s="1207"/>
      <c r="D396" s="534" t="s">
        <v>384</v>
      </c>
      <c r="E396" s="589">
        <v>1290</v>
      </c>
      <c r="F396" s="590"/>
      <c r="G396" s="956"/>
    </row>
    <row r="397" spans="1:7" s="39" customFormat="1" ht="12.75">
      <c r="A397" s="999" t="s">
        <v>464</v>
      </c>
      <c r="B397" s="1000"/>
      <c r="C397" s="1000"/>
      <c r="D397" s="184"/>
      <c r="E397" s="185"/>
      <c r="F397" s="186"/>
      <c r="G397" s="159">
        <f>SUM(G391:G396)</f>
        <v>0</v>
      </c>
    </row>
    <row r="398" spans="1:7" s="39" customFormat="1" ht="12.75">
      <c r="A398" s="177"/>
      <c r="B398" s="187"/>
      <c r="C398" s="172"/>
      <c r="D398" s="188"/>
      <c r="E398" s="189"/>
      <c r="F398" s="190"/>
      <c r="G398" s="182"/>
    </row>
    <row r="399" spans="1:7" s="39" customFormat="1" ht="13.5">
      <c r="A399" s="987" t="s">
        <v>347</v>
      </c>
      <c r="B399" s="987"/>
      <c r="C399" s="987"/>
      <c r="D399" s="433"/>
      <c r="E399" s="433"/>
      <c r="F399" s="433"/>
      <c r="G399" s="228">
        <f>SUM(G397,G388)</f>
        <v>0</v>
      </c>
    </row>
    <row r="400" spans="1:7" s="39" customFormat="1" ht="15">
      <c r="A400" s="205"/>
      <c r="B400" s="205"/>
      <c r="C400" s="205"/>
      <c r="D400" s="205"/>
      <c r="E400" s="205"/>
      <c r="F400" s="205"/>
      <c r="G400" s="206"/>
    </row>
    <row r="401" spans="1:7" s="39" customFormat="1" ht="15">
      <c r="A401" s="205"/>
      <c r="B401" s="205"/>
      <c r="C401" s="205"/>
      <c r="D401" s="205"/>
      <c r="E401" s="205"/>
      <c r="F401" s="205"/>
      <c r="G401" s="206"/>
    </row>
    <row r="402" spans="1:7" s="39" customFormat="1" ht="15">
      <c r="A402" s="217" t="s">
        <v>343</v>
      </c>
      <c r="B402" s="217"/>
      <c r="C402" s="217"/>
      <c r="D402" s="217"/>
      <c r="E402" s="217"/>
      <c r="F402" s="217"/>
      <c r="G402" s="218">
        <f>SUM(G399,G374)</f>
        <v>0</v>
      </c>
    </row>
    <row r="403" spans="1:7" s="39" customFormat="1" ht="15">
      <c r="A403" s="205"/>
      <c r="B403" s="205"/>
      <c r="C403" s="205"/>
      <c r="D403" s="205"/>
      <c r="E403" s="205"/>
      <c r="F403" s="205"/>
      <c r="G403" s="206"/>
    </row>
    <row r="404" spans="1:7" s="39" customFormat="1" ht="15">
      <c r="A404" s="205"/>
      <c r="B404" s="205"/>
      <c r="C404" s="205"/>
      <c r="D404" s="205"/>
      <c r="E404" s="205"/>
      <c r="F404" s="205"/>
      <c r="G404" s="206"/>
    </row>
    <row r="405" spans="1:7" s="39" customFormat="1" ht="15">
      <c r="A405" s="205"/>
      <c r="B405" s="205"/>
      <c r="C405" s="205"/>
      <c r="D405" s="205"/>
      <c r="E405" s="205"/>
      <c r="F405" s="205"/>
      <c r="G405" s="206"/>
    </row>
    <row r="406" spans="1:7" s="39" customFormat="1" ht="15">
      <c r="A406" s="205"/>
      <c r="B406" s="205"/>
      <c r="C406" s="205"/>
      <c r="D406" s="205"/>
      <c r="E406" s="205"/>
      <c r="F406" s="205"/>
      <c r="G406" s="206"/>
    </row>
    <row r="407" spans="1:7" s="49" customFormat="1" ht="12.75">
      <c r="A407"/>
      <c r="B407"/>
      <c r="C407"/>
      <c r="D407"/>
      <c r="E407"/>
      <c r="F407"/>
      <c r="G407"/>
    </row>
    <row r="408" spans="1:7" s="49" customFormat="1" ht="12.75">
      <c r="A408"/>
      <c r="B408"/>
      <c r="C408"/>
      <c r="D408"/>
      <c r="E408"/>
      <c r="F408"/>
      <c r="G408"/>
    </row>
    <row r="409" spans="1:7" s="49" customFormat="1" ht="12.75">
      <c r="A409"/>
      <c r="B409"/>
      <c r="C409"/>
      <c r="D409"/>
      <c r="E409"/>
      <c r="F409"/>
      <c r="G409"/>
    </row>
    <row r="410" spans="1:7" s="49" customFormat="1" ht="12.75">
      <c r="A410"/>
      <c r="B410"/>
      <c r="C410"/>
      <c r="D410"/>
      <c r="E410"/>
      <c r="F410"/>
      <c r="G410"/>
    </row>
    <row r="411" spans="1:7" s="49" customFormat="1" ht="12.75">
      <c r="A411"/>
      <c r="B411"/>
      <c r="C411"/>
      <c r="D411"/>
      <c r="E411"/>
      <c r="F411"/>
      <c r="G411"/>
    </row>
    <row r="412" spans="1:7" s="199" customFormat="1" ht="12.75">
      <c r="A412"/>
      <c r="B412"/>
      <c r="C412"/>
      <c r="D412"/>
      <c r="E412"/>
      <c r="F412"/>
      <c r="G412"/>
    </row>
    <row r="413" spans="1:7" s="49" customFormat="1" ht="12.75">
      <c r="A413"/>
      <c r="B413"/>
      <c r="C413"/>
      <c r="D413"/>
      <c r="E413"/>
      <c r="F413"/>
      <c r="G413"/>
    </row>
    <row r="414" spans="1:7" s="49" customFormat="1" ht="12.75">
      <c r="A414"/>
      <c r="B414"/>
      <c r="C414"/>
      <c r="D414"/>
      <c r="E414"/>
      <c r="F414"/>
      <c r="G414"/>
    </row>
    <row r="415" spans="1:7" s="49" customFormat="1" ht="12.75">
      <c r="A415"/>
      <c r="B415"/>
      <c r="C415"/>
      <c r="D415"/>
      <c r="E415"/>
      <c r="F415"/>
      <c r="G415"/>
    </row>
    <row r="416" spans="1:12" s="51" customFormat="1" ht="12.75">
      <c r="A416"/>
      <c r="B416"/>
      <c r="C416"/>
      <c r="D416"/>
      <c r="E416"/>
      <c r="F416"/>
      <c r="G416"/>
      <c r="L416" s="52"/>
    </row>
    <row r="417" spans="1:12" s="49" customFormat="1" ht="12.75">
      <c r="A417"/>
      <c r="B417"/>
      <c r="C417"/>
      <c r="D417"/>
      <c r="E417"/>
      <c r="F417"/>
      <c r="G417"/>
      <c r="L417" s="50"/>
    </row>
    <row r="418" spans="1:9" s="52" customFormat="1" ht="12.75">
      <c r="A418"/>
      <c r="B418"/>
      <c r="C418"/>
      <c r="D418"/>
      <c r="E418"/>
      <c r="F418"/>
      <c r="G418"/>
      <c r="I418" s="128"/>
    </row>
    <row r="419" spans="1:7" s="50" customFormat="1" ht="12.75">
      <c r="A419"/>
      <c r="B419"/>
      <c r="C419"/>
      <c r="D419"/>
      <c r="E419"/>
      <c r="F419"/>
      <c r="G419"/>
    </row>
    <row r="420" spans="1:7" s="50" customFormat="1" ht="12.75">
      <c r="A420"/>
      <c r="B420"/>
      <c r="C420"/>
      <c r="D420"/>
      <c r="E420"/>
      <c r="F420"/>
      <c r="G420"/>
    </row>
    <row r="421" spans="1:8" s="39" customFormat="1" ht="12.75">
      <c r="A421"/>
      <c r="B421"/>
      <c r="C421"/>
      <c r="D421"/>
      <c r="E421"/>
      <c r="F421"/>
      <c r="G421"/>
      <c r="H421" s="379"/>
    </row>
    <row r="422" spans="1:12" s="51" customFormat="1" ht="12.75">
      <c r="A422"/>
      <c r="B422"/>
      <c r="C422"/>
      <c r="D422"/>
      <c r="E422"/>
      <c r="F422"/>
      <c r="G422"/>
      <c r="H422" s="207"/>
      <c r="I422" s="432"/>
      <c r="L422" s="50"/>
    </row>
    <row r="423" spans="1:12" s="51" customFormat="1" ht="12.75">
      <c r="A423"/>
      <c r="B423"/>
      <c r="C423"/>
      <c r="D423"/>
      <c r="E423"/>
      <c r="F423"/>
      <c r="G423"/>
      <c r="H423" s="207"/>
      <c r="I423" s="432"/>
      <c r="L423" s="50"/>
    </row>
    <row r="424" spans="1:13" s="39" customFormat="1" ht="12.75">
      <c r="A424"/>
      <c r="B424"/>
      <c r="C424"/>
      <c r="D424"/>
      <c r="E424"/>
      <c r="F424"/>
      <c r="G424"/>
      <c r="M424" s="201"/>
    </row>
    <row r="425" spans="1:12" s="51" customFormat="1" ht="12.75">
      <c r="A425"/>
      <c r="B425"/>
      <c r="C425"/>
      <c r="D425"/>
      <c r="E425"/>
      <c r="F425"/>
      <c r="G425"/>
      <c r="H425" s="207"/>
      <c r="I425" s="202"/>
      <c r="L425" s="50"/>
    </row>
    <row r="426" spans="1:12" s="204" customFormat="1" ht="12.75">
      <c r="A426"/>
      <c r="B426"/>
      <c r="C426"/>
      <c r="D426"/>
      <c r="E426"/>
      <c r="F426"/>
      <c r="G426"/>
      <c r="H426" s="203"/>
      <c r="L426" s="203"/>
    </row>
    <row r="427" spans="1:12" s="39" customFormat="1" ht="12.75">
      <c r="A427"/>
      <c r="B427"/>
      <c r="C427"/>
      <c r="D427"/>
      <c r="E427"/>
      <c r="F427"/>
      <c r="G427"/>
      <c r="L427" s="53"/>
    </row>
    <row r="428" spans="1:7" s="50" customFormat="1" ht="24.75" customHeight="1">
      <c r="A428"/>
      <c r="B428"/>
      <c r="C428"/>
      <c r="D428"/>
      <c r="E428"/>
      <c r="F428"/>
      <c r="G428"/>
    </row>
    <row r="429" spans="1:7" s="50" customFormat="1" ht="12.75">
      <c r="A429"/>
      <c r="B429"/>
      <c r="C429"/>
      <c r="D429"/>
      <c r="E429"/>
      <c r="F429"/>
      <c r="G429"/>
    </row>
    <row r="430" spans="1:7" s="50" customFormat="1" ht="12.75">
      <c r="A430"/>
      <c r="B430"/>
      <c r="C430"/>
      <c r="D430"/>
      <c r="E430"/>
      <c r="F430"/>
      <c r="G430"/>
    </row>
    <row r="431" spans="8:9" ht="12.75">
      <c r="H431" s="111"/>
      <c r="I431" s="111"/>
    </row>
    <row r="432" ht="12.75">
      <c r="I432" s="111"/>
    </row>
    <row r="433" ht="12.75">
      <c r="I433" s="111"/>
    </row>
    <row r="434" spans="1:9" s="39" customFormat="1" ht="12.75">
      <c r="A434"/>
      <c r="B434"/>
      <c r="C434"/>
      <c r="D434"/>
      <c r="E434"/>
      <c r="F434"/>
      <c r="G434"/>
      <c r="I434" s="431"/>
    </row>
    <row r="435" spans="1:9" s="39" customFormat="1" ht="12.75">
      <c r="A435"/>
      <c r="B435"/>
      <c r="C435"/>
      <c r="D435"/>
      <c r="E435"/>
      <c r="F435"/>
      <c r="G435"/>
      <c r="I435" s="431"/>
    </row>
    <row r="436" spans="1:9" s="39" customFormat="1" ht="12.75">
      <c r="A436"/>
      <c r="B436"/>
      <c r="C436"/>
      <c r="D436"/>
      <c r="E436"/>
      <c r="F436"/>
      <c r="G436"/>
      <c r="I436" s="431"/>
    </row>
    <row r="437" spans="1:7" s="49" customFormat="1" ht="12.75">
      <c r="A437"/>
      <c r="B437"/>
      <c r="C437"/>
      <c r="D437"/>
      <c r="E437"/>
      <c r="F437"/>
      <c r="G437"/>
    </row>
    <row r="438" spans="1:7" s="49" customFormat="1" ht="12.75">
      <c r="A438"/>
      <c r="B438"/>
      <c r="C438"/>
      <c r="D438"/>
      <c r="E438"/>
      <c r="F438"/>
      <c r="G438"/>
    </row>
    <row r="439" spans="1:12" s="49" customFormat="1" ht="12.75">
      <c r="A439"/>
      <c r="B439"/>
      <c r="C439"/>
      <c r="D439"/>
      <c r="E439"/>
      <c r="F439"/>
      <c r="G439"/>
      <c r="L439" s="50"/>
    </row>
    <row r="440" spans="1:12" s="199" customFormat="1" ht="12.75">
      <c r="A440"/>
      <c r="B440"/>
      <c r="C440"/>
      <c r="D440"/>
      <c r="E440"/>
      <c r="F440"/>
      <c r="G440"/>
      <c r="L440" s="200"/>
    </row>
    <row r="441" spans="1:7" s="49" customFormat="1" ht="12.75">
      <c r="A441"/>
      <c r="B441"/>
      <c r="C441"/>
      <c r="D441"/>
      <c r="E441"/>
      <c r="F441"/>
      <c r="G441"/>
    </row>
    <row r="442" spans="1:7" s="49" customFormat="1" ht="12.75">
      <c r="A442"/>
      <c r="B442"/>
      <c r="C442"/>
      <c r="D442"/>
      <c r="E442"/>
      <c r="F442"/>
      <c r="G442"/>
    </row>
    <row r="443" spans="1:12" s="51" customFormat="1" ht="12.75">
      <c r="A443"/>
      <c r="B443"/>
      <c r="C443"/>
      <c r="D443"/>
      <c r="E443"/>
      <c r="F443"/>
      <c r="G443"/>
      <c r="L443" s="52"/>
    </row>
    <row r="444" spans="1:9" s="52" customFormat="1" ht="12.75">
      <c r="A444"/>
      <c r="B444"/>
      <c r="C444"/>
      <c r="D444"/>
      <c r="E444"/>
      <c r="F444"/>
      <c r="G444"/>
      <c r="I444" s="128"/>
    </row>
    <row r="445" spans="1:7" s="50" customFormat="1" ht="12.75">
      <c r="A445"/>
      <c r="B445"/>
      <c r="C445"/>
      <c r="D445"/>
      <c r="E445"/>
      <c r="F445"/>
      <c r="G445"/>
    </row>
    <row r="446" spans="1:7" s="50" customFormat="1" ht="12.75">
      <c r="A446"/>
      <c r="B446"/>
      <c r="C446"/>
      <c r="D446"/>
      <c r="E446"/>
      <c r="F446"/>
      <c r="G446"/>
    </row>
    <row r="447" spans="1:8" s="39" customFormat="1" ht="12.75">
      <c r="A447"/>
      <c r="B447"/>
      <c r="C447"/>
      <c r="D447"/>
      <c r="E447"/>
      <c r="F447"/>
      <c r="G447"/>
      <c r="H447" s="379"/>
    </row>
    <row r="448" spans="1:12" s="51" customFormat="1" ht="12.75">
      <c r="A448"/>
      <c r="B448"/>
      <c r="C448"/>
      <c r="D448"/>
      <c r="E448"/>
      <c r="F448"/>
      <c r="G448"/>
      <c r="H448" s="207"/>
      <c r="I448" s="432"/>
      <c r="L448" s="50"/>
    </row>
    <row r="449" spans="1:12" s="51" customFormat="1" ht="12.75">
      <c r="A449"/>
      <c r="B449"/>
      <c r="C449"/>
      <c r="D449"/>
      <c r="E449"/>
      <c r="F449"/>
      <c r="G449"/>
      <c r="H449" s="207"/>
      <c r="I449" s="432"/>
      <c r="L449" s="50"/>
    </row>
    <row r="450" spans="1:13" s="39" customFormat="1" ht="12.75">
      <c r="A450"/>
      <c r="B450"/>
      <c r="C450"/>
      <c r="D450"/>
      <c r="E450"/>
      <c r="F450"/>
      <c r="G450"/>
      <c r="M450" s="201"/>
    </row>
    <row r="451" spans="1:12" s="51" customFormat="1" ht="12.75">
      <c r="A451"/>
      <c r="B451"/>
      <c r="C451"/>
      <c r="D451"/>
      <c r="E451"/>
      <c r="F451"/>
      <c r="G451"/>
      <c r="H451" s="207"/>
      <c r="I451" s="202"/>
      <c r="L451" s="50"/>
    </row>
    <row r="452" spans="1:12" s="204" customFormat="1" ht="12.75">
      <c r="A452"/>
      <c r="B452"/>
      <c r="C452"/>
      <c r="D452"/>
      <c r="E452"/>
      <c r="F452"/>
      <c r="G452"/>
      <c r="H452" s="203"/>
      <c r="L452" s="203"/>
    </row>
    <row r="453" spans="1:12" s="39" customFormat="1" ht="12.75">
      <c r="A453"/>
      <c r="B453"/>
      <c r="C453"/>
      <c r="D453"/>
      <c r="E453"/>
      <c r="F453"/>
      <c r="G453"/>
      <c r="L453" s="53"/>
    </row>
    <row r="454" spans="1:7" s="50" customFormat="1" ht="24" customHeight="1">
      <c r="A454"/>
      <c r="B454"/>
      <c r="C454"/>
      <c r="D454"/>
      <c r="E454"/>
      <c r="F454"/>
      <c r="G454"/>
    </row>
    <row r="455" spans="1:7" s="50" customFormat="1" ht="12.75">
      <c r="A455"/>
      <c r="B455"/>
      <c r="C455"/>
      <c r="D455"/>
      <c r="E455"/>
      <c r="F455"/>
      <c r="G455"/>
    </row>
    <row r="456" spans="1:7" s="50" customFormat="1" ht="12.75">
      <c r="A456"/>
      <c r="B456"/>
      <c r="C456"/>
      <c r="D456"/>
      <c r="E456"/>
      <c r="F456"/>
      <c r="G456"/>
    </row>
    <row r="457" spans="8:9" ht="12.75">
      <c r="H457" s="111"/>
      <c r="I457" s="111"/>
    </row>
    <row r="458" ht="12.75">
      <c r="I458" s="111"/>
    </row>
    <row r="459" ht="12.75">
      <c r="I459" s="111"/>
    </row>
    <row r="460" spans="1:9" s="39" customFormat="1" ht="12.75">
      <c r="A460"/>
      <c r="B460"/>
      <c r="C460"/>
      <c r="D460"/>
      <c r="E460"/>
      <c r="F460"/>
      <c r="G460"/>
      <c r="I460" s="431"/>
    </row>
    <row r="461" spans="1:9" s="39" customFormat="1" ht="12.75">
      <c r="A461"/>
      <c r="B461"/>
      <c r="C461"/>
      <c r="D461"/>
      <c r="E461"/>
      <c r="F461"/>
      <c r="G461"/>
      <c r="I461" s="431"/>
    </row>
    <row r="462" spans="1:9" s="39" customFormat="1" ht="12.75">
      <c r="A462"/>
      <c r="B462"/>
      <c r="C462"/>
      <c r="D462"/>
      <c r="E462"/>
      <c r="F462"/>
      <c r="G462"/>
      <c r="I462" s="431"/>
    </row>
    <row r="463" spans="1:9" s="39" customFormat="1" ht="12.75">
      <c r="A463"/>
      <c r="B463"/>
      <c r="C463"/>
      <c r="D463"/>
      <c r="E463"/>
      <c r="F463"/>
      <c r="G463"/>
      <c r="I463" s="431"/>
    </row>
    <row r="464" spans="1:9" s="39" customFormat="1" ht="12.75">
      <c r="A464"/>
      <c r="B464"/>
      <c r="C464"/>
      <c r="D464"/>
      <c r="E464"/>
      <c r="F464"/>
      <c r="G464"/>
      <c r="I464" s="431"/>
    </row>
    <row r="465" spans="1:9" s="39" customFormat="1" ht="12.75">
      <c r="A465"/>
      <c r="B465"/>
      <c r="C465"/>
      <c r="D465"/>
      <c r="E465"/>
      <c r="F465"/>
      <c r="G465"/>
      <c r="I465" s="431"/>
    </row>
    <row r="466" spans="1:12" s="49" customFormat="1" ht="12.75">
      <c r="A466"/>
      <c r="B466"/>
      <c r="C466"/>
      <c r="D466"/>
      <c r="E466"/>
      <c r="F466"/>
      <c r="G466"/>
      <c r="L466" s="50"/>
    </row>
    <row r="467" spans="1:12" s="199" customFormat="1" ht="9.75" customHeight="1">
      <c r="A467"/>
      <c r="B467"/>
      <c r="C467"/>
      <c r="D467"/>
      <c r="E467"/>
      <c r="F467"/>
      <c r="G467"/>
      <c r="L467" s="200"/>
    </row>
    <row r="468" spans="1:7" s="50" customFormat="1" ht="12.75">
      <c r="A468"/>
      <c r="B468"/>
      <c r="C468"/>
      <c r="D468"/>
      <c r="E468"/>
      <c r="F468"/>
      <c r="G468"/>
    </row>
    <row r="469" spans="1:12" s="50" customFormat="1" ht="12.75">
      <c r="A469"/>
      <c r="B469"/>
      <c r="C469"/>
      <c r="D469"/>
      <c r="E469"/>
      <c r="F469"/>
      <c r="G469"/>
      <c r="L469" s="51"/>
    </row>
    <row r="470" spans="1:12" s="51" customFormat="1" ht="12.75">
      <c r="A470"/>
      <c r="B470"/>
      <c r="C470"/>
      <c r="D470"/>
      <c r="E470"/>
      <c r="F470"/>
      <c r="G470"/>
      <c r="L470" s="52"/>
    </row>
    <row r="471" spans="1:12" s="50" customFormat="1" ht="12.75">
      <c r="A471"/>
      <c r="B471"/>
      <c r="C471"/>
      <c r="D471"/>
      <c r="E471"/>
      <c r="F471"/>
      <c r="G471"/>
      <c r="L471" s="51"/>
    </row>
    <row r="472" spans="1:7" s="50" customFormat="1" ht="48.75" customHeight="1">
      <c r="A472"/>
      <c r="B472"/>
      <c r="C472"/>
      <c r="D472"/>
      <c r="E472"/>
      <c r="F472"/>
      <c r="G472"/>
    </row>
    <row r="473" spans="1:7" s="39" customFormat="1" ht="12.75">
      <c r="A473"/>
      <c r="B473"/>
      <c r="C473"/>
      <c r="D473"/>
      <c r="E473"/>
      <c r="F473"/>
      <c r="G473"/>
    </row>
    <row r="474" spans="1:12" s="204" customFormat="1" ht="12.75">
      <c r="A474"/>
      <c r="B474"/>
      <c r="C474"/>
      <c r="D474"/>
      <c r="E474"/>
      <c r="F474"/>
      <c r="G474"/>
      <c r="H474" s="203"/>
      <c r="L474" s="203"/>
    </row>
    <row r="475" spans="1:12" s="39" customFormat="1" ht="12.75">
      <c r="A475"/>
      <c r="B475"/>
      <c r="C475"/>
      <c r="D475"/>
      <c r="E475"/>
      <c r="F475"/>
      <c r="G475"/>
      <c r="L475" s="53"/>
    </row>
    <row r="476" ht="12.75">
      <c r="I476" s="111"/>
    </row>
    <row r="477" ht="12.75">
      <c r="I477" s="111"/>
    </row>
    <row r="478" ht="12.75">
      <c r="I478" s="111"/>
    </row>
    <row r="479" ht="12.75">
      <c r="I479" s="111"/>
    </row>
    <row r="480" spans="1:9" s="50" customFormat="1" ht="12.75">
      <c r="A480"/>
      <c r="B480"/>
      <c r="C480"/>
      <c r="D480"/>
      <c r="E480"/>
      <c r="F480"/>
      <c r="G480"/>
      <c r="I480" s="129"/>
    </row>
    <row r="481" spans="1:7" s="50" customFormat="1" ht="12.75">
      <c r="A481"/>
      <c r="B481"/>
      <c r="C481"/>
      <c r="D481"/>
      <c r="E481"/>
      <c r="F481"/>
      <c r="G481"/>
    </row>
    <row r="482" ht="12.75">
      <c r="I482" s="111"/>
    </row>
    <row r="483" spans="1:7" s="49" customFormat="1" ht="12.75">
      <c r="A483"/>
      <c r="B483"/>
      <c r="C483"/>
      <c r="D483"/>
      <c r="E483"/>
      <c r="F483"/>
      <c r="G483"/>
    </row>
  </sheetData>
  <sheetProtection/>
  <mergeCells count="162">
    <mergeCell ref="A395:C395"/>
    <mergeCell ref="A396:C396"/>
    <mergeCell ref="A397:C397"/>
    <mergeCell ref="A399:C399"/>
    <mergeCell ref="A377:G377"/>
    <mergeCell ref="A390:C390"/>
    <mergeCell ref="A391:C391"/>
    <mergeCell ref="A392:C392"/>
    <mergeCell ref="A393:C393"/>
    <mergeCell ref="A394:C394"/>
    <mergeCell ref="A352:G352"/>
    <mergeCell ref="A370:C370"/>
    <mergeCell ref="A368:C368"/>
    <mergeCell ref="A369:C369"/>
    <mergeCell ref="A372:C372"/>
    <mergeCell ref="A374:C374"/>
    <mergeCell ref="A367:C367"/>
    <mergeCell ref="A371:C371"/>
    <mergeCell ref="A339:C339"/>
    <mergeCell ref="A340:C340"/>
    <mergeCell ref="A341:C341"/>
    <mergeCell ref="A343:C343"/>
    <mergeCell ref="A345:C345"/>
    <mergeCell ref="A350:G350"/>
    <mergeCell ref="A342:C342"/>
    <mergeCell ref="A322:C322"/>
    <mergeCell ref="A323:C323"/>
    <mergeCell ref="A324:C324"/>
    <mergeCell ref="A325:C325"/>
    <mergeCell ref="A327:C327"/>
    <mergeCell ref="A330:G330"/>
    <mergeCell ref="A300:C300"/>
    <mergeCell ref="A301:C301"/>
    <mergeCell ref="A302:C302"/>
    <mergeCell ref="A304:C304"/>
    <mergeCell ref="A320:C320"/>
    <mergeCell ref="A321:C321"/>
    <mergeCell ref="B260:C260"/>
    <mergeCell ref="A262:B262"/>
    <mergeCell ref="A266:C266"/>
    <mergeCell ref="A270:C270"/>
    <mergeCell ref="A272:C272"/>
    <mergeCell ref="A276:C276"/>
    <mergeCell ref="B263:C263"/>
    <mergeCell ref="A271:C271"/>
    <mergeCell ref="A274:C274"/>
    <mergeCell ref="B264:C264"/>
    <mergeCell ref="A239:E239"/>
    <mergeCell ref="A257:C257"/>
    <mergeCell ref="A241:C241"/>
    <mergeCell ref="A237:C237"/>
    <mergeCell ref="A258:B258"/>
    <mergeCell ref="B259:C259"/>
    <mergeCell ref="B225:C225"/>
    <mergeCell ref="B226:C226"/>
    <mergeCell ref="B228:C228"/>
    <mergeCell ref="A229:C229"/>
    <mergeCell ref="A232:C232"/>
    <mergeCell ref="A233:C233"/>
    <mergeCell ref="B216:C216"/>
    <mergeCell ref="B217:C217"/>
    <mergeCell ref="B218:C218"/>
    <mergeCell ref="B219:C219"/>
    <mergeCell ref="B220:C220"/>
    <mergeCell ref="B221:C221"/>
    <mergeCell ref="A187:C187"/>
    <mergeCell ref="B207:C207"/>
    <mergeCell ref="B214:C214"/>
    <mergeCell ref="B215:C215"/>
    <mergeCell ref="B210:C210"/>
    <mergeCell ref="B211:C211"/>
    <mergeCell ref="B212:C212"/>
    <mergeCell ref="B213:C213"/>
    <mergeCell ref="A190:C190"/>
    <mergeCell ref="A177:C177"/>
    <mergeCell ref="A181:C181"/>
    <mergeCell ref="A150:C150"/>
    <mergeCell ref="A152:C152"/>
    <mergeCell ref="A182:C182"/>
    <mergeCell ref="A184:C184"/>
    <mergeCell ref="A133:C133"/>
    <mergeCell ref="A134:D134"/>
    <mergeCell ref="B135:C135"/>
    <mergeCell ref="A143:C143"/>
    <mergeCell ref="A174:C174"/>
    <mergeCell ref="B176:C176"/>
    <mergeCell ref="B36:D36"/>
    <mergeCell ref="E38:F38"/>
    <mergeCell ref="A48:C48"/>
    <mergeCell ref="B45:C45"/>
    <mergeCell ref="E25:F25"/>
    <mergeCell ref="A110:C110"/>
    <mergeCell ref="B90:C90"/>
    <mergeCell ref="B91:C91"/>
    <mergeCell ref="B92:C92"/>
    <mergeCell ref="B93:C93"/>
    <mergeCell ref="E27:F27"/>
    <mergeCell ref="E29:F29"/>
    <mergeCell ref="E31:F31"/>
    <mergeCell ref="E33:F33"/>
    <mergeCell ref="E39:F39"/>
    <mergeCell ref="E35:F35"/>
    <mergeCell ref="B97:C97"/>
    <mergeCell ref="B88:C88"/>
    <mergeCell ref="A57:C57"/>
    <mergeCell ref="A144:C144"/>
    <mergeCell ref="A105:C105"/>
    <mergeCell ref="A106:C106"/>
    <mergeCell ref="A107:C107"/>
    <mergeCell ref="A108:C108"/>
    <mergeCell ref="B96:C96"/>
    <mergeCell ref="A112:C112"/>
    <mergeCell ref="A235:C235"/>
    <mergeCell ref="A236:C236"/>
    <mergeCell ref="B223:C223"/>
    <mergeCell ref="A99:C99"/>
    <mergeCell ref="A205:C205"/>
    <mergeCell ref="B224:C224"/>
    <mergeCell ref="B208:C208"/>
    <mergeCell ref="B209:C209"/>
    <mergeCell ref="A115:C115"/>
    <mergeCell ref="A118:C118"/>
    <mergeCell ref="A297:C297"/>
    <mergeCell ref="A299:C299"/>
    <mergeCell ref="A3:G3"/>
    <mergeCell ref="A6:G6"/>
    <mergeCell ref="A7:G7"/>
    <mergeCell ref="C15:G15"/>
    <mergeCell ref="A4:G4"/>
    <mergeCell ref="A80:C80"/>
    <mergeCell ref="B222:C222"/>
    <mergeCell ref="A234:C234"/>
    <mergeCell ref="C18:D18"/>
    <mergeCell ref="C19:D19"/>
    <mergeCell ref="A58:C58"/>
    <mergeCell ref="A60:C60"/>
    <mergeCell ref="A65:C65"/>
    <mergeCell ref="A56:C56"/>
    <mergeCell ref="B20:C20"/>
    <mergeCell ref="B23:G23"/>
    <mergeCell ref="E40:F40"/>
    <mergeCell ref="B46:C46"/>
    <mergeCell ref="A306:C306"/>
    <mergeCell ref="A365:C365"/>
    <mergeCell ref="A366:C366"/>
    <mergeCell ref="A103:C103"/>
    <mergeCell ref="A104:C104"/>
    <mergeCell ref="A145:C145"/>
    <mergeCell ref="A146:C146"/>
    <mergeCell ref="A139:C139"/>
    <mergeCell ref="A281:C281"/>
    <mergeCell ref="A296:C296"/>
    <mergeCell ref="B1:C1"/>
    <mergeCell ref="B227:C227"/>
    <mergeCell ref="A147:C147"/>
    <mergeCell ref="A154:C154"/>
    <mergeCell ref="A160:G160"/>
    <mergeCell ref="A162:C162"/>
    <mergeCell ref="A148:C148"/>
    <mergeCell ref="A149:C149"/>
    <mergeCell ref="C16:G16"/>
    <mergeCell ref="B85:C85"/>
  </mergeCells>
  <printOptions/>
  <pageMargins left="0.7" right="0.7" top="0.787401575" bottom="0.787401575" header="0.3" footer="0.3"/>
  <pageSetup horizontalDpi="600" verticalDpi="600" orientation="portrait" paperSize="9" r:id="rId1"/>
  <rowBreaks count="3" manualBreakCount="3">
    <brk id="132" max="255" man="1"/>
    <brk id="173" max="255" man="1"/>
    <brk id="20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8"/>
  <sheetViews>
    <sheetView zoomScale="70" zoomScaleNormal="70" zoomScalePageLayoutView="0" workbookViewId="0" topLeftCell="A29">
      <selection activeCell="F262" sqref="F262:G263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39.140625" style="0" customWidth="1"/>
    <col min="4" max="4" width="3.28125" style="0" customWidth="1"/>
    <col min="5" max="5" width="8.140625" style="0" customWidth="1"/>
    <col min="6" max="6" width="9.00390625" style="0" customWidth="1"/>
    <col min="7" max="7" width="13.140625" style="0" customWidth="1"/>
    <col min="8" max="8" width="10.140625" style="221" bestFit="1" customWidth="1"/>
    <col min="9" max="9" width="11.28125" style="607" bestFit="1" customWidth="1"/>
    <col min="10" max="10" width="12.7109375" style="687" bestFit="1" customWidth="1"/>
    <col min="11" max="11" width="10.7109375" style="221" customWidth="1"/>
    <col min="12" max="12" width="9.140625" style="609" customWidth="1"/>
  </cols>
  <sheetData>
    <row r="1" spans="1:12" s="46" customFormat="1" ht="18" customHeight="1">
      <c r="A1" s="19"/>
      <c r="B1" s="980" t="s">
        <v>391</v>
      </c>
      <c r="C1" s="980"/>
      <c r="D1" s="3"/>
      <c r="E1" s="3"/>
      <c r="F1" s="3"/>
      <c r="G1" s="3"/>
      <c r="H1" s="632"/>
      <c r="I1" s="607"/>
      <c r="J1" s="54"/>
      <c r="K1" s="623"/>
      <c r="L1" s="608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12" s="38" customFormat="1" ht="18" customHeight="1">
      <c r="A3" s="981" t="s">
        <v>166</v>
      </c>
      <c r="B3" s="981"/>
      <c r="C3" s="981"/>
      <c r="D3" s="981"/>
      <c r="E3" s="981"/>
      <c r="F3" s="981"/>
      <c r="G3" s="981"/>
      <c r="H3" s="632"/>
      <c r="I3" s="607"/>
      <c r="J3" s="688"/>
      <c r="K3" s="675"/>
      <c r="L3" s="610"/>
    </row>
    <row r="4" spans="1:12" s="39" customFormat="1" ht="18" customHeight="1">
      <c r="A4" s="981" t="s">
        <v>163</v>
      </c>
      <c r="B4" s="981"/>
      <c r="C4" s="981"/>
      <c r="D4" s="981"/>
      <c r="E4" s="981"/>
      <c r="F4" s="981"/>
      <c r="G4" s="981"/>
      <c r="H4" s="632"/>
      <c r="I4" s="607"/>
      <c r="J4" s="54"/>
      <c r="K4" s="623"/>
      <c r="L4" s="611"/>
    </row>
    <row r="5" spans="1:12" s="39" customFormat="1" ht="18" customHeight="1">
      <c r="A5" s="434"/>
      <c r="B5" s="434"/>
      <c r="C5" s="434"/>
      <c r="D5" s="434"/>
      <c r="E5" s="434"/>
      <c r="F5" s="434"/>
      <c r="G5" s="434"/>
      <c r="H5" s="632"/>
      <c r="I5" s="607"/>
      <c r="J5" s="54"/>
      <c r="K5" s="623"/>
      <c r="L5" s="611"/>
    </row>
    <row r="6" spans="1:12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  <c r="H6" s="632"/>
      <c r="I6" s="607"/>
      <c r="J6" s="54"/>
      <c r="K6" s="623"/>
      <c r="L6" s="611"/>
    </row>
    <row r="7" spans="1:12" s="39" customFormat="1" ht="18" customHeight="1">
      <c r="A7" s="981" t="s">
        <v>141</v>
      </c>
      <c r="B7" s="981"/>
      <c r="C7" s="981"/>
      <c r="D7" s="981"/>
      <c r="E7" s="981"/>
      <c r="F7" s="981"/>
      <c r="G7" s="981"/>
      <c r="H7" s="632"/>
      <c r="I7" s="607"/>
      <c r="J7" s="54"/>
      <c r="K7" s="623"/>
      <c r="L7" s="611"/>
    </row>
    <row r="8" spans="1:12" s="39" customFormat="1" ht="12.75" customHeight="1">
      <c r="A8" s="434"/>
      <c r="B8" s="434"/>
      <c r="C8" s="434"/>
      <c r="D8" s="434"/>
      <c r="E8" s="434"/>
      <c r="F8" s="434"/>
      <c r="G8" s="434"/>
      <c r="H8" s="623"/>
      <c r="I8" s="607"/>
      <c r="J8" s="54"/>
      <c r="K8" s="623"/>
      <c r="L8" s="611"/>
    </row>
    <row r="9" spans="1:7" ht="12.75">
      <c r="A9" s="18"/>
      <c r="B9" s="18"/>
      <c r="C9" s="18"/>
      <c r="D9" s="18"/>
      <c r="E9" s="18"/>
      <c r="F9" s="18"/>
      <c r="G9" s="18"/>
    </row>
    <row r="10" spans="1:12" s="2" customFormat="1" ht="21.75" customHeight="1">
      <c r="A10" s="3"/>
      <c r="B10" s="194"/>
      <c r="C10" s="195"/>
      <c r="D10" s="195"/>
      <c r="E10" s="195"/>
      <c r="F10" s="195"/>
      <c r="G10" s="195"/>
      <c r="H10" s="676"/>
      <c r="I10" s="607"/>
      <c r="J10" s="689"/>
      <c r="K10" s="676"/>
      <c r="L10" s="612"/>
    </row>
    <row r="11" spans="1:12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  <c r="H11" s="676"/>
      <c r="I11" s="607"/>
      <c r="J11" s="689"/>
      <c r="K11" s="676"/>
      <c r="L11" s="612"/>
    </row>
    <row r="12" spans="1:12" s="2" customFormat="1" ht="12.75" customHeight="1">
      <c r="A12" s="220"/>
      <c r="B12" s="270"/>
      <c r="C12" s="269" t="s">
        <v>165</v>
      </c>
      <c r="D12" s="270"/>
      <c r="E12" s="270"/>
      <c r="F12" s="270"/>
      <c r="G12" s="270"/>
      <c r="H12" s="676"/>
      <c r="I12" s="607"/>
      <c r="J12" s="689"/>
      <c r="K12" s="676"/>
      <c r="L12" s="612"/>
    </row>
    <row r="13" spans="1:12" s="2" customFormat="1" ht="12.75" customHeight="1">
      <c r="A13" s="220"/>
      <c r="B13" s="270"/>
      <c r="C13" s="269"/>
      <c r="D13" s="270"/>
      <c r="E13" s="270"/>
      <c r="F13" s="270"/>
      <c r="G13" s="270"/>
      <c r="H13" s="676"/>
      <c r="I13" s="607"/>
      <c r="J13" s="689"/>
      <c r="K13" s="676"/>
      <c r="L13" s="612"/>
    </row>
    <row r="14" spans="1:12" s="11" customFormat="1" ht="12.75" customHeight="1">
      <c r="A14" s="520"/>
      <c r="B14" s="270"/>
      <c r="C14" s="478"/>
      <c r="D14" s="478"/>
      <c r="E14" s="478"/>
      <c r="F14" s="478"/>
      <c r="G14" s="478"/>
      <c r="H14" s="677"/>
      <c r="I14" s="607"/>
      <c r="J14" s="690"/>
      <c r="K14" s="677"/>
      <c r="L14" s="613"/>
    </row>
    <row r="15" spans="1:12" s="2" customFormat="1" ht="12.75">
      <c r="A15" s="220"/>
      <c r="B15" s="271" t="s">
        <v>392</v>
      </c>
      <c r="C15" s="982" t="s">
        <v>351</v>
      </c>
      <c r="D15" s="984"/>
      <c r="E15" s="984"/>
      <c r="F15" s="984"/>
      <c r="G15" s="984"/>
      <c r="H15" s="676"/>
      <c r="I15" s="607"/>
      <c r="J15" s="689"/>
      <c r="K15" s="676"/>
      <c r="L15" s="612"/>
    </row>
    <row r="16" spans="1:12" s="2" customFormat="1" ht="12.75" customHeight="1">
      <c r="A16" s="220"/>
      <c r="B16" s="271"/>
      <c r="C16" s="982"/>
      <c r="D16" s="984"/>
      <c r="E16" s="984"/>
      <c r="F16" s="984"/>
      <c r="G16" s="984"/>
      <c r="H16" s="676"/>
      <c r="I16" s="607"/>
      <c r="J16" s="689"/>
      <c r="K16" s="676"/>
      <c r="L16" s="612"/>
    </row>
    <row r="17" spans="1:12" s="2" customFormat="1" ht="12.75">
      <c r="A17" s="220"/>
      <c r="B17" s="271"/>
      <c r="C17" s="40"/>
      <c r="D17" s="40"/>
      <c r="E17" s="40"/>
      <c r="F17" s="40"/>
      <c r="G17" s="272"/>
      <c r="H17" s="676"/>
      <c r="I17" s="607"/>
      <c r="J17" s="689"/>
      <c r="K17" s="676"/>
      <c r="L17" s="612"/>
    </row>
    <row r="18" spans="1:12" s="2" customFormat="1" ht="12.75">
      <c r="A18" s="220"/>
      <c r="B18" s="273"/>
      <c r="C18" s="983"/>
      <c r="D18" s="984"/>
      <c r="E18" s="274"/>
      <c r="F18" s="272"/>
      <c r="G18" s="272"/>
      <c r="H18" s="676"/>
      <c r="I18" s="607"/>
      <c r="J18" s="689"/>
      <c r="K18" s="676"/>
      <c r="L18" s="612"/>
    </row>
    <row r="19" spans="1:12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  <c r="H19" s="676"/>
      <c r="I19" s="607"/>
      <c r="J19" s="689"/>
      <c r="K19" s="676"/>
      <c r="L19" s="61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12" s="15" customFormat="1" ht="27" customHeight="1">
      <c r="A21" s="13"/>
      <c r="B21" s="1032" t="s">
        <v>435</v>
      </c>
      <c r="C21" s="1032"/>
      <c r="D21" s="1032"/>
      <c r="E21" s="1032"/>
      <c r="F21" s="1032"/>
      <c r="G21" s="1032"/>
      <c r="H21" s="678"/>
      <c r="I21" s="607"/>
      <c r="J21" s="691"/>
      <c r="K21" s="678"/>
      <c r="L21" s="614"/>
    </row>
    <row r="22" spans="1:12" s="15" customFormat="1" ht="24">
      <c r="A22" s="13"/>
      <c r="B22" s="12"/>
      <c r="C22" s="69"/>
      <c r="D22" s="5"/>
      <c r="E22" s="5"/>
      <c r="F22" s="5"/>
      <c r="G22" s="5"/>
      <c r="H22" s="678"/>
      <c r="I22" s="607"/>
      <c r="J22" s="691"/>
      <c r="K22" s="678"/>
      <c r="L22" s="614"/>
    </row>
    <row r="23" spans="1:12" s="30" customFormat="1" ht="15">
      <c r="A23" s="8"/>
      <c r="B23" s="70" t="s">
        <v>1201</v>
      </c>
      <c r="C23" s="71"/>
      <c r="D23" s="68"/>
      <c r="E23" s="976">
        <f>SUM(G59)</f>
        <v>0</v>
      </c>
      <c r="F23" s="1015"/>
      <c r="G23" s="22"/>
      <c r="H23" s="635"/>
      <c r="I23" s="607"/>
      <c r="J23" s="692"/>
      <c r="K23" s="635"/>
      <c r="L23" s="615"/>
    </row>
    <row r="24" spans="1:12" s="15" customFormat="1" ht="12.75">
      <c r="A24" s="1"/>
      <c r="B24" s="5"/>
      <c r="C24" s="6"/>
      <c r="D24" s="5"/>
      <c r="E24" s="5"/>
      <c r="F24" s="5"/>
      <c r="G24" s="5"/>
      <c r="H24" s="678"/>
      <c r="I24" s="607"/>
      <c r="J24" s="691"/>
      <c r="K24" s="678"/>
      <c r="L24" s="614"/>
    </row>
    <row r="25" spans="1:12" s="30" customFormat="1" ht="15">
      <c r="A25" s="8"/>
      <c r="B25" s="1029" t="s">
        <v>3</v>
      </c>
      <c r="C25" s="1029"/>
      <c r="D25" s="68"/>
      <c r="E25" s="976">
        <f>SUM(G89)</f>
        <v>0</v>
      </c>
      <c r="F25" s="1015"/>
      <c r="G25" s="625"/>
      <c r="H25" s="635"/>
      <c r="I25" s="607"/>
      <c r="J25" s="683"/>
      <c r="K25" s="635"/>
      <c r="L25" s="615"/>
    </row>
    <row r="26" spans="1:12" s="15" customFormat="1" ht="12.75">
      <c r="A26" s="1"/>
      <c r="B26" s="5"/>
      <c r="C26" s="6"/>
      <c r="D26" s="5"/>
      <c r="E26" s="5"/>
      <c r="F26" s="5"/>
      <c r="G26" s="624"/>
      <c r="H26" s="678"/>
      <c r="I26" s="607"/>
      <c r="J26" s="691"/>
      <c r="K26" s="678"/>
      <c r="L26" s="614"/>
    </row>
    <row r="27" spans="1:12" s="30" customFormat="1" ht="15">
      <c r="A27" s="8"/>
      <c r="B27" s="1029" t="s">
        <v>2</v>
      </c>
      <c r="C27" s="1029"/>
      <c r="D27" s="68"/>
      <c r="E27" s="976">
        <f>SUM(G117)</f>
        <v>0</v>
      </c>
      <c r="F27" s="1015"/>
      <c r="G27" s="625"/>
      <c r="H27" s="635"/>
      <c r="I27" s="607"/>
      <c r="J27" s="693"/>
      <c r="K27" s="635"/>
      <c r="L27" s="615"/>
    </row>
    <row r="28" spans="1:12" s="30" customFormat="1" ht="15">
      <c r="A28" s="8"/>
      <c r="B28" s="70"/>
      <c r="C28" s="71"/>
      <c r="D28" s="68"/>
      <c r="E28" s="191"/>
      <c r="F28" s="192"/>
      <c r="G28" s="625"/>
      <c r="H28" s="635"/>
      <c r="I28" s="607"/>
      <c r="J28" s="692"/>
      <c r="K28" s="635"/>
      <c r="L28" s="615"/>
    </row>
    <row r="29" spans="1:12" s="30" customFormat="1" ht="15">
      <c r="A29" s="8"/>
      <c r="B29" s="1029" t="s">
        <v>9</v>
      </c>
      <c r="C29" s="1029"/>
      <c r="D29" s="68"/>
      <c r="E29" s="976">
        <f>SUM(G146)</f>
        <v>0</v>
      </c>
      <c r="F29" s="1015"/>
      <c r="G29" s="625"/>
      <c r="H29" s="635"/>
      <c r="I29" s="607"/>
      <c r="J29" s="683"/>
      <c r="K29" s="635"/>
      <c r="L29" s="615"/>
    </row>
    <row r="30" spans="1:12" s="30" customFormat="1" ht="15">
      <c r="A30" s="8"/>
      <c r="B30" s="70"/>
      <c r="C30" s="70"/>
      <c r="D30" s="68"/>
      <c r="E30" s="191"/>
      <c r="F30" s="192"/>
      <c r="G30" s="625"/>
      <c r="H30" s="635"/>
      <c r="I30" s="607"/>
      <c r="J30" s="692"/>
      <c r="K30" s="635"/>
      <c r="L30" s="615"/>
    </row>
    <row r="31" spans="1:12" s="30" customFormat="1" ht="15">
      <c r="A31" s="8"/>
      <c r="B31" s="1029" t="s">
        <v>10</v>
      </c>
      <c r="C31" s="1029"/>
      <c r="D31" s="68"/>
      <c r="E31" s="976">
        <f>SUM(G189)</f>
        <v>0</v>
      </c>
      <c r="F31" s="1015"/>
      <c r="G31" s="625"/>
      <c r="H31" s="635"/>
      <c r="I31" s="607"/>
      <c r="J31" s="683"/>
      <c r="K31" s="635"/>
      <c r="L31" s="615"/>
    </row>
    <row r="32" spans="1:12" s="30" customFormat="1" ht="15">
      <c r="A32" s="8"/>
      <c r="B32" s="70"/>
      <c r="C32" s="70"/>
      <c r="D32" s="68"/>
      <c r="E32" s="191"/>
      <c r="F32" s="192"/>
      <c r="G32" s="625"/>
      <c r="H32" s="635"/>
      <c r="I32" s="607"/>
      <c r="J32" s="692"/>
      <c r="K32" s="635"/>
      <c r="L32" s="615"/>
    </row>
    <row r="33" spans="1:12" s="30" customFormat="1" ht="15">
      <c r="A33" s="8"/>
      <c r="B33" s="1029" t="s">
        <v>21</v>
      </c>
      <c r="C33" s="1029"/>
      <c r="D33" s="68"/>
      <c r="E33" s="976">
        <f>SUM(G222)</f>
        <v>0</v>
      </c>
      <c r="F33" s="1015"/>
      <c r="G33" s="625"/>
      <c r="H33" s="635"/>
      <c r="I33" s="607"/>
      <c r="J33" s="683"/>
      <c r="K33" s="635"/>
      <c r="L33" s="615"/>
    </row>
    <row r="34" spans="1:12" s="30" customFormat="1" ht="15">
      <c r="A34" s="8"/>
      <c r="B34" s="70"/>
      <c r="C34" s="70"/>
      <c r="D34" s="68"/>
      <c r="E34" s="191"/>
      <c r="F34" s="192"/>
      <c r="G34" s="625"/>
      <c r="H34" s="635"/>
      <c r="I34" s="607"/>
      <c r="J34" s="692"/>
      <c r="K34" s="635"/>
      <c r="L34" s="615"/>
    </row>
    <row r="35" spans="1:12" s="30" customFormat="1" ht="15">
      <c r="A35" s="21"/>
      <c r="B35" s="70" t="s">
        <v>22</v>
      </c>
      <c r="C35" s="73"/>
      <c r="D35" s="20"/>
      <c r="E35" s="976">
        <f>SUM(G268)</f>
        <v>0</v>
      </c>
      <c r="F35" s="1024"/>
      <c r="G35" s="625"/>
      <c r="H35" s="635"/>
      <c r="I35" s="607"/>
      <c r="J35" s="683"/>
      <c r="K35" s="635"/>
      <c r="L35" s="615"/>
    </row>
    <row r="36" spans="1:12" s="15" customFormat="1" ht="13.5">
      <c r="A36" s="8"/>
      <c r="B36" s="108"/>
      <c r="C36" s="109"/>
      <c r="D36" s="8"/>
      <c r="E36" s="110"/>
      <c r="F36" s="112"/>
      <c r="G36" s="624"/>
      <c r="H36" s="678"/>
      <c r="I36" s="607"/>
      <c r="J36" s="691"/>
      <c r="K36" s="678"/>
      <c r="L36" s="614"/>
    </row>
    <row r="37" spans="1:12" s="30" customFormat="1" ht="14.25" thickBot="1">
      <c r="A37" s="8"/>
      <c r="B37" s="107"/>
      <c r="C37" s="26"/>
      <c r="D37" s="27"/>
      <c r="E37" s="105"/>
      <c r="F37" s="24"/>
      <c r="G37" s="625"/>
      <c r="H37" s="635"/>
      <c r="I37" s="607"/>
      <c r="J37" s="692"/>
      <c r="K37" s="635"/>
      <c r="L37" s="615"/>
    </row>
    <row r="38" spans="1:12" s="15" customFormat="1" ht="15">
      <c r="A38" s="8"/>
      <c r="B38" s="133" t="s">
        <v>414</v>
      </c>
      <c r="C38" s="134"/>
      <c r="D38" s="135"/>
      <c r="E38" s="974">
        <f>SUM(E35,E33,E31,E29,E27,E25,E23)</f>
        <v>0</v>
      </c>
      <c r="F38" s="975"/>
      <c r="G38" s="624"/>
      <c r="H38" s="678"/>
      <c r="I38" s="607"/>
      <c r="J38" s="674"/>
      <c r="K38" s="679"/>
      <c r="L38" s="614"/>
    </row>
    <row r="39" spans="1:12" s="15" customFormat="1" ht="15">
      <c r="A39" s="8"/>
      <c r="B39" s="339" t="s">
        <v>469</v>
      </c>
      <c r="C39" s="340"/>
      <c r="D39" s="341"/>
      <c r="E39" s="968">
        <f>PRODUCT(E38)*0.21</f>
        <v>0</v>
      </c>
      <c r="F39" s="969"/>
      <c r="G39" s="624"/>
      <c r="H39" s="678"/>
      <c r="I39" s="683"/>
      <c r="J39" s="674"/>
      <c r="K39" s="679"/>
      <c r="L39" s="614"/>
    </row>
    <row r="40" spans="1:12" s="15" customFormat="1" ht="15.75" thickBot="1">
      <c r="A40" s="8"/>
      <c r="B40" s="130" t="s">
        <v>436</v>
      </c>
      <c r="C40" s="131"/>
      <c r="D40" s="132"/>
      <c r="E40" s="970">
        <f>0.21*E38+E38</f>
        <v>0</v>
      </c>
      <c r="F40" s="971"/>
      <c r="G40" s="624"/>
      <c r="H40" s="678"/>
      <c r="I40" s="607"/>
      <c r="J40" s="674"/>
      <c r="K40" s="679"/>
      <c r="L40" s="614"/>
    </row>
    <row r="41" spans="1:12" s="15" customFormat="1" ht="15">
      <c r="A41" s="8"/>
      <c r="B41" s="27"/>
      <c r="C41" s="31"/>
      <c r="D41" s="8"/>
      <c r="E41" s="8"/>
      <c r="F41" s="32"/>
      <c r="G41" s="33"/>
      <c r="H41" s="678"/>
      <c r="I41" s="607"/>
      <c r="J41" s="691"/>
      <c r="K41" s="678"/>
      <c r="L41" s="614"/>
    </row>
    <row r="42" spans="1:12" s="15" customFormat="1" ht="15">
      <c r="A42" s="8"/>
      <c r="B42" s="27"/>
      <c r="C42" s="31"/>
      <c r="D42" s="8"/>
      <c r="E42" s="8"/>
      <c r="F42" s="32"/>
      <c r="G42" s="33"/>
      <c r="H42" s="678"/>
      <c r="I42" s="607"/>
      <c r="J42" s="691"/>
      <c r="K42" s="678"/>
      <c r="L42" s="614"/>
    </row>
    <row r="43" spans="1:12" s="15" customFormat="1" ht="15">
      <c r="A43" s="8"/>
      <c r="B43" s="27"/>
      <c r="C43" s="31"/>
      <c r="D43" s="8"/>
      <c r="E43" s="8"/>
      <c r="F43" s="32"/>
      <c r="G43" s="33"/>
      <c r="H43" s="678"/>
      <c r="I43" s="607"/>
      <c r="J43" s="691"/>
      <c r="K43" s="678"/>
      <c r="L43" s="614"/>
    </row>
    <row r="44" spans="1:12" s="15" customFormat="1" ht="15">
      <c r="A44" s="8"/>
      <c r="B44" s="27"/>
      <c r="C44" s="31"/>
      <c r="D44" s="8"/>
      <c r="E44" s="8"/>
      <c r="F44" s="32"/>
      <c r="G44" s="33"/>
      <c r="H44" s="678"/>
      <c r="I44" s="607"/>
      <c r="J44" s="691"/>
      <c r="K44" s="678"/>
      <c r="L44" s="614"/>
    </row>
    <row r="45" spans="1:12" s="15" customFormat="1" ht="15">
      <c r="A45" s="8"/>
      <c r="B45" s="27"/>
      <c r="C45" s="31"/>
      <c r="D45" s="8"/>
      <c r="E45" s="8"/>
      <c r="F45" s="32"/>
      <c r="G45" s="33"/>
      <c r="H45" s="678"/>
      <c r="I45" s="607"/>
      <c r="J45" s="691"/>
      <c r="K45" s="678"/>
      <c r="L45" s="614"/>
    </row>
    <row r="46" spans="1:12" s="15" customFormat="1" ht="13.5">
      <c r="A46" s="8"/>
      <c r="B46" s="965" t="s">
        <v>363</v>
      </c>
      <c r="C46" s="965"/>
      <c r="D46" s="40"/>
      <c r="E46" s="34"/>
      <c r="F46" s="9"/>
      <c r="G46" s="9"/>
      <c r="H46" s="678"/>
      <c r="I46" s="607"/>
      <c r="J46" s="691"/>
      <c r="K46" s="678"/>
      <c r="L46" s="614"/>
    </row>
    <row r="47" spans="1:12" s="15" customFormat="1" ht="13.5">
      <c r="A47" s="8"/>
      <c r="B47" s="965" t="s">
        <v>364</v>
      </c>
      <c r="C47" s="965"/>
      <c r="D47" s="43"/>
      <c r="E47" s="35"/>
      <c r="F47" s="9"/>
      <c r="G47" s="9"/>
      <c r="H47" s="678"/>
      <c r="I47" s="607"/>
      <c r="J47" s="691"/>
      <c r="K47" s="678"/>
      <c r="L47" s="614"/>
    </row>
    <row r="48" spans="1:12" s="15" customFormat="1" ht="13.5">
      <c r="A48" s="8"/>
      <c r="B48" s="44" t="s">
        <v>167</v>
      </c>
      <c r="C48" s="600"/>
      <c r="D48" s="43"/>
      <c r="E48" s="35"/>
      <c r="F48" s="9"/>
      <c r="G48" s="9"/>
      <c r="H48" s="678"/>
      <c r="I48" s="607"/>
      <c r="J48" s="691"/>
      <c r="K48" s="678"/>
      <c r="L48" s="614"/>
    </row>
    <row r="49" spans="1:12" s="50" customFormat="1" ht="15">
      <c r="A49" s="436" t="s">
        <v>1183</v>
      </c>
      <c r="B49" s="225"/>
      <c r="C49" s="437"/>
      <c r="D49" s="436"/>
      <c r="E49" s="436"/>
      <c r="F49" s="436"/>
      <c r="G49" s="436"/>
      <c r="H49" s="634"/>
      <c r="I49" s="607"/>
      <c r="J49" s="694"/>
      <c r="K49" s="634"/>
      <c r="L49" s="611"/>
    </row>
    <row r="50" spans="1:12" s="15" customFormat="1" ht="13.5">
      <c r="A50" s="8"/>
      <c r="B50" s="41"/>
      <c r="C50" s="41"/>
      <c r="D50" s="43"/>
      <c r="E50" s="35"/>
      <c r="F50" s="9"/>
      <c r="G50" s="9"/>
      <c r="H50" s="678"/>
      <c r="I50" s="607"/>
      <c r="J50" s="691"/>
      <c r="K50" s="678"/>
      <c r="L50" s="614"/>
    </row>
    <row r="51" spans="1:12" s="53" customFormat="1" ht="12.75" customHeight="1">
      <c r="A51" s="256" t="s">
        <v>395</v>
      </c>
      <c r="B51" s="83"/>
      <c r="C51" s="83"/>
      <c r="D51" s="83"/>
      <c r="E51" s="84"/>
      <c r="F51" s="85"/>
      <c r="G51" s="85"/>
      <c r="H51" s="680"/>
      <c r="I51" s="695"/>
      <c r="J51" s="696"/>
      <c r="K51" s="680"/>
      <c r="L51" s="611"/>
    </row>
    <row r="52" spans="1:12" s="39" customFormat="1" ht="9.75" customHeight="1">
      <c r="A52" s="118" t="s">
        <v>387</v>
      </c>
      <c r="B52" s="118" t="s">
        <v>379</v>
      </c>
      <c r="C52" s="118" t="s">
        <v>388</v>
      </c>
      <c r="D52" s="119" t="s">
        <v>380</v>
      </c>
      <c r="E52" s="119" t="s">
        <v>381</v>
      </c>
      <c r="F52" s="452" t="s">
        <v>382</v>
      </c>
      <c r="G52" s="119" t="s">
        <v>383</v>
      </c>
      <c r="H52" s="623"/>
      <c r="I52" s="607"/>
      <c r="J52" s="54"/>
      <c r="K52" s="623"/>
      <c r="L52" s="611"/>
    </row>
    <row r="53" spans="1:12" s="49" customFormat="1" ht="25.5" customHeight="1">
      <c r="A53" s="325">
        <v>1</v>
      </c>
      <c r="B53" s="326" t="s">
        <v>1181</v>
      </c>
      <c r="C53" s="327" t="s">
        <v>1182</v>
      </c>
      <c r="D53" s="328" t="s">
        <v>389</v>
      </c>
      <c r="E53" s="329">
        <v>456</v>
      </c>
      <c r="F53" s="329"/>
      <c r="G53" s="329"/>
      <c r="H53" s="654"/>
      <c r="I53" s="607"/>
      <c r="J53" s="55"/>
      <c r="K53" s="654"/>
      <c r="L53" s="618"/>
    </row>
    <row r="54" spans="1:12" s="49" customFormat="1" ht="25.5" customHeight="1">
      <c r="A54" s="232">
        <v>2</v>
      </c>
      <c r="B54" s="139" t="s">
        <v>425</v>
      </c>
      <c r="C54" s="240" t="s">
        <v>1184</v>
      </c>
      <c r="D54" s="233" t="s">
        <v>389</v>
      </c>
      <c r="E54" s="241">
        <v>456</v>
      </c>
      <c r="F54" s="241"/>
      <c r="G54" s="241"/>
      <c r="H54" s="654"/>
      <c r="I54" s="607"/>
      <c r="J54" s="55"/>
      <c r="K54" s="654"/>
      <c r="L54" s="616"/>
    </row>
    <row r="55" spans="1:7" ht="22.5">
      <c r="A55" s="232">
        <v>3</v>
      </c>
      <c r="B55" s="139" t="s">
        <v>426</v>
      </c>
      <c r="C55" s="240" t="s">
        <v>1185</v>
      </c>
      <c r="D55" s="233" t="s">
        <v>389</v>
      </c>
      <c r="E55" s="241">
        <v>456</v>
      </c>
      <c r="F55" s="241"/>
      <c r="G55" s="241"/>
    </row>
    <row r="56" spans="1:12" s="39" customFormat="1" ht="12.75">
      <c r="A56" s="453">
        <v>4</v>
      </c>
      <c r="B56" s="454" t="s">
        <v>386</v>
      </c>
      <c r="C56" s="455" t="s">
        <v>719</v>
      </c>
      <c r="D56" s="456" t="s">
        <v>718</v>
      </c>
      <c r="E56" s="457">
        <v>4</v>
      </c>
      <c r="F56" s="458"/>
      <c r="G56" s="459"/>
      <c r="H56" s="623"/>
      <c r="I56" s="607"/>
      <c r="J56" s="54"/>
      <c r="K56" s="623"/>
      <c r="L56" s="611"/>
    </row>
    <row r="57" spans="1:12" s="49" customFormat="1" ht="14.25" customHeight="1">
      <c r="A57" s="257" t="s">
        <v>396</v>
      </c>
      <c r="B57" s="80"/>
      <c r="C57" s="151"/>
      <c r="D57" s="81"/>
      <c r="E57" s="82"/>
      <c r="F57" s="82"/>
      <c r="G57" s="160">
        <f>SUM(G53:G56)</f>
        <v>0</v>
      </c>
      <c r="H57" s="623"/>
      <c r="I57" s="607"/>
      <c r="J57" s="651"/>
      <c r="K57" s="654"/>
      <c r="L57" s="612"/>
    </row>
    <row r="58" spans="1:12" s="15" customFormat="1" ht="13.5">
      <c r="A58" s="8"/>
      <c r="B58" s="41"/>
      <c r="C58" s="41"/>
      <c r="D58" s="43"/>
      <c r="E58" s="35"/>
      <c r="F58" s="9"/>
      <c r="G58" s="9"/>
      <c r="H58" s="678"/>
      <c r="I58" s="607"/>
      <c r="J58" s="691"/>
      <c r="K58" s="678"/>
      <c r="L58" s="614"/>
    </row>
    <row r="59" spans="1:7" ht="15">
      <c r="A59" s="1005" t="s">
        <v>1200</v>
      </c>
      <c r="B59" s="1005"/>
      <c r="C59" s="1005"/>
      <c r="D59" s="436"/>
      <c r="E59" s="436"/>
      <c r="F59" s="436"/>
      <c r="G59" s="380">
        <f>SUM(G57)</f>
        <v>0</v>
      </c>
    </row>
    <row r="60" spans="1:12" s="15" customFormat="1" ht="13.5">
      <c r="A60" s="8"/>
      <c r="B60" s="41"/>
      <c r="C60" s="42"/>
      <c r="D60" s="43"/>
      <c r="E60" s="35"/>
      <c r="F60" s="9"/>
      <c r="G60" s="9"/>
      <c r="H60" s="678"/>
      <c r="I60" s="607"/>
      <c r="J60" s="691"/>
      <c r="K60" s="678"/>
      <c r="L60" s="614"/>
    </row>
    <row r="62" spans="1:12" s="50" customFormat="1" ht="15">
      <c r="A62" s="1005" t="s">
        <v>1220</v>
      </c>
      <c r="B62" s="1005"/>
      <c r="C62" s="1005"/>
      <c r="D62" s="436"/>
      <c r="E62" s="436"/>
      <c r="F62" s="436"/>
      <c r="G62" s="436"/>
      <c r="H62" s="634"/>
      <c r="I62" s="607"/>
      <c r="J62" s="694"/>
      <c r="K62" s="634"/>
      <c r="L62" s="611"/>
    </row>
    <row r="63" spans="1:12" s="53" customFormat="1" ht="12.75" customHeight="1">
      <c r="A63" s="438"/>
      <c r="B63" s="439"/>
      <c r="C63" s="440"/>
      <c r="D63" s="440"/>
      <c r="E63" s="440"/>
      <c r="F63" s="440"/>
      <c r="G63" s="440"/>
      <c r="H63" s="680"/>
      <c r="I63" s="695"/>
      <c r="J63" s="696"/>
      <c r="K63" s="680"/>
      <c r="L63" s="611"/>
    </row>
    <row r="64" spans="1:12" s="53" customFormat="1" ht="12.75" customHeight="1">
      <c r="A64" s="256" t="s">
        <v>395</v>
      </c>
      <c r="B64" s="83"/>
      <c r="C64" s="83"/>
      <c r="D64" s="83"/>
      <c r="E64" s="84"/>
      <c r="F64" s="85"/>
      <c r="G64" s="85"/>
      <c r="H64" s="680"/>
      <c r="I64" s="695"/>
      <c r="J64" s="696"/>
      <c r="K64" s="680"/>
      <c r="L64" s="611"/>
    </row>
    <row r="65" spans="1:12" s="39" customFormat="1" ht="9.75" customHeight="1">
      <c r="A65" s="118" t="s">
        <v>387</v>
      </c>
      <c r="B65" s="118" t="s">
        <v>379</v>
      </c>
      <c r="C65" s="118" t="s">
        <v>388</v>
      </c>
      <c r="D65" s="119" t="s">
        <v>380</v>
      </c>
      <c r="E65" s="119" t="s">
        <v>381</v>
      </c>
      <c r="F65" s="452" t="s">
        <v>382</v>
      </c>
      <c r="G65" s="119" t="s">
        <v>383</v>
      </c>
      <c r="H65" s="623"/>
      <c r="I65" s="697"/>
      <c r="J65" s="698"/>
      <c r="K65" s="623"/>
      <c r="L65" s="611"/>
    </row>
    <row r="66" spans="1:12" s="39" customFormat="1" ht="48.75" customHeight="1">
      <c r="A66" s="232">
        <v>1</v>
      </c>
      <c r="B66" s="246" t="s">
        <v>411</v>
      </c>
      <c r="C66" s="356" t="s">
        <v>1221</v>
      </c>
      <c r="D66" s="233" t="s">
        <v>389</v>
      </c>
      <c r="E66" s="248">
        <v>35</v>
      </c>
      <c r="F66" s="247"/>
      <c r="G66" s="239"/>
      <c r="H66" s="623"/>
      <c r="I66" s="607"/>
      <c r="J66" s="54"/>
      <c r="K66" s="623"/>
      <c r="L66" s="611"/>
    </row>
    <row r="67" spans="1:12" s="39" customFormat="1" ht="24.75" customHeight="1">
      <c r="A67" s="276">
        <v>2</v>
      </c>
      <c r="B67" s="441" t="s">
        <v>386</v>
      </c>
      <c r="C67" s="442" t="s">
        <v>60</v>
      </c>
      <c r="D67" s="277" t="s">
        <v>389</v>
      </c>
      <c r="E67" s="314">
        <v>35</v>
      </c>
      <c r="F67" s="443"/>
      <c r="G67" s="245"/>
      <c r="H67" s="623"/>
      <c r="I67" s="607"/>
      <c r="J67" s="54"/>
      <c r="K67" s="623"/>
      <c r="L67" s="611"/>
    </row>
    <row r="68" spans="1:12" s="39" customFormat="1" ht="60" customHeight="1">
      <c r="A68" s="138">
        <v>3</v>
      </c>
      <c r="B68" s="139" t="s">
        <v>421</v>
      </c>
      <c r="C68" s="708" t="s">
        <v>1147</v>
      </c>
      <c r="D68" s="234" t="s">
        <v>384</v>
      </c>
      <c r="E68" s="283">
        <v>204</v>
      </c>
      <c r="F68" s="248"/>
      <c r="G68" s="241"/>
      <c r="H68" s="623"/>
      <c r="I68" s="607"/>
      <c r="J68" s="54"/>
      <c r="K68" s="623"/>
      <c r="L68" s="619"/>
    </row>
    <row r="69" spans="1:256" s="49" customFormat="1" ht="36" customHeight="1">
      <c r="A69" s="138">
        <v>4</v>
      </c>
      <c r="B69" s="139" t="s">
        <v>419</v>
      </c>
      <c r="C69" s="240" t="s">
        <v>423</v>
      </c>
      <c r="D69" s="234" t="s">
        <v>384</v>
      </c>
      <c r="E69" s="283">
        <v>204</v>
      </c>
      <c r="F69" s="248"/>
      <c r="G69" s="241"/>
      <c r="H69" s="627"/>
      <c r="I69" s="607"/>
      <c r="J69" s="55"/>
      <c r="K69" s="626"/>
      <c r="L69" s="620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39" customFormat="1" ht="36" customHeight="1">
      <c r="A70" s="138">
        <v>5</v>
      </c>
      <c r="B70" s="139" t="s">
        <v>403</v>
      </c>
      <c r="C70" s="240" t="s">
        <v>420</v>
      </c>
      <c r="D70" s="234" t="s">
        <v>389</v>
      </c>
      <c r="E70" s="248">
        <v>35</v>
      </c>
      <c r="F70" s="248"/>
      <c r="G70" s="241"/>
      <c r="H70" s="627"/>
      <c r="I70" s="607"/>
      <c r="J70" s="54"/>
      <c r="K70" s="627"/>
      <c r="L70" s="62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s="39" customFormat="1" ht="23.25">
      <c r="A71" s="138">
        <v>6</v>
      </c>
      <c r="B71" s="139" t="s">
        <v>405</v>
      </c>
      <c r="C71" s="240" t="s">
        <v>1223</v>
      </c>
      <c r="D71" s="234" t="s">
        <v>408</v>
      </c>
      <c r="E71" s="249">
        <v>0.525</v>
      </c>
      <c r="F71" s="248"/>
      <c r="G71" s="241"/>
      <c r="H71" s="627"/>
      <c r="I71" s="607"/>
      <c r="J71" s="54"/>
      <c r="K71" s="627"/>
      <c r="L71" s="62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s="49" customFormat="1" ht="12.75">
      <c r="A72" s="138">
        <v>7</v>
      </c>
      <c r="B72" s="139" t="s">
        <v>422</v>
      </c>
      <c r="C72" s="240" t="s">
        <v>400</v>
      </c>
      <c r="D72" s="234" t="s">
        <v>390</v>
      </c>
      <c r="E72" s="249">
        <v>5</v>
      </c>
      <c r="F72" s="248"/>
      <c r="G72" s="334"/>
      <c r="H72" s="627"/>
      <c r="I72" s="607"/>
      <c r="J72" s="55"/>
      <c r="K72" s="626"/>
      <c r="L72" s="618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12" s="49" customFormat="1" ht="14.25" customHeight="1">
      <c r="A73" s="75" t="s">
        <v>396</v>
      </c>
      <c r="B73" s="709"/>
      <c r="C73" s="710"/>
      <c r="D73" s="711"/>
      <c r="E73" s="712"/>
      <c r="F73" s="712"/>
      <c r="G73" s="713">
        <f>SUM(G66:G72)</f>
        <v>0</v>
      </c>
      <c r="H73" s="623"/>
      <c r="I73" s="683"/>
      <c r="J73" s="651"/>
      <c r="K73" s="654"/>
      <c r="L73" s="612"/>
    </row>
    <row r="74" spans="1:12" s="49" customFormat="1" ht="14.25" customHeight="1">
      <c r="A74" s="714"/>
      <c r="B74" s="715"/>
      <c r="C74" s="716"/>
      <c r="D74" s="717"/>
      <c r="E74" s="718"/>
      <c r="F74" s="719"/>
      <c r="G74" s="719"/>
      <c r="H74" s="623"/>
      <c r="I74" s="607"/>
      <c r="J74" s="651"/>
      <c r="K74" s="654"/>
      <c r="L74" s="612"/>
    </row>
    <row r="75" spans="1:12" s="39" customFormat="1" ht="12.75">
      <c r="A75" s="1027" t="s">
        <v>285</v>
      </c>
      <c r="B75" s="1027"/>
      <c r="C75" s="1027"/>
      <c r="D75" s="720"/>
      <c r="E75" s="721"/>
      <c r="F75" s="721"/>
      <c r="G75" s="722"/>
      <c r="H75" s="623"/>
      <c r="I75" s="607"/>
      <c r="J75" s="54"/>
      <c r="K75" s="623"/>
      <c r="L75" s="617"/>
    </row>
    <row r="76" spans="1:12" s="39" customFormat="1" ht="12.75">
      <c r="A76" s="1030" t="s">
        <v>368</v>
      </c>
      <c r="B76" s="1031"/>
      <c r="C76" s="1031"/>
      <c r="D76" s="445"/>
      <c r="E76" s="723"/>
      <c r="F76" s="447"/>
      <c r="G76" s="448"/>
      <c r="H76" s="221"/>
      <c r="I76" s="607"/>
      <c r="J76" s="687"/>
      <c r="K76" s="623"/>
      <c r="L76" s="611"/>
    </row>
    <row r="77" spans="1:12" s="39" customFormat="1" ht="12.75">
      <c r="A77" s="571"/>
      <c r="B77" s="1025" t="s">
        <v>369</v>
      </c>
      <c r="C77" s="1026"/>
      <c r="D77" s="318" t="s">
        <v>384</v>
      </c>
      <c r="E77" s="665">
        <v>204</v>
      </c>
      <c r="F77" s="319">
        <v>30</v>
      </c>
      <c r="G77" s="319"/>
      <c r="H77" s="623"/>
      <c r="I77" s="607"/>
      <c r="J77" s="54"/>
      <c r="K77" s="623"/>
      <c r="L77" s="611"/>
    </row>
    <row r="78" spans="1:12" s="39" customFormat="1" ht="12.75">
      <c r="A78" s="1018" t="s">
        <v>385</v>
      </c>
      <c r="B78" s="1019"/>
      <c r="C78" s="1020"/>
      <c r="D78" s="318"/>
      <c r="E78" s="210">
        <f>SUM(E77:E77)</f>
        <v>204</v>
      </c>
      <c r="F78" s="319"/>
      <c r="G78" s="319"/>
      <c r="H78" s="623"/>
      <c r="I78" s="607"/>
      <c r="J78" s="54"/>
      <c r="K78" s="623"/>
      <c r="L78" s="611"/>
    </row>
    <row r="79" spans="1:12" s="37" customFormat="1" ht="12.75">
      <c r="A79" s="724" t="s">
        <v>407</v>
      </c>
      <c r="B79" s="725"/>
      <c r="C79" s="726"/>
      <c r="D79" s="155" t="s">
        <v>406</v>
      </c>
      <c r="E79" s="726">
        <v>25</v>
      </c>
      <c r="F79" s="322"/>
      <c r="G79" s="670"/>
      <c r="H79" s="627"/>
      <c r="I79" s="607"/>
      <c r="J79" s="54"/>
      <c r="K79" s="627"/>
      <c r="L79" s="629"/>
    </row>
    <row r="80" spans="1:7" ht="12.75">
      <c r="A80" s="149" t="s">
        <v>397</v>
      </c>
      <c r="B80" s="727"/>
      <c r="C80" s="728"/>
      <c r="D80" s="78"/>
      <c r="E80" s="729"/>
      <c r="F80" s="730"/>
      <c r="G80" s="731">
        <f>PRODUCT(G79)*1.03</f>
        <v>0</v>
      </c>
    </row>
    <row r="81" spans="1:7" ht="12.75">
      <c r="A81" s="250"/>
      <c r="B81" s="732"/>
      <c r="C81" s="733"/>
      <c r="D81" s="261"/>
      <c r="E81" s="734"/>
      <c r="F81" s="669"/>
      <c r="G81" s="669"/>
    </row>
    <row r="82" spans="1:7" ht="12.75">
      <c r="A82" s="503" t="s">
        <v>5</v>
      </c>
      <c r="B82" s="504"/>
      <c r="C82" s="385"/>
      <c r="D82" s="359"/>
      <c r="E82" s="359"/>
      <c r="F82" s="359"/>
      <c r="G82" s="359"/>
    </row>
    <row r="83" spans="1:9" ht="12.75">
      <c r="A83" s="993" t="s">
        <v>172</v>
      </c>
      <c r="B83" s="994"/>
      <c r="C83" s="995"/>
      <c r="D83" s="360" t="s">
        <v>408</v>
      </c>
      <c r="E83" s="472">
        <v>0.175</v>
      </c>
      <c r="F83" s="522"/>
      <c r="G83" s="522"/>
      <c r="I83" s="699"/>
    </row>
    <row r="84" spans="1:7" ht="12.75">
      <c r="A84" s="1021" t="s">
        <v>173</v>
      </c>
      <c r="B84" s="1022"/>
      <c r="C84" s="1023"/>
      <c r="D84" s="290" t="s">
        <v>408</v>
      </c>
      <c r="E84" s="291">
        <v>3.5</v>
      </c>
      <c r="F84" s="557"/>
      <c r="G84" s="557"/>
    </row>
    <row r="85" spans="1:7" ht="12.75">
      <c r="A85" s="1002" t="s">
        <v>385</v>
      </c>
      <c r="B85" s="1003"/>
      <c r="C85" s="1004"/>
      <c r="D85" s="445"/>
      <c r="E85" s="735"/>
      <c r="F85" s="736"/>
      <c r="G85" s="737">
        <f>SUM(G83:G84)</f>
        <v>0</v>
      </c>
    </row>
    <row r="86" spans="1:7" ht="12.75">
      <c r="A86" s="738"/>
      <c r="B86" s="739"/>
      <c r="C86" s="740"/>
      <c r="D86" s="91"/>
      <c r="E86" s="92"/>
      <c r="F86" s="93"/>
      <c r="G86" s="94"/>
    </row>
    <row r="87" spans="1:9" ht="12.75">
      <c r="A87" s="1016" t="s">
        <v>418</v>
      </c>
      <c r="B87" s="1017"/>
      <c r="C87" s="1017"/>
      <c r="D87" s="741"/>
      <c r="E87" s="742"/>
      <c r="F87" s="742"/>
      <c r="G87" s="743">
        <f>SUM(G85,G80)</f>
        <v>0</v>
      </c>
      <c r="I87" s="683"/>
    </row>
    <row r="88" spans="1:7" ht="12.75">
      <c r="A88" s="469"/>
      <c r="B88" s="469"/>
      <c r="C88" s="469"/>
      <c r="D88" s="469"/>
      <c r="E88" s="469"/>
      <c r="F88" s="469"/>
      <c r="G88" s="469"/>
    </row>
    <row r="89" spans="1:9" ht="15">
      <c r="A89" s="1005" t="s">
        <v>1</v>
      </c>
      <c r="B89" s="1005"/>
      <c r="C89" s="1005"/>
      <c r="D89" s="436"/>
      <c r="E89" s="436"/>
      <c r="F89" s="436"/>
      <c r="G89" s="380">
        <f>SUM(G87,G73)</f>
        <v>0</v>
      </c>
      <c r="I89" s="683"/>
    </row>
    <row r="90" spans="1:12" s="18" customFormat="1" ht="15">
      <c r="A90" s="97"/>
      <c r="B90" s="97"/>
      <c r="C90" s="97"/>
      <c r="D90" s="97"/>
      <c r="E90" s="97"/>
      <c r="F90" s="97"/>
      <c r="G90" s="474"/>
      <c r="H90" s="221"/>
      <c r="I90" s="683"/>
      <c r="J90" s="687"/>
      <c r="K90" s="221"/>
      <c r="L90" s="647"/>
    </row>
    <row r="91" spans="1:12" s="50" customFormat="1" ht="15">
      <c r="A91" s="1005" t="s">
        <v>2</v>
      </c>
      <c r="B91" s="1005"/>
      <c r="C91" s="1005"/>
      <c r="D91" s="436"/>
      <c r="E91" s="436"/>
      <c r="F91" s="436"/>
      <c r="G91" s="436"/>
      <c r="H91" s="634"/>
      <c r="I91" s="607"/>
      <c r="J91" s="694"/>
      <c r="K91" s="634"/>
      <c r="L91" s="611"/>
    </row>
    <row r="92" spans="1:12" s="53" customFormat="1" ht="13.5" customHeight="1">
      <c r="A92" s="438"/>
      <c r="B92" s="439"/>
      <c r="C92" s="440"/>
      <c r="D92" s="440"/>
      <c r="E92" s="440"/>
      <c r="F92" s="440"/>
      <c r="G92" s="440"/>
      <c r="H92" s="680"/>
      <c r="I92" s="695"/>
      <c r="J92" s="696"/>
      <c r="K92" s="680"/>
      <c r="L92" s="611"/>
    </row>
    <row r="93" spans="1:12" s="53" customFormat="1" ht="12.75" customHeight="1">
      <c r="A93" s="256" t="s">
        <v>395</v>
      </c>
      <c r="B93" s="83"/>
      <c r="C93" s="83"/>
      <c r="D93" s="83"/>
      <c r="E93" s="84"/>
      <c r="F93" s="85"/>
      <c r="G93" s="85"/>
      <c r="H93" s="680"/>
      <c r="I93" s="695"/>
      <c r="J93" s="696"/>
      <c r="K93" s="680"/>
      <c r="L93" s="611"/>
    </row>
    <row r="94" spans="1:12" s="39" customFormat="1" ht="9.75" customHeight="1">
      <c r="A94" s="744" t="s">
        <v>387</v>
      </c>
      <c r="B94" s="744" t="s">
        <v>379</v>
      </c>
      <c r="C94" s="744" t="s">
        <v>388</v>
      </c>
      <c r="D94" s="745" t="s">
        <v>380</v>
      </c>
      <c r="E94" s="745" t="s">
        <v>381</v>
      </c>
      <c r="F94" s="681" t="s">
        <v>382</v>
      </c>
      <c r="G94" s="745" t="s">
        <v>383</v>
      </c>
      <c r="H94" s="623"/>
      <c r="I94" s="607"/>
      <c r="J94" s="54"/>
      <c r="K94" s="623"/>
      <c r="L94" s="611"/>
    </row>
    <row r="95" spans="1:12" s="39" customFormat="1" ht="48.75" customHeight="1">
      <c r="A95" s="138">
        <v>1</v>
      </c>
      <c r="B95" s="139" t="s">
        <v>411</v>
      </c>
      <c r="C95" s="285" t="s">
        <v>8</v>
      </c>
      <c r="D95" s="234" t="s">
        <v>389</v>
      </c>
      <c r="E95" s="248">
        <v>14</v>
      </c>
      <c r="F95" s="248"/>
      <c r="G95" s="241"/>
      <c r="H95" s="623"/>
      <c r="I95" s="607"/>
      <c r="J95" s="54"/>
      <c r="K95" s="623"/>
      <c r="L95" s="611"/>
    </row>
    <row r="96" spans="1:12" s="39" customFormat="1" ht="23.25" customHeight="1">
      <c r="A96" s="429">
        <v>2</v>
      </c>
      <c r="B96" s="332" t="s">
        <v>386</v>
      </c>
      <c r="C96" s="333" t="s">
        <v>1222</v>
      </c>
      <c r="D96" s="430" t="s">
        <v>389</v>
      </c>
      <c r="E96" s="314">
        <v>14</v>
      </c>
      <c r="F96" s="314"/>
      <c r="G96" s="334"/>
      <c r="H96" s="623"/>
      <c r="I96" s="607"/>
      <c r="J96" s="54"/>
      <c r="K96" s="623"/>
      <c r="L96" s="611"/>
    </row>
    <row r="97" spans="1:12" s="39" customFormat="1" ht="60" customHeight="1">
      <c r="A97" s="138">
        <v>3</v>
      </c>
      <c r="B97" s="139" t="s">
        <v>421</v>
      </c>
      <c r="C97" s="708" t="s">
        <v>1147</v>
      </c>
      <c r="D97" s="234" t="s">
        <v>384</v>
      </c>
      <c r="E97" s="283">
        <v>10</v>
      </c>
      <c r="F97" s="248"/>
      <c r="G97" s="241"/>
      <c r="H97" s="623"/>
      <c r="I97" s="607"/>
      <c r="J97" s="54"/>
      <c r="K97" s="623"/>
      <c r="L97" s="619"/>
    </row>
    <row r="98" spans="1:256" s="49" customFormat="1" ht="36" customHeight="1">
      <c r="A98" s="138">
        <v>4</v>
      </c>
      <c r="B98" s="139" t="s">
        <v>419</v>
      </c>
      <c r="C98" s="240" t="s">
        <v>423</v>
      </c>
      <c r="D98" s="234" t="s">
        <v>384</v>
      </c>
      <c r="E98" s="283">
        <v>10</v>
      </c>
      <c r="F98" s="248"/>
      <c r="G98" s="241"/>
      <c r="H98" s="627"/>
      <c r="I98" s="607"/>
      <c r="J98" s="55"/>
      <c r="K98" s="626"/>
      <c r="L98" s="620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</row>
    <row r="99" spans="1:256" s="39" customFormat="1" ht="22.5">
      <c r="A99" s="138">
        <v>5</v>
      </c>
      <c r="B99" s="139" t="s">
        <v>405</v>
      </c>
      <c r="C99" s="240" t="s">
        <v>174</v>
      </c>
      <c r="D99" s="234" t="s">
        <v>408</v>
      </c>
      <c r="E99" s="249">
        <v>0.15</v>
      </c>
      <c r="F99" s="248"/>
      <c r="G99" s="241"/>
      <c r="H99" s="627"/>
      <c r="I99" s="607"/>
      <c r="J99" s="54"/>
      <c r="K99" s="627"/>
      <c r="L99" s="620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</row>
    <row r="100" spans="1:256" s="49" customFormat="1" ht="12.75">
      <c r="A100" s="138">
        <v>6</v>
      </c>
      <c r="B100" s="139" t="s">
        <v>422</v>
      </c>
      <c r="C100" s="240" t="s">
        <v>400</v>
      </c>
      <c r="D100" s="234" t="s">
        <v>390</v>
      </c>
      <c r="E100" s="249">
        <v>0.06</v>
      </c>
      <c r="F100" s="248"/>
      <c r="G100" s="334"/>
      <c r="H100" s="627"/>
      <c r="I100" s="607"/>
      <c r="J100" s="55"/>
      <c r="K100" s="626"/>
      <c r="L100" s="618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  <c r="IT100" s="55"/>
      <c r="IU100" s="55"/>
      <c r="IV100" s="55"/>
    </row>
    <row r="101" spans="1:12" s="49" customFormat="1" ht="14.25" customHeight="1">
      <c r="A101" s="75" t="s">
        <v>396</v>
      </c>
      <c r="B101" s="709"/>
      <c r="C101" s="710"/>
      <c r="D101" s="711"/>
      <c r="E101" s="712"/>
      <c r="F101" s="712"/>
      <c r="G101" s="713">
        <f>SUM(G95:G100)</f>
        <v>0</v>
      </c>
      <c r="H101" s="623"/>
      <c r="I101" s="683"/>
      <c r="J101" s="651"/>
      <c r="K101" s="636"/>
      <c r="L101" s="612"/>
    </row>
    <row r="102" spans="1:7" ht="12.75">
      <c r="A102" s="682"/>
      <c r="B102" s="682"/>
      <c r="C102" s="682"/>
      <c r="D102" s="682"/>
      <c r="E102" s="682"/>
      <c r="F102" s="682"/>
      <c r="G102" s="682"/>
    </row>
    <row r="103" spans="1:12" s="39" customFormat="1" ht="12.75">
      <c r="A103" s="1027" t="s">
        <v>286</v>
      </c>
      <c r="B103" s="1027"/>
      <c r="C103" s="1027"/>
      <c r="D103" s="746"/>
      <c r="E103" s="747"/>
      <c r="F103" s="747"/>
      <c r="G103" s="748"/>
      <c r="H103" s="623"/>
      <c r="I103" s="607"/>
      <c r="J103" s="54"/>
      <c r="K103" s="623"/>
      <c r="L103" s="617"/>
    </row>
    <row r="104" spans="1:12" s="39" customFormat="1" ht="12.75">
      <c r="A104" s="1030" t="s">
        <v>6</v>
      </c>
      <c r="B104" s="1031"/>
      <c r="C104" s="1031"/>
      <c r="D104" s="445"/>
      <c r="E104" s="723"/>
      <c r="F104" s="447"/>
      <c r="G104" s="448"/>
      <c r="H104" s="221"/>
      <c r="I104" s="607"/>
      <c r="J104" s="687"/>
      <c r="K104" s="623"/>
      <c r="L104" s="611"/>
    </row>
    <row r="105" spans="1:12" s="39" customFormat="1" ht="12.75">
      <c r="A105" s="663" t="s">
        <v>1210</v>
      </c>
      <c r="B105" s="1013" t="s">
        <v>378</v>
      </c>
      <c r="C105" s="1014"/>
      <c r="D105" s="511" t="s">
        <v>384</v>
      </c>
      <c r="E105" s="512">
        <v>10</v>
      </c>
      <c r="F105" s="513"/>
      <c r="G105" s="513"/>
      <c r="H105" s="623"/>
      <c r="I105" s="607"/>
      <c r="J105" s="54"/>
      <c r="K105" s="623"/>
      <c r="L105" s="611"/>
    </row>
    <row r="106" spans="1:12" s="39" customFormat="1" ht="12.75">
      <c r="A106" s="1010" t="s">
        <v>385</v>
      </c>
      <c r="B106" s="1011"/>
      <c r="C106" s="1012"/>
      <c r="D106" s="749" t="s">
        <v>384</v>
      </c>
      <c r="E106" s="421">
        <v>10</v>
      </c>
      <c r="F106" s="489"/>
      <c r="G106" s="489"/>
      <c r="H106" s="623"/>
      <c r="I106" s="607"/>
      <c r="J106" s="54"/>
      <c r="K106" s="623"/>
      <c r="L106" s="611"/>
    </row>
    <row r="107" spans="1:12" s="37" customFormat="1" ht="12.75">
      <c r="A107" s="750" t="s">
        <v>407</v>
      </c>
      <c r="B107" s="139"/>
      <c r="C107" s="140"/>
      <c r="D107" s="138" t="s">
        <v>406</v>
      </c>
      <c r="E107" s="140">
        <v>25</v>
      </c>
      <c r="F107" s="142"/>
      <c r="G107" s="751"/>
      <c r="H107" s="627"/>
      <c r="I107" s="607"/>
      <c r="J107" s="54"/>
      <c r="K107" s="627"/>
      <c r="L107" s="629"/>
    </row>
    <row r="108" spans="1:11" ht="12.75">
      <c r="A108" s="149" t="s">
        <v>397</v>
      </c>
      <c r="B108" s="727"/>
      <c r="C108" s="728"/>
      <c r="D108" s="78"/>
      <c r="E108" s="729"/>
      <c r="F108" s="730"/>
      <c r="G108" s="731">
        <f>PRODUCT(G107)*1.03</f>
        <v>0</v>
      </c>
      <c r="I108" s="683"/>
      <c r="K108" s="646"/>
    </row>
    <row r="109" spans="1:7" ht="12.75">
      <c r="A109" s="250"/>
      <c r="B109" s="251"/>
      <c r="C109" s="252"/>
      <c r="D109" s="98"/>
      <c r="E109" s="253"/>
      <c r="F109" s="254"/>
      <c r="G109" s="254"/>
    </row>
    <row r="110" spans="1:7" ht="12.75">
      <c r="A110" s="503" t="s">
        <v>0</v>
      </c>
      <c r="B110" s="504"/>
      <c r="C110" s="385"/>
      <c r="D110" s="359"/>
      <c r="E110" s="359"/>
      <c r="F110" s="359"/>
      <c r="G110" s="359"/>
    </row>
    <row r="111" spans="1:7" ht="12.75">
      <c r="A111" s="993" t="s">
        <v>486</v>
      </c>
      <c r="B111" s="994"/>
      <c r="C111" s="995"/>
      <c r="D111" s="360" t="s">
        <v>408</v>
      </c>
      <c r="E111" s="472">
        <v>0.07</v>
      </c>
      <c r="F111" s="522"/>
      <c r="G111" s="522"/>
    </row>
    <row r="112" spans="1:7" ht="12.75">
      <c r="A112" s="1002" t="s">
        <v>385</v>
      </c>
      <c r="B112" s="1003"/>
      <c r="C112" s="1004"/>
      <c r="D112" s="445"/>
      <c r="E112" s="735"/>
      <c r="F112" s="736"/>
      <c r="G112" s="737">
        <f>SUM(G111:G111)</f>
        <v>0</v>
      </c>
    </row>
    <row r="113" spans="1:7" ht="12.75">
      <c r="A113" s="738"/>
      <c r="B113" s="739"/>
      <c r="C113" s="740"/>
      <c r="D113" s="91"/>
      <c r="E113" s="92"/>
      <c r="F113" s="93"/>
      <c r="G113" s="94"/>
    </row>
    <row r="114" spans="1:9" ht="12.75">
      <c r="A114" s="1016" t="s">
        <v>424</v>
      </c>
      <c r="B114" s="1017"/>
      <c r="C114" s="1017"/>
      <c r="D114" s="741"/>
      <c r="E114" s="742"/>
      <c r="F114" s="742"/>
      <c r="G114" s="743">
        <f>SUM(G112,G108)</f>
        <v>0</v>
      </c>
      <c r="I114" s="683"/>
    </row>
    <row r="115" spans="1:7" ht="12.75">
      <c r="A115" s="469"/>
      <c r="B115" s="469"/>
      <c r="C115" s="469"/>
      <c r="D115" s="469"/>
      <c r="E115" s="469"/>
      <c r="F115" s="469"/>
      <c r="G115" s="469"/>
    </row>
    <row r="116" ht="10.5" customHeight="1"/>
    <row r="117" spans="1:9" ht="15">
      <c r="A117" s="1005" t="s">
        <v>4</v>
      </c>
      <c r="B117" s="1005"/>
      <c r="C117" s="1005"/>
      <c r="D117" s="502"/>
      <c r="E117" s="502"/>
      <c r="F117" s="502"/>
      <c r="G117" s="380">
        <f>SUM(G114,G101)</f>
        <v>0</v>
      </c>
      <c r="I117" s="683"/>
    </row>
    <row r="118" spans="1:12" s="18" customFormat="1" ht="13.5" customHeight="1">
      <c r="A118" s="97"/>
      <c r="B118" s="97"/>
      <c r="C118" s="97"/>
      <c r="D118" s="648"/>
      <c r="E118" s="648"/>
      <c r="F118" s="648"/>
      <c r="G118" s="474"/>
      <c r="H118" s="221"/>
      <c r="I118" s="683"/>
      <c r="J118" s="687"/>
      <c r="K118" s="221"/>
      <c r="L118" s="647"/>
    </row>
    <row r="119" ht="13.5" customHeight="1"/>
    <row r="120" spans="1:12" s="50" customFormat="1" ht="15">
      <c r="A120" s="1005" t="s">
        <v>9</v>
      </c>
      <c r="B120" s="1005"/>
      <c r="C120" s="1005"/>
      <c r="D120" s="436"/>
      <c r="E120" s="436"/>
      <c r="F120" s="436"/>
      <c r="G120" s="436"/>
      <c r="H120" s="634"/>
      <c r="I120" s="607"/>
      <c r="J120" s="694"/>
      <c r="K120" s="634"/>
      <c r="L120" s="611"/>
    </row>
    <row r="122" spans="1:12" s="53" customFormat="1" ht="12.75" customHeight="1">
      <c r="A122" s="752" t="s">
        <v>395</v>
      </c>
      <c r="B122" s="753"/>
      <c r="C122" s="753"/>
      <c r="D122" s="753"/>
      <c r="E122" s="754"/>
      <c r="F122" s="755"/>
      <c r="G122" s="755"/>
      <c r="H122" s="680"/>
      <c r="I122" s="695"/>
      <c r="J122" s="696"/>
      <c r="K122" s="680"/>
      <c r="L122" s="611"/>
    </row>
    <row r="123" spans="1:12" s="39" customFormat="1" ht="12.75" customHeight="1">
      <c r="A123" s="744" t="s">
        <v>387</v>
      </c>
      <c r="B123" s="744" t="s">
        <v>379</v>
      </c>
      <c r="C123" s="744" t="s">
        <v>388</v>
      </c>
      <c r="D123" s="745" t="s">
        <v>380</v>
      </c>
      <c r="E123" s="745" t="s">
        <v>381</v>
      </c>
      <c r="F123" s="681" t="s">
        <v>382</v>
      </c>
      <c r="G123" s="745" t="s">
        <v>383</v>
      </c>
      <c r="H123" s="623"/>
      <c r="I123" s="607"/>
      <c r="J123" s="54"/>
      <c r="K123" s="623"/>
      <c r="L123" s="611"/>
    </row>
    <row r="124" spans="1:12" s="39" customFormat="1" ht="48.75" customHeight="1">
      <c r="A124" s="138">
        <v>1</v>
      </c>
      <c r="B124" s="139" t="s">
        <v>411</v>
      </c>
      <c r="C124" s="285" t="s">
        <v>11</v>
      </c>
      <c r="D124" s="234" t="s">
        <v>389</v>
      </c>
      <c r="E124" s="248">
        <v>34</v>
      </c>
      <c r="F124" s="248"/>
      <c r="G124" s="241"/>
      <c r="H124" s="623"/>
      <c r="I124" s="607"/>
      <c r="J124" s="54"/>
      <c r="K124" s="623"/>
      <c r="L124" s="611"/>
    </row>
    <row r="125" spans="1:12" s="39" customFormat="1" ht="23.25" customHeight="1">
      <c r="A125" s="429">
        <v>2</v>
      </c>
      <c r="B125" s="332" t="s">
        <v>386</v>
      </c>
      <c r="C125" s="333" t="s">
        <v>1222</v>
      </c>
      <c r="D125" s="430" t="s">
        <v>389</v>
      </c>
      <c r="E125" s="314">
        <v>34</v>
      </c>
      <c r="F125" s="314"/>
      <c r="G125" s="334"/>
      <c r="H125" s="623"/>
      <c r="I125" s="607"/>
      <c r="J125" s="54"/>
      <c r="K125" s="623"/>
      <c r="L125" s="611"/>
    </row>
    <row r="126" spans="1:12" s="39" customFormat="1" ht="60" customHeight="1">
      <c r="A126" s="138">
        <v>3</v>
      </c>
      <c r="B126" s="139" t="s">
        <v>13</v>
      </c>
      <c r="C126" s="708" t="s">
        <v>12</v>
      </c>
      <c r="D126" s="234" t="s">
        <v>384</v>
      </c>
      <c r="E126" s="283">
        <v>207</v>
      </c>
      <c r="F126" s="248"/>
      <c r="G126" s="241"/>
      <c r="H126" s="623"/>
      <c r="I126" s="607"/>
      <c r="J126" s="54"/>
      <c r="K126" s="623"/>
      <c r="L126" s="619"/>
    </row>
    <row r="127" spans="1:256" s="49" customFormat="1" ht="36" customHeight="1">
      <c r="A127" s="138">
        <v>4</v>
      </c>
      <c r="B127" s="139" t="s">
        <v>14</v>
      </c>
      <c r="C127" s="240" t="s">
        <v>15</v>
      </c>
      <c r="D127" s="234" t="s">
        <v>384</v>
      </c>
      <c r="E127" s="283">
        <v>207</v>
      </c>
      <c r="F127" s="248"/>
      <c r="G127" s="241"/>
      <c r="H127" s="627"/>
      <c r="I127" s="607"/>
      <c r="J127" s="55"/>
      <c r="K127" s="626"/>
      <c r="L127" s="620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39" customFormat="1" ht="23.25">
      <c r="A128" s="138">
        <v>5</v>
      </c>
      <c r="B128" s="139" t="s">
        <v>405</v>
      </c>
      <c r="C128" s="240" t="s">
        <v>373</v>
      </c>
      <c r="D128" s="234" t="s">
        <v>408</v>
      </c>
      <c r="E128" s="249">
        <v>0.51</v>
      </c>
      <c r="F128" s="248"/>
      <c r="G128" s="241"/>
      <c r="H128" s="627"/>
      <c r="I128" s="607"/>
      <c r="J128" s="54"/>
      <c r="K128" s="627"/>
      <c r="L128" s="620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  <c r="IV128" s="54"/>
    </row>
    <row r="129" spans="1:256" s="49" customFormat="1" ht="12.75">
      <c r="A129" s="138">
        <v>6</v>
      </c>
      <c r="B129" s="139" t="s">
        <v>422</v>
      </c>
      <c r="C129" s="240" t="s">
        <v>400</v>
      </c>
      <c r="D129" s="234" t="s">
        <v>390</v>
      </c>
      <c r="E129" s="249">
        <v>0.55</v>
      </c>
      <c r="F129" s="248"/>
      <c r="G129" s="334"/>
      <c r="H129" s="627"/>
      <c r="I129" s="607"/>
      <c r="J129" s="55"/>
      <c r="K129" s="626"/>
      <c r="L129" s="618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12" s="49" customFormat="1" ht="14.25" customHeight="1">
      <c r="A130" s="75" t="s">
        <v>396</v>
      </c>
      <c r="B130" s="709"/>
      <c r="C130" s="710"/>
      <c r="D130" s="711"/>
      <c r="E130" s="712"/>
      <c r="F130" s="712"/>
      <c r="G130" s="713">
        <f>SUM(G124:G129)</f>
        <v>0</v>
      </c>
      <c r="H130" s="623"/>
      <c r="I130" s="683"/>
      <c r="J130" s="651"/>
      <c r="K130" s="636"/>
      <c r="L130" s="621"/>
    </row>
    <row r="131" spans="8:12" s="469" customFormat="1" ht="12.75">
      <c r="H131" s="633"/>
      <c r="I131" s="607"/>
      <c r="J131" s="700"/>
      <c r="K131" s="633"/>
      <c r="L131" s="621"/>
    </row>
    <row r="132" spans="1:12" s="39" customFormat="1" ht="12.75">
      <c r="A132" s="1001" t="s">
        <v>162</v>
      </c>
      <c r="B132" s="1001"/>
      <c r="C132" s="1001"/>
      <c r="D132" s="86"/>
      <c r="E132" s="415"/>
      <c r="F132" s="415"/>
      <c r="G132" s="416"/>
      <c r="H132" s="623"/>
      <c r="I132" s="607"/>
      <c r="J132" s="54"/>
      <c r="K132" s="623"/>
      <c r="L132" s="617"/>
    </row>
    <row r="133" spans="1:12" s="39" customFormat="1" ht="12.75">
      <c r="A133" s="1030" t="s">
        <v>16</v>
      </c>
      <c r="B133" s="1031"/>
      <c r="C133" s="1031"/>
      <c r="D133" s="445"/>
      <c r="E133" s="446"/>
      <c r="F133" s="447"/>
      <c r="G133" s="448"/>
      <c r="H133" s="633"/>
      <c r="I133" s="607"/>
      <c r="J133" s="700"/>
      <c r="K133" s="623"/>
      <c r="L133" s="611"/>
    </row>
    <row r="134" spans="1:12" s="39" customFormat="1" ht="12.75">
      <c r="A134" s="517" t="s">
        <v>1210</v>
      </c>
      <c r="B134" s="1013" t="s">
        <v>371</v>
      </c>
      <c r="C134" s="1014"/>
      <c r="D134" s="487" t="s">
        <v>384</v>
      </c>
      <c r="E134" s="488">
        <v>93</v>
      </c>
      <c r="F134" s="489"/>
      <c r="G134" s="489"/>
      <c r="H134" s="623"/>
      <c r="I134" s="607"/>
      <c r="J134" s="54"/>
      <c r="K134" s="623"/>
      <c r="L134" s="611"/>
    </row>
    <row r="135" spans="1:12" s="39" customFormat="1" ht="12.75">
      <c r="A135" s="507"/>
      <c r="B135" s="1033" t="s">
        <v>372</v>
      </c>
      <c r="C135" s="1034"/>
      <c r="D135" s="290" t="s">
        <v>384</v>
      </c>
      <c r="E135" s="556">
        <v>114</v>
      </c>
      <c r="F135" s="557"/>
      <c r="G135" s="557"/>
      <c r="H135" s="623"/>
      <c r="I135" s="607"/>
      <c r="J135" s="54"/>
      <c r="K135" s="623"/>
      <c r="L135" s="611"/>
    </row>
    <row r="136" spans="1:12" s="39" customFormat="1" ht="12.75">
      <c r="A136" s="1010" t="s">
        <v>385</v>
      </c>
      <c r="B136" s="1011"/>
      <c r="C136" s="1012"/>
      <c r="D136" s="757" t="s">
        <v>384</v>
      </c>
      <c r="E136" s="421">
        <f>SUM(E134:E135)</f>
        <v>207</v>
      </c>
      <c r="F136" s="489"/>
      <c r="G136" s="489">
        <f>SUM(G134:G135)</f>
        <v>0</v>
      </c>
      <c r="H136" s="623"/>
      <c r="I136" s="607"/>
      <c r="J136" s="54"/>
      <c r="K136" s="623"/>
      <c r="L136" s="611"/>
    </row>
    <row r="137" spans="1:12" s="37" customFormat="1" ht="12.75">
      <c r="A137" s="750" t="s">
        <v>407</v>
      </c>
      <c r="B137" s="139"/>
      <c r="C137" s="140"/>
      <c r="D137" s="138" t="s">
        <v>406</v>
      </c>
      <c r="E137" s="140">
        <v>25</v>
      </c>
      <c r="F137" s="142"/>
      <c r="G137" s="751">
        <f>PRODUCT(E137,G136)/100+G136</f>
        <v>0</v>
      </c>
      <c r="H137" s="627"/>
      <c r="I137" s="607"/>
      <c r="J137" s="54"/>
      <c r="K137" s="627"/>
      <c r="L137" s="629"/>
    </row>
    <row r="138" spans="1:12" s="469" customFormat="1" ht="12.75">
      <c r="A138" s="149" t="s">
        <v>397</v>
      </c>
      <c r="B138" s="727"/>
      <c r="C138" s="728"/>
      <c r="D138" s="78"/>
      <c r="E138" s="729"/>
      <c r="F138" s="730"/>
      <c r="G138" s="731">
        <f>PRODUCT(G137)*1.03</f>
        <v>0</v>
      </c>
      <c r="H138" s="633"/>
      <c r="I138" s="683"/>
      <c r="J138" s="700"/>
      <c r="K138" s="633"/>
      <c r="L138" s="621"/>
    </row>
    <row r="139" spans="1:12" s="469" customFormat="1" ht="12.75">
      <c r="A139" s="250"/>
      <c r="B139" s="732"/>
      <c r="C139" s="733"/>
      <c r="D139" s="261"/>
      <c r="E139" s="734"/>
      <c r="F139" s="669"/>
      <c r="G139" s="669"/>
      <c r="H139" s="633"/>
      <c r="I139" s="607"/>
      <c r="J139" s="700"/>
      <c r="K139" s="633"/>
      <c r="L139" s="621"/>
    </row>
    <row r="140" spans="1:12" s="469" customFormat="1" ht="12.75">
      <c r="A140" s="503" t="s">
        <v>0</v>
      </c>
      <c r="B140" s="504"/>
      <c r="C140" s="385"/>
      <c r="D140" s="359"/>
      <c r="E140" s="359"/>
      <c r="F140" s="359"/>
      <c r="G140" s="359"/>
      <c r="H140" s="633"/>
      <c r="I140" s="607"/>
      <c r="J140" s="700"/>
      <c r="K140" s="633"/>
      <c r="L140" s="621"/>
    </row>
    <row r="141" spans="1:12" s="469" customFormat="1" ht="12.75">
      <c r="A141" s="993" t="s">
        <v>374</v>
      </c>
      <c r="B141" s="994"/>
      <c r="C141" s="995"/>
      <c r="D141" s="360" t="s">
        <v>408</v>
      </c>
      <c r="E141" s="361">
        <v>0.17</v>
      </c>
      <c r="F141" s="522"/>
      <c r="G141" s="522"/>
      <c r="H141" s="633"/>
      <c r="I141" s="607"/>
      <c r="J141" s="700"/>
      <c r="K141" s="633"/>
      <c r="L141" s="621"/>
    </row>
    <row r="142" spans="1:12" s="469" customFormat="1" ht="12.75">
      <c r="A142" s="1002" t="s">
        <v>385</v>
      </c>
      <c r="B142" s="1003"/>
      <c r="C142" s="1004"/>
      <c r="D142" s="445"/>
      <c r="E142" s="735"/>
      <c r="F142" s="736"/>
      <c r="G142" s="737">
        <f>SUM(G141:G141)</f>
        <v>0</v>
      </c>
      <c r="H142" s="633"/>
      <c r="I142" s="607"/>
      <c r="J142" s="700"/>
      <c r="K142" s="633"/>
      <c r="L142" s="621"/>
    </row>
    <row r="143" spans="1:12" s="469" customFormat="1" ht="12.75">
      <c r="A143" s="738"/>
      <c r="B143" s="739"/>
      <c r="C143" s="740"/>
      <c r="D143" s="91"/>
      <c r="E143" s="92"/>
      <c r="F143" s="93"/>
      <c r="G143" s="94"/>
      <c r="H143" s="633"/>
      <c r="I143" s="607"/>
      <c r="J143" s="700"/>
      <c r="K143" s="633"/>
      <c r="L143" s="621"/>
    </row>
    <row r="144" spans="1:12" s="469" customFormat="1" ht="12.75">
      <c r="A144" s="1016" t="s">
        <v>442</v>
      </c>
      <c r="B144" s="1017"/>
      <c r="C144" s="1017"/>
      <c r="D144" s="741"/>
      <c r="E144" s="742"/>
      <c r="F144" s="742"/>
      <c r="G144" s="743">
        <f>SUM(G142,G138)</f>
        <v>0</v>
      </c>
      <c r="H144" s="633"/>
      <c r="I144" s="683"/>
      <c r="J144" s="700"/>
      <c r="K144" s="633"/>
      <c r="L144" s="621"/>
    </row>
    <row r="145" spans="1:7" ht="12.75">
      <c r="A145" s="469"/>
      <c r="B145" s="469"/>
      <c r="C145" s="469"/>
      <c r="D145" s="469"/>
      <c r="E145" s="469"/>
      <c r="F145" s="469"/>
      <c r="G145" s="469"/>
    </row>
    <row r="146" spans="1:11" ht="14.25" customHeight="1">
      <c r="A146" s="1005" t="s">
        <v>17</v>
      </c>
      <c r="B146" s="1005"/>
      <c r="C146" s="1005"/>
      <c r="D146" s="436"/>
      <c r="E146" s="436"/>
      <c r="F146" s="436"/>
      <c r="G146" s="380">
        <f>SUM(G144,G130)</f>
        <v>0</v>
      </c>
      <c r="I146" s="683"/>
      <c r="K146" s="646"/>
    </row>
    <row r="149" spans="1:12" s="50" customFormat="1" ht="15">
      <c r="A149" s="436" t="s">
        <v>18</v>
      </c>
      <c r="B149" s="225"/>
      <c r="C149" s="437"/>
      <c r="D149" s="436"/>
      <c r="E149" s="436"/>
      <c r="F149" s="436"/>
      <c r="G149" s="436"/>
      <c r="H149" s="634"/>
      <c r="I149" s="607"/>
      <c r="J149" s="694"/>
      <c r="K149" s="634"/>
      <c r="L149" s="611"/>
    </row>
    <row r="150" spans="1:12" s="53" customFormat="1" ht="12.75" customHeight="1">
      <c r="A150" s="438"/>
      <c r="B150" s="439"/>
      <c r="C150" s="440"/>
      <c r="D150" s="440"/>
      <c r="E150" s="440"/>
      <c r="F150" s="440"/>
      <c r="G150" s="440"/>
      <c r="H150" s="680"/>
      <c r="I150" s="695"/>
      <c r="J150" s="696"/>
      <c r="K150" s="680"/>
      <c r="L150" s="611"/>
    </row>
    <row r="151" spans="1:12" s="53" customFormat="1" ht="12.75" customHeight="1">
      <c r="A151" s="256" t="s">
        <v>395</v>
      </c>
      <c r="B151" s="83"/>
      <c r="C151" s="83"/>
      <c r="D151" s="83"/>
      <c r="E151" s="84"/>
      <c r="F151" s="85"/>
      <c r="G151" s="85"/>
      <c r="H151" s="680"/>
      <c r="I151" s="695"/>
      <c r="J151" s="696"/>
      <c r="K151" s="680"/>
      <c r="L151" s="611"/>
    </row>
    <row r="152" spans="1:12" s="39" customFormat="1" ht="9.75" customHeight="1">
      <c r="A152" s="744" t="s">
        <v>387</v>
      </c>
      <c r="B152" s="744" t="s">
        <v>379</v>
      </c>
      <c r="C152" s="744" t="s">
        <v>388</v>
      </c>
      <c r="D152" s="745" t="s">
        <v>380</v>
      </c>
      <c r="E152" s="745" t="s">
        <v>381</v>
      </c>
      <c r="F152" s="452" t="s">
        <v>382</v>
      </c>
      <c r="G152" s="119" t="s">
        <v>383</v>
      </c>
      <c r="H152" s="623"/>
      <c r="I152" s="607"/>
      <c r="J152" s="54"/>
      <c r="K152" s="623"/>
      <c r="L152" s="611"/>
    </row>
    <row r="153" spans="1:12" s="39" customFormat="1" ht="48.75" customHeight="1">
      <c r="A153" s="138">
        <v>1</v>
      </c>
      <c r="B153" s="139" t="s">
        <v>411</v>
      </c>
      <c r="C153" s="285" t="s">
        <v>720</v>
      </c>
      <c r="D153" s="234" t="s">
        <v>389</v>
      </c>
      <c r="E153" s="248">
        <v>112</v>
      </c>
      <c r="F153" s="247"/>
      <c r="G153" s="239"/>
      <c r="H153" s="623"/>
      <c r="I153" s="607"/>
      <c r="J153" s="54"/>
      <c r="K153" s="623"/>
      <c r="L153" s="611"/>
    </row>
    <row r="154" spans="1:12" s="39" customFormat="1" ht="25.5" customHeight="1">
      <c r="A154" s="429">
        <v>2</v>
      </c>
      <c r="B154" s="332" t="s">
        <v>386</v>
      </c>
      <c r="C154" s="333" t="s">
        <v>1222</v>
      </c>
      <c r="D154" s="430" t="s">
        <v>389</v>
      </c>
      <c r="E154" s="314">
        <v>112</v>
      </c>
      <c r="F154" s="443"/>
      <c r="G154" s="245"/>
      <c r="H154" s="623"/>
      <c r="I154" s="607"/>
      <c r="J154" s="54"/>
      <c r="K154" s="623"/>
      <c r="L154" s="611"/>
    </row>
    <row r="155" spans="1:256" s="49" customFormat="1" ht="15" customHeight="1">
      <c r="A155" s="138">
        <v>3</v>
      </c>
      <c r="B155" s="139" t="s">
        <v>1207</v>
      </c>
      <c r="C155" s="240" t="s">
        <v>1208</v>
      </c>
      <c r="D155" s="234" t="s">
        <v>384</v>
      </c>
      <c r="E155" s="241">
        <v>1401</v>
      </c>
      <c r="F155" s="247"/>
      <c r="G155" s="239"/>
      <c r="H155" s="627"/>
      <c r="I155" s="607"/>
      <c r="J155" s="55"/>
      <c r="K155" s="626"/>
      <c r="L155" s="620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</row>
    <row r="156" spans="1:256" s="39" customFormat="1" ht="23.25">
      <c r="A156" s="138">
        <v>4</v>
      </c>
      <c r="B156" s="139" t="s">
        <v>405</v>
      </c>
      <c r="C156" s="240" t="s">
        <v>180</v>
      </c>
      <c r="D156" s="234" t="s">
        <v>408</v>
      </c>
      <c r="E156" s="249">
        <v>1.68</v>
      </c>
      <c r="F156" s="247"/>
      <c r="G156" s="239"/>
      <c r="H156" s="627"/>
      <c r="I156" s="607"/>
      <c r="J156" s="54"/>
      <c r="K156" s="627"/>
      <c r="L156" s="620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  <c r="IQ156" s="54"/>
      <c r="IR156" s="54"/>
      <c r="IS156" s="54"/>
      <c r="IT156" s="54"/>
      <c r="IU156" s="54"/>
      <c r="IV156" s="54"/>
    </row>
    <row r="157" spans="1:256" s="49" customFormat="1" ht="12.75">
      <c r="A157" s="138">
        <v>5</v>
      </c>
      <c r="B157" s="139" t="s">
        <v>422</v>
      </c>
      <c r="C157" s="240" t="s">
        <v>400</v>
      </c>
      <c r="D157" s="234" t="s">
        <v>390</v>
      </c>
      <c r="E157" s="249">
        <v>0.5</v>
      </c>
      <c r="F157" s="248"/>
      <c r="G157" s="245"/>
      <c r="H157" s="627"/>
      <c r="I157" s="607"/>
      <c r="J157" s="55"/>
      <c r="K157" s="626"/>
      <c r="L157" s="618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55"/>
      <c r="IQ157" s="55"/>
      <c r="IR157" s="55"/>
      <c r="IS157" s="55"/>
      <c r="IT157" s="55"/>
      <c r="IU157" s="55"/>
      <c r="IV157" s="55"/>
    </row>
    <row r="158" spans="1:12" s="49" customFormat="1" ht="14.25" customHeight="1">
      <c r="A158" s="75" t="s">
        <v>396</v>
      </c>
      <c r="B158" s="709"/>
      <c r="C158" s="710"/>
      <c r="D158" s="711"/>
      <c r="E158" s="712"/>
      <c r="F158" s="82"/>
      <c r="G158" s="160">
        <f>SUM(G153:G157)</f>
        <v>0</v>
      </c>
      <c r="H158" s="623"/>
      <c r="I158" s="701"/>
      <c r="J158" s="651"/>
      <c r="K158" s="636"/>
      <c r="L158" s="612"/>
    </row>
    <row r="159" spans="1:12" s="49" customFormat="1" ht="14.25" customHeight="1">
      <c r="A159" s="177"/>
      <c r="B159" s="92"/>
      <c r="C159" s="700"/>
      <c r="D159" s="758"/>
      <c r="E159" s="759"/>
      <c r="F159" s="372"/>
      <c r="G159" s="373"/>
      <c r="H159" s="623"/>
      <c r="I159" s="701"/>
      <c r="J159" s="651"/>
      <c r="K159" s="636"/>
      <c r="L159" s="612"/>
    </row>
    <row r="160" spans="1:12" s="49" customFormat="1" ht="14.25" customHeight="1">
      <c r="A160" s="1027" t="s">
        <v>292</v>
      </c>
      <c r="B160" s="1027"/>
      <c r="C160" s="1027"/>
      <c r="D160" s="746"/>
      <c r="E160" s="747"/>
      <c r="F160" s="415"/>
      <c r="G160" s="416"/>
      <c r="H160" s="623"/>
      <c r="I160" s="607"/>
      <c r="J160" s="651"/>
      <c r="K160" s="654"/>
      <c r="L160" s="612"/>
    </row>
    <row r="161" spans="1:12" s="39" customFormat="1" ht="12.75">
      <c r="A161" s="152" t="s">
        <v>1209</v>
      </c>
      <c r="B161" s="79"/>
      <c r="C161" s="444"/>
      <c r="D161" s="445"/>
      <c r="E161" s="446"/>
      <c r="F161" s="447"/>
      <c r="G161" s="448"/>
      <c r="H161" s="623"/>
      <c r="I161" s="607"/>
      <c r="J161" s="54"/>
      <c r="K161" s="623"/>
      <c r="L161" s="617"/>
    </row>
    <row r="162" spans="1:12" s="39" customFormat="1" ht="12.75">
      <c r="A162" s="517"/>
      <c r="B162" s="1013" t="s">
        <v>181</v>
      </c>
      <c r="C162" s="1014"/>
      <c r="D162" s="487" t="s">
        <v>384</v>
      </c>
      <c r="E162" s="488">
        <v>92</v>
      </c>
      <c r="F162" s="489"/>
      <c r="G162" s="489"/>
      <c r="H162" s="221"/>
      <c r="I162" s="607"/>
      <c r="J162" s="687"/>
      <c r="K162" s="623"/>
      <c r="L162" s="611"/>
    </row>
    <row r="163" spans="1:12" s="39" customFormat="1" ht="12.75">
      <c r="A163" s="507"/>
      <c r="B163" s="1035" t="s">
        <v>182</v>
      </c>
      <c r="C163" s="1036"/>
      <c r="D163" s="138" t="s">
        <v>384</v>
      </c>
      <c r="E163" s="417">
        <v>93</v>
      </c>
      <c r="F163" s="142"/>
      <c r="G163" s="142"/>
      <c r="H163" s="623"/>
      <c r="I163" s="607"/>
      <c r="J163" s="54"/>
      <c r="K163" s="623"/>
      <c r="L163" s="611"/>
    </row>
    <row r="164" spans="1:12" s="39" customFormat="1" ht="12.75">
      <c r="A164" s="507"/>
      <c r="B164" s="1033" t="s">
        <v>183</v>
      </c>
      <c r="C164" s="1034"/>
      <c r="D164" s="138" t="s">
        <v>384</v>
      </c>
      <c r="E164" s="417">
        <v>124</v>
      </c>
      <c r="F164" s="142"/>
      <c r="G164" s="142"/>
      <c r="H164" s="623"/>
      <c r="I164" s="607"/>
      <c r="J164" s="54"/>
      <c r="K164" s="623"/>
      <c r="L164" s="611"/>
    </row>
    <row r="165" spans="1:12" s="39" customFormat="1" ht="12.75">
      <c r="A165" s="507"/>
      <c r="B165" s="1033" t="s">
        <v>184</v>
      </c>
      <c r="C165" s="1034"/>
      <c r="D165" s="138" t="s">
        <v>384</v>
      </c>
      <c r="E165" s="417">
        <v>133</v>
      </c>
      <c r="F165" s="142"/>
      <c r="G165" s="142"/>
      <c r="H165" s="623"/>
      <c r="I165" s="607"/>
      <c r="J165" s="54"/>
      <c r="K165" s="623"/>
      <c r="L165" s="611"/>
    </row>
    <row r="166" spans="1:12" s="39" customFormat="1" ht="12.75">
      <c r="A166" s="507"/>
      <c r="B166" s="1033" t="s">
        <v>185</v>
      </c>
      <c r="C166" s="1034"/>
      <c r="D166" s="138" t="s">
        <v>384</v>
      </c>
      <c r="E166" s="417">
        <v>136</v>
      </c>
      <c r="F166" s="142"/>
      <c r="G166" s="142"/>
      <c r="H166" s="623"/>
      <c r="I166" s="607"/>
      <c r="J166" s="54"/>
      <c r="K166" s="623"/>
      <c r="L166" s="611"/>
    </row>
    <row r="167" spans="1:12" s="39" customFormat="1" ht="12.75">
      <c r="A167" s="507"/>
      <c r="B167" s="1033" t="s">
        <v>186</v>
      </c>
      <c r="C167" s="1034"/>
      <c r="D167" s="138" t="s">
        <v>384</v>
      </c>
      <c r="E167" s="417">
        <v>15</v>
      </c>
      <c r="F167" s="142"/>
      <c r="G167" s="142"/>
      <c r="H167" s="623"/>
      <c r="I167" s="607"/>
      <c r="J167" s="54"/>
      <c r="K167" s="623"/>
      <c r="L167" s="611"/>
    </row>
    <row r="168" spans="1:12" s="39" customFormat="1" ht="12.75">
      <c r="A168" s="507"/>
      <c r="B168" s="1033" t="s">
        <v>187</v>
      </c>
      <c r="C168" s="1034"/>
      <c r="D168" s="138" t="s">
        <v>384</v>
      </c>
      <c r="E168" s="417">
        <v>72</v>
      </c>
      <c r="F168" s="142"/>
      <c r="G168" s="142"/>
      <c r="H168" s="623"/>
      <c r="I168" s="607"/>
      <c r="J168" s="54"/>
      <c r="K168" s="623"/>
      <c r="L168" s="611"/>
    </row>
    <row r="169" spans="1:12" s="39" customFormat="1" ht="12.75">
      <c r="A169" s="507"/>
      <c r="B169" s="1033" t="s">
        <v>188</v>
      </c>
      <c r="C169" s="1034"/>
      <c r="D169" s="138" t="s">
        <v>384</v>
      </c>
      <c r="E169" s="417">
        <v>94</v>
      </c>
      <c r="F169" s="142"/>
      <c r="G169" s="142"/>
      <c r="H169" s="623"/>
      <c r="I169" s="607"/>
      <c r="J169" s="54"/>
      <c r="K169" s="623"/>
      <c r="L169" s="611"/>
    </row>
    <row r="170" spans="1:12" s="39" customFormat="1" ht="12.75">
      <c r="A170" s="507"/>
      <c r="B170" s="1033" t="s">
        <v>189</v>
      </c>
      <c r="C170" s="1034"/>
      <c r="D170" s="138" t="s">
        <v>384</v>
      </c>
      <c r="E170" s="417">
        <v>72</v>
      </c>
      <c r="F170" s="142"/>
      <c r="G170" s="142"/>
      <c r="H170" s="623"/>
      <c r="I170" s="607"/>
      <c r="J170" s="54"/>
      <c r="K170" s="623"/>
      <c r="L170" s="611"/>
    </row>
    <row r="171" spans="1:12" s="39" customFormat="1" ht="12.75">
      <c r="A171" s="507"/>
      <c r="B171" s="1033" t="s">
        <v>190</v>
      </c>
      <c r="C171" s="1034"/>
      <c r="D171" s="138" t="s">
        <v>384</v>
      </c>
      <c r="E171" s="417">
        <v>96</v>
      </c>
      <c r="F171" s="142"/>
      <c r="G171" s="142"/>
      <c r="H171" s="623"/>
      <c r="I171" s="607"/>
      <c r="J171" s="54"/>
      <c r="K171" s="623"/>
      <c r="L171" s="611"/>
    </row>
    <row r="172" spans="1:12" s="39" customFormat="1" ht="12.75">
      <c r="A172" s="507"/>
      <c r="B172" s="1033" t="s">
        <v>191</v>
      </c>
      <c r="C172" s="1034"/>
      <c r="D172" s="138" t="s">
        <v>384</v>
      </c>
      <c r="E172" s="417">
        <v>57</v>
      </c>
      <c r="F172" s="142"/>
      <c r="G172" s="142"/>
      <c r="H172" s="623"/>
      <c r="I172" s="607"/>
      <c r="J172" s="54"/>
      <c r="K172" s="623"/>
      <c r="L172" s="611"/>
    </row>
    <row r="173" spans="1:12" s="39" customFormat="1" ht="12.75">
      <c r="A173" s="507"/>
      <c r="B173" s="1037" t="s">
        <v>192</v>
      </c>
      <c r="C173" s="1038"/>
      <c r="D173" s="138" t="s">
        <v>384</v>
      </c>
      <c r="E173" s="417">
        <v>34</v>
      </c>
      <c r="F173" s="142"/>
      <c r="G173" s="142"/>
      <c r="H173" s="623"/>
      <c r="I173" s="607"/>
      <c r="J173" s="54"/>
      <c r="K173" s="623"/>
      <c r="L173" s="611"/>
    </row>
    <row r="174" spans="1:12" s="39" customFormat="1" ht="12.75">
      <c r="A174" s="507"/>
      <c r="B174" s="1037" t="s">
        <v>193</v>
      </c>
      <c r="C174" s="1038"/>
      <c r="D174" s="138" t="s">
        <v>384</v>
      </c>
      <c r="E174" s="509">
        <v>102</v>
      </c>
      <c r="F174" s="510"/>
      <c r="G174" s="510"/>
      <c r="H174" s="623"/>
      <c r="I174" s="607"/>
      <c r="J174" s="54"/>
      <c r="K174" s="623"/>
      <c r="L174" s="611"/>
    </row>
    <row r="175" spans="1:12" s="39" customFormat="1" ht="12.75">
      <c r="A175" s="507"/>
      <c r="B175" s="1044" t="s">
        <v>194</v>
      </c>
      <c r="C175" s="1044"/>
      <c r="D175" s="138" t="s">
        <v>384</v>
      </c>
      <c r="E175" s="419">
        <v>28</v>
      </c>
      <c r="F175" s="420"/>
      <c r="G175" s="420"/>
      <c r="H175" s="623"/>
      <c r="I175" s="607"/>
      <c r="J175" s="54"/>
      <c r="K175" s="623"/>
      <c r="L175" s="611"/>
    </row>
    <row r="176" spans="1:12" s="39" customFormat="1" ht="12.75">
      <c r="A176" s="507"/>
      <c r="B176" s="1044" t="s">
        <v>195</v>
      </c>
      <c r="C176" s="1044"/>
      <c r="D176" s="138" t="s">
        <v>384</v>
      </c>
      <c r="E176" s="417">
        <v>75</v>
      </c>
      <c r="F176" s="142"/>
      <c r="G176" s="142"/>
      <c r="H176" s="623"/>
      <c r="I176" s="607"/>
      <c r="J176" s="54"/>
      <c r="K176" s="623"/>
      <c r="L176" s="611"/>
    </row>
    <row r="177" spans="1:12" s="39" customFormat="1" ht="12.75">
      <c r="A177" s="507"/>
      <c r="B177" s="1044" t="s">
        <v>196</v>
      </c>
      <c r="C177" s="1044"/>
      <c r="D177" s="138" t="s">
        <v>384</v>
      </c>
      <c r="E177" s="417">
        <v>108</v>
      </c>
      <c r="F177" s="142"/>
      <c r="G177" s="142"/>
      <c r="H177" s="623"/>
      <c r="I177" s="607"/>
      <c r="J177" s="54"/>
      <c r="K177" s="623"/>
      <c r="L177" s="611"/>
    </row>
    <row r="178" spans="1:12" s="39" customFormat="1" ht="12.75">
      <c r="A178" s="490"/>
      <c r="B178" s="1045" t="s">
        <v>197</v>
      </c>
      <c r="C178" s="1045"/>
      <c r="D178" s="290" t="s">
        <v>384</v>
      </c>
      <c r="E178" s="556">
        <v>70</v>
      </c>
      <c r="F178" s="557"/>
      <c r="G178" s="557"/>
      <c r="H178" s="623"/>
      <c r="I178" s="607"/>
      <c r="J178" s="54"/>
      <c r="K178" s="623"/>
      <c r="L178" s="611"/>
    </row>
    <row r="179" spans="1:12" s="39" customFormat="1" ht="12.75">
      <c r="A179" s="1010" t="s">
        <v>385</v>
      </c>
      <c r="B179" s="1011"/>
      <c r="C179" s="1012"/>
      <c r="D179" s="757" t="s">
        <v>384</v>
      </c>
      <c r="E179" s="421">
        <f>SUM(E162:E178)</f>
        <v>1401</v>
      </c>
      <c r="F179" s="489"/>
      <c r="G179" s="489">
        <f>SUM(G162:G178)</f>
        <v>0</v>
      </c>
      <c r="H179" s="623"/>
      <c r="I179" s="607"/>
      <c r="J179" s="54"/>
      <c r="K179" s="623"/>
      <c r="L179" s="611"/>
    </row>
    <row r="180" spans="1:12" s="39" customFormat="1" ht="12.75">
      <c r="A180" s="750" t="s">
        <v>407</v>
      </c>
      <c r="B180" s="139"/>
      <c r="C180" s="140"/>
      <c r="D180" s="138" t="s">
        <v>406</v>
      </c>
      <c r="E180" s="140">
        <v>25</v>
      </c>
      <c r="F180" s="142"/>
      <c r="G180" s="751">
        <f>PRODUCT(E180,G179)/100+G179</f>
        <v>0</v>
      </c>
      <c r="H180" s="623"/>
      <c r="I180" s="607"/>
      <c r="J180" s="54"/>
      <c r="K180" s="623"/>
      <c r="L180" s="611"/>
    </row>
    <row r="181" spans="1:12" s="37" customFormat="1" ht="12.75">
      <c r="A181" s="149" t="s">
        <v>397</v>
      </c>
      <c r="B181" s="727"/>
      <c r="C181" s="728"/>
      <c r="D181" s="78"/>
      <c r="E181" s="729"/>
      <c r="F181" s="730"/>
      <c r="G181" s="731">
        <f>PRODUCT(G180)*1.03</f>
        <v>0</v>
      </c>
      <c r="H181" s="627"/>
      <c r="I181" s="683"/>
      <c r="J181" s="54"/>
      <c r="K181" s="627"/>
      <c r="L181" s="629"/>
    </row>
    <row r="182" spans="1:7" ht="12.75">
      <c r="A182" s="250"/>
      <c r="B182" s="732"/>
      <c r="C182" s="733"/>
      <c r="D182" s="261"/>
      <c r="E182" s="734"/>
      <c r="F182" s="669"/>
      <c r="G182" s="669"/>
    </row>
    <row r="183" spans="1:12" s="469" customFormat="1" ht="12.75">
      <c r="A183" s="503" t="s">
        <v>0</v>
      </c>
      <c r="B183" s="504"/>
      <c r="C183" s="385"/>
      <c r="D183" s="359"/>
      <c r="E183" s="359"/>
      <c r="F183" s="359"/>
      <c r="G183" s="359"/>
      <c r="H183" s="633"/>
      <c r="I183" s="607"/>
      <c r="J183" s="700"/>
      <c r="K183" s="633"/>
      <c r="L183" s="621"/>
    </row>
    <row r="184" spans="1:12" s="469" customFormat="1" ht="12.75">
      <c r="A184" s="993" t="s">
        <v>370</v>
      </c>
      <c r="B184" s="994"/>
      <c r="C184" s="995"/>
      <c r="D184" s="360" t="s">
        <v>408</v>
      </c>
      <c r="E184" s="472">
        <v>0.605</v>
      </c>
      <c r="F184" s="522"/>
      <c r="G184" s="522"/>
      <c r="H184" s="633"/>
      <c r="I184" s="607"/>
      <c r="J184" s="700"/>
      <c r="K184" s="633"/>
      <c r="L184" s="621"/>
    </row>
    <row r="185" spans="1:12" s="469" customFormat="1" ht="12.75">
      <c r="A185" s="1002" t="s">
        <v>385</v>
      </c>
      <c r="B185" s="1003"/>
      <c r="C185" s="1004"/>
      <c r="D185" s="445"/>
      <c r="E185" s="735"/>
      <c r="F185" s="736"/>
      <c r="G185" s="737">
        <f>SUM(G184:G184)</f>
        <v>0</v>
      </c>
      <c r="H185" s="633"/>
      <c r="I185" s="702"/>
      <c r="J185" s="700"/>
      <c r="K185" s="633"/>
      <c r="L185" s="621"/>
    </row>
    <row r="186" spans="1:7" ht="12.75" customHeight="1">
      <c r="A186" s="738"/>
      <c r="B186" s="739"/>
      <c r="C186" s="740"/>
      <c r="D186" s="91"/>
      <c r="E186" s="92"/>
      <c r="F186" s="93"/>
      <c r="G186" s="94"/>
    </row>
    <row r="187" spans="1:9" ht="12.75">
      <c r="A187" s="1016" t="s">
        <v>443</v>
      </c>
      <c r="B187" s="1017"/>
      <c r="C187" s="1017"/>
      <c r="D187" s="741"/>
      <c r="E187" s="742"/>
      <c r="F187" s="742"/>
      <c r="G187" s="743">
        <f>SUM(G185,G181)</f>
        <v>0</v>
      </c>
      <c r="I187" s="683"/>
    </row>
    <row r="188" spans="1:12" s="18" customFormat="1" ht="12.75">
      <c r="A188" s="649"/>
      <c r="B188" s="649"/>
      <c r="C188" s="649"/>
      <c r="D188" s="524"/>
      <c r="E188" s="650"/>
      <c r="F188" s="650"/>
      <c r="G188" s="651"/>
      <c r="H188" s="221"/>
      <c r="I188" s="683"/>
      <c r="J188" s="687"/>
      <c r="K188" s="221"/>
      <c r="L188" s="647"/>
    </row>
    <row r="189" spans="1:9" ht="15">
      <c r="A189" s="1005" t="s">
        <v>28</v>
      </c>
      <c r="B189" s="1005"/>
      <c r="C189" s="1005"/>
      <c r="D189" s="436"/>
      <c r="E189" s="436"/>
      <c r="F189" s="436"/>
      <c r="G189" s="380">
        <f>SUM(G187,G158)</f>
        <v>0</v>
      </c>
      <c r="I189" s="683"/>
    </row>
    <row r="192" spans="1:12" s="50" customFormat="1" ht="15">
      <c r="A192" s="436" t="s">
        <v>20</v>
      </c>
      <c r="B192" s="225"/>
      <c r="C192" s="437"/>
      <c r="D192" s="436"/>
      <c r="E192" s="436"/>
      <c r="F192" s="436"/>
      <c r="G192" s="436"/>
      <c r="H192" s="634"/>
      <c r="I192" s="607"/>
      <c r="J192" s="694"/>
      <c r="K192" s="634"/>
      <c r="L192" s="611"/>
    </row>
    <row r="193" spans="1:12" s="53" customFormat="1" ht="12.75" customHeight="1">
      <c r="A193" s="438"/>
      <c r="B193" s="439"/>
      <c r="C193" s="440"/>
      <c r="D193" s="440"/>
      <c r="E193" s="440"/>
      <c r="F193" s="440"/>
      <c r="G193" s="440"/>
      <c r="H193" s="680"/>
      <c r="I193" s="695"/>
      <c r="J193" s="696"/>
      <c r="K193" s="680"/>
      <c r="L193" s="611"/>
    </row>
    <row r="194" spans="1:12" s="53" customFormat="1" ht="12.75" customHeight="1">
      <c r="A194" s="256" t="s">
        <v>395</v>
      </c>
      <c r="B194" s="83"/>
      <c r="C194" s="83"/>
      <c r="D194" s="83"/>
      <c r="E194" s="84"/>
      <c r="F194" s="85"/>
      <c r="G194" s="85"/>
      <c r="H194" s="680"/>
      <c r="I194" s="695"/>
      <c r="J194" s="696"/>
      <c r="K194" s="680"/>
      <c r="L194" s="611"/>
    </row>
    <row r="195" spans="1:12" s="39" customFormat="1" ht="13.5" customHeight="1">
      <c r="A195" s="118" t="s">
        <v>387</v>
      </c>
      <c r="B195" s="118" t="s">
        <v>379</v>
      </c>
      <c r="C195" s="118" t="s">
        <v>388</v>
      </c>
      <c r="D195" s="119" t="s">
        <v>380</v>
      </c>
      <c r="E195" s="119" t="s">
        <v>381</v>
      </c>
      <c r="F195" s="452" t="s">
        <v>382</v>
      </c>
      <c r="G195" s="119" t="s">
        <v>383</v>
      </c>
      <c r="H195" s="623"/>
      <c r="I195" s="607"/>
      <c r="J195" s="54"/>
      <c r="K195" s="623"/>
      <c r="L195" s="611"/>
    </row>
    <row r="196" spans="1:12" s="39" customFormat="1" ht="48.75" customHeight="1">
      <c r="A196" s="138">
        <v>1</v>
      </c>
      <c r="B196" s="139" t="s">
        <v>23</v>
      </c>
      <c r="C196" s="285" t="s">
        <v>61</v>
      </c>
      <c r="D196" s="234" t="s">
        <v>384</v>
      </c>
      <c r="E196" s="760">
        <v>23</v>
      </c>
      <c r="F196" s="248"/>
      <c r="G196" s="241"/>
      <c r="H196" s="623"/>
      <c r="I196" s="607"/>
      <c r="J196" s="54"/>
      <c r="K196" s="623"/>
      <c r="L196" s="611"/>
    </row>
    <row r="197" spans="1:256" s="49" customFormat="1" ht="13.5" customHeight="1">
      <c r="A197" s="138">
        <v>2</v>
      </c>
      <c r="B197" s="139" t="s">
        <v>386</v>
      </c>
      <c r="C197" s="240" t="s">
        <v>24</v>
      </c>
      <c r="D197" s="234" t="s">
        <v>384</v>
      </c>
      <c r="E197" s="283">
        <v>23</v>
      </c>
      <c r="F197" s="248"/>
      <c r="G197" s="241"/>
      <c r="H197" s="627"/>
      <c r="I197" s="607"/>
      <c r="J197" s="55"/>
      <c r="K197" s="626"/>
      <c r="L197" s="620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  <c r="IT197" s="55"/>
      <c r="IU197" s="55"/>
      <c r="IV197" s="55"/>
    </row>
    <row r="198" spans="1:256" s="39" customFormat="1" ht="22.5">
      <c r="A198" s="138">
        <v>4</v>
      </c>
      <c r="B198" s="139" t="s">
        <v>405</v>
      </c>
      <c r="C198" s="240" t="s">
        <v>485</v>
      </c>
      <c r="D198" s="234" t="s">
        <v>408</v>
      </c>
      <c r="E198" s="249">
        <v>0.69</v>
      </c>
      <c r="F198" s="248"/>
      <c r="G198" s="241"/>
      <c r="H198" s="627"/>
      <c r="I198" s="607"/>
      <c r="J198" s="54"/>
      <c r="K198" s="627"/>
      <c r="L198" s="620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  <c r="IV198" s="54"/>
    </row>
    <row r="199" spans="1:256" s="49" customFormat="1" ht="12.75">
      <c r="A199" s="138">
        <v>5</v>
      </c>
      <c r="B199" s="139" t="s">
        <v>422</v>
      </c>
      <c r="C199" s="240" t="s">
        <v>400</v>
      </c>
      <c r="D199" s="234" t="s">
        <v>390</v>
      </c>
      <c r="E199" s="249">
        <v>4.2</v>
      </c>
      <c r="F199" s="248"/>
      <c r="G199" s="334"/>
      <c r="H199" s="627"/>
      <c r="I199" s="607"/>
      <c r="J199" s="55"/>
      <c r="K199" s="626"/>
      <c r="L199" s="618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55"/>
      <c r="IQ199" s="55"/>
      <c r="IR199" s="55"/>
      <c r="IS199" s="55"/>
      <c r="IT199" s="55"/>
      <c r="IU199" s="55"/>
      <c r="IV199" s="55"/>
    </row>
    <row r="200" spans="1:12" s="49" customFormat="1" ht="14.25" customHeight="1">
      <c r="A200" s="75" t="s">
        <v>396</v>
      </c>
      <c r="B200" s="709"/>
      <c r="C200" s="710"/>
      <c r="D200" s="711"/>
      <c r="E200" s="712"/>
      <c r="F200" s="712"/>
      <c r="G200" s="713">
        <f>SUM(G196:G199)</f>
        <v>0</v>
      </c>
      <c r="H200" s="623"/>
      <c r="I200" s="683"/>
      <c r="J200" s="651"/>
      <c r="K200" s="636"/>
      <c r="L200" s="612"/>
    </row>
    <row r="201" spans="1:7" ht="12.75">
      <c r="A201" s="682"/>
      <c r="B201" s="682"/>
      <c r="C201" s="682"/>
      <c r="D201" s="682"/>
      <c r="E201" s="682"/>
      <c r="F201" s="682"/>
      <c r="G201" s="682"/>
    </row>
    <row r="202" spans="1:12" s="49" customFormat="1" ht="14.25" customHeight="1">
      <c r="A202" s="1027" t="s">
        <v>293</v>
      </c>
      <c r="B202" s="1027"/>
      <c r="C202" s="1027"/>
      <c r="D202" s="746"/>
      <c r="E202" s="747"/>
      <c r="F202" s="747"/>
      <c r="G202" s="748"/>
      <c r="H202" s="623"/>
      <c r="I202" s="607"/>
      <c r="J202" s="651"/>
      <c r="K202" s="654"/>
      <c r="L202" s="612"/>
    </row>
    <row r="203" spans="1:12" s="39" customFormat="1" ht="12.75">
      <c r="A203" s="1030" t="s">
        <v>375</v>
      </c>
      <c r="B203" s="1031"/>
      <c r="C203" s="1031"/>
      <c r="D203" s="445"/>
      <c r="E203" s="723"/>
      <c r="F203" s="447"/>
      <c r="G203" s="448"/>
      <c r="H203" s="623"/>
      <c r="I203" s="607"/>
      <c r="J203" s="54"/>
      <c r="K203" s="623"/>
      <c r="L203" s="617"/>
    </row>
    <row r="204" spans="1:12" s="39" customFormat="1" ht="12.75">
      <c r="A204" s="663"/>
      <c r="B204" s="1047" t="s">
        <v>377</v>
      </c>
      <c r="C204" s="1047"/>
      <c r="D204" s="487" t="s">
        <v>384</v>
      </c>
      <c r="E204" s="488">
        <v>1</v>
      </c>
      <c r="F204" s="489"/>
      <c r="G204" s="489"/>
      <c r="H204" s="623"/>
      <c r="I204" s="607"/>
      <c r="J204" s="54"/>
      <c r="K204" s="623"/>
      <c r="L204" s="617"/>
    </row>
    <row r="205" spans="1:12" s="39" customFormat="1" ht="12.75">
      <c r="A205" s="756"/>
      <c r="B205" s="1039" t="s">
        <v>175</v>
      </c>
      <c r="C205" s="1039"/>
      <c r="D205" s="418" t="s">
        <v>384</v>
      </c>
      <c r="E205" s="419">
        <v>3</v>
      </c>
      <c r="F205" s="420"/>
      <c r="G205" s="420"/>
      <c r="H205" s="623"/>
      <c r="I205" s="607"/>
      <c r="J205" s="54"/>
      <c r="K205" s="623"/>
      <c r="L205" s="611"/>
    </row>
    <row r="206" spans="1:12" s="39" customFormat="1" ht="12.75">
      <c r="A206" s="756"/>
      <c r="B206" s="1040" t="s">
        <v>176</v>
      </c>
      <c r="C206" s="1040"/>
      <c r="D206" s="138" t="s">
        <v>384</v>
      </c>
      <c r="E206" s="417">
        <v>3</v>
      </c>
      <c r="F206" s="142"/>
      <c r="G206" s="142"/>
      <c r="H206" s="221"/>
      <c r="I206" s="607"/>
      <c r="J206" s="687"/>
      <c r="K206" s="623"/>
      <c r="L206" s="611"/>
    </row>
    <row r="207" spans="1:12" s="39" customFormat="1" ht="12.75">
      <c r="A207" s="756"/>
      <c r="B207" s="1040" t="s">
        <v>177</v>
      </c>
      <c r="C207" s="1040"/>
      <c r="D207" s="138" t="s">
        <v>384</v>
      </c>
      <c r="E207" s="544">
        <v>3</v>
      </c>
      <c r="F207" s="545"/>
      <c r="G207" s="545"/>
      <c r="H207" s="221"/>
      <c r="I207" s="607"/>
      <c r="J207" s="687"/>
      <c r="K207" s="623"/>
      <c r="L207" s="611"/>
    </row>
    <row r="208" spans="1:12" s="39" customFormat="1" ht="12.75">
      <c r="A208" s="756"/>
      <c r="B208" s="1040" t="s">
        <v>178</v>
      </c>
      <c r="C208" s="1040"/>
      <c r="D208" s="138" t="s">
        <v>384</v>
      </c>
      <c r="E208" s="544">
        <v>11</v>
      </c>
      <c r="F208" s="545"/>
      <c r="G208" s="545"/>
      <c r="H208" s="221"/>
      <c r="I208" s="607"/>
      <c r="J208" s="687"/>
      <c r="K208" s="623"/>
      <c r="L208" s="611"/>
    </row>
    <row r="209" spans="1:12" s="39" customFormat="1" ht="12.75">
      <c r="A209" s="761"/>
      <c r="B209" s="1009" t="s">
        <v>179</v>
      </c>
      <c r="C209" s="1009"/>
      <c r="D209" s="290" t="s">
        <v>384</v>
      </c>
      <c r="E209" s="556">
        <v>2</v>
      </c>
      <c r="F209" s="557"/>
      <c r="G209" s="557"/>
      <c r="H209" s="623"/>
      <c r="I209" s="607"/>
      <c r="J209" s="54"/>
      <c r="K209" s="623"/>
      <c r="L209" s="611"/>
    </row>
    <row r="210" spans="1:12" s="39" customFormat="1" ht="12.75">
      <c r="A210" s="1010" t="s">
        <v>385</v>
      </c>
      <c r="B210" s="1011"/>
      <c r="C210" s="1012"/>
      <c r="D210" s="757" t="s">
        <v>384</v>
      </c>
      <c r="E210" s="421">
        <f>SUM(E204:E209)</f>
        <v>23</v>
      </c>
      <c r="F210" s="489"/>
      <c r="G210" s="489">
        <f>SUM(G204:G209)</f>
        <v>0</v>
      </c>
      <c r="H210" s="623"/>
      <c r="I210" s="607"/>
      <c r="J210" s="54"/>
      <c r="K210" s="623"/>
      <c r="L210" s="611"/>
    </row>
    <row r="211" spans="1:12" s="39" customFormat="1" ht="12.75">
      <c r="A211" s="750" t="s">
        <v>407</v>
      </c>
      <c r="B211" s="139"/>
      <c r="C211" s="140"/>
      <c r="D211" s="138" t="s">
        <v>406</v>
      </c>
      <c r="E211" s="140">
        <v>25</v>
      </c>
      <c r="F211" s="142"/>
      <c r="G211" s="751">
        <f>PRODUCT(E211,G210)/100+G210</f>
        <v>0</v>
      </c>
      <c r="H211" s="623"/>
      <c r="I211" s="607"/>
      <c r="J211" s="54"/>
      <c r="K211" s="623"/>
      <c r="L211" s="611"/>
    </row>
    <row r="212" spans="1:12" s="37" customFormat="1" ht="12.75">
      <c r="A212" s="149" t="s">
        <v>397</v>
      </c>
      <c r="B212" s="727"/>
      <c r="C212" s="728"/>
      <c r="D212" s="78"/>
      <c r="E212" s="729"/>
      <c r="F212" s="730"/>
      <c r="G212" s="731">
        <f>PRODUCT(G211)*1.03</f>
        <v>0</v>
      </c>
      <c r="H212" s="627"/>
      <c r="I212" s="683"/>
      <c r="J212" s="54"/>
      <c r="K212" s="627"/>
      <c r="L212" s="629"/>
    </row>
    <row r="213" spans="1:7" ht="12.75">
      <c r="A213" s="250"/>
      <c r="B213" s="732"/>
      <c r="C213" s="733"/>
      <c r="D213" s="261"/>
      <c r="E213" s="734"/>
      <c r="F213" s="669"/>
      <c r="G213" s="669"/>
    </row>
    <row r="214" spans="1:12" s="469" customFormat="1" ht="12.75">
      <c r="A214" s="1010" t="s">
        <v>376</v>
      </c>
      <c r="B214" s="1011"/>
      <c r="C214" s="1012"/>
      <c r="D214" s="367" t="s">
        <v>408</v>
      </c>
      <c r="E214" s="762">
        <v>5.5</v>
      </c>
      <c r="F214" s="336"/>
      <c r="G214" s="569"/>
      <c r="H214" s="633"/>
      <c r="I214" s="607"/>
      <c r="J214" s="700"/>
      <c r="K214" s="633"/>
      <c r="L214" s="621"/>
    </row>
    <row r="215" spans="1:12" s="469" customFormat="1" ht="12.75">
      <c r="A215" s="655" t="s">
        <v>597</v>
      </c>
      <c r="B215" s="656"/>
      <c r="C215" s="657"/>
      <c r="D215" s="360" t="s">
        <v>384</v>
      </c>
      <c r="E215" s="361">
        <v>11</v>
      </c>
      <c r="F215" s="522"/>
      <c r="G215" s="362"/>
      <c r="H215" s="633"/>
      <c r="I215" s="607"/>
      <c r="J215" s="700"/>
      <c r="K215" s="633"/>
      <c r="L215" s="621"/>
    </row>
    <row r="216" spans="1:12" s="469" customFormat="1" ht="12.75">
      <c r="A216" s="993" t="s">
        <v>595</v>
      </c>
      <c r="B216" s="994"/>
      <c r="C216" s="995"/>
      <c r="D216" s="360" t="s">
        <v>384</v>
      </c>
      <c r="E216" s="763">
        <v>22</v>
      </c>
      <c r="F216" s="522"/>
      <c r="G216" s="522"/>
      <c r="H216" s="633"/>
      <c r="I216" s="607"/>
      <c r="J216" s="700"/>
      <c r="K216" s="633"/>
      <c r="L216" s="621"/>
    </row>
    <row r="217" spans="1:12" s="469" customFormat="1" ht="12.75">
      <c r="A217" s="993" t="s">
        <v>596</v>
      </c>
      <c r="B217" s="994"/>
      <c r="C217" s="995"/>
      <c r="D217" s="566" t="s">
        <v>384</v>
      </c>
      <c r="E217" s="764">
        <v>1</v>
      </c>
      <c r="F217" s="658"/>
      <c r="G217" s="522"/>
      <c r="H217" s="633"/>
      <c r="I217" s="607"/>
      <c r="J217" s="700"/>
      <c r="K217" s="633"/>
      <c r="L217" s="621"/>
    </row>
    <row r="218" spans="1:12" s="469" customFormat="1" ht="12.75">
      <c r="A218" s="1002" t="s">
        <v>385</v>
      </c>
      <c r="B218" s="1003"/>
      <c r="C218" s="1004"/>
      <c r="D218" s="445"/>
      <c r="E218" s="735"/>
      <c r="F218" s="736"/>
      <c r="G218" s="737">
        <f>SUM(G214:G217)</f>
        <v>0</v>
      </c>
      <c r="H218" s="633"/>
      <c r="I218" s="683"/>
      <c r="J218" s="700"/>
      <c r="K218" s="633"/>
      <c r="L218" s="621"/>
    </row>
    <row r="219" spans="1:7" ht="9.75" customHeight="1">
      <c r="A219" s="738"/>
      <c r="B219" s="739"/>
      <c r="C219" s="740"/>
      <c r="D219" s="91"/>
      <c r="E219" s="92"/>
      <c r="F219" s="93"/>
      <c r="G219" s="94"/>
    </row>
    <row r="220" spans="1:9" ht="12.75">
      <c r="A220" s="1016" t="s">
        <v>445</v>
      </c>
      <c r="B220" s="1017"/>
      <c r="C220" s="1017"/>
      <c r="D220" s="741"/>
      <c r="E220" s="742"/>
      <c r="F220" s="742"/>
      <c r="G220" s="743">
        <f>SUM(G218,G212)</f>
        <v>0</v>
      </c>
      <c r="I220" s="683"/>
    </row>
    <row r="221" spans="1:7" ht="12.75">
      <c r="A221" s="18"/>
      <c r="B221" s="18"/>
      <c r="C221" s="18"/>
      <c r="D221" s="18"/>
      <c r="E221" s="18"/>
      <c r="F221" s="18"/>
      <c r="G221" s="18"/>
    </row>
    <row r="222" spans="1:9" ht="15">
      <c r="A222" s="1005" t="s">
        <v>29</v>
      </c>
      <c r="B222" s="1005"/>
      <c r="C222" s="1005"/>
      <c r="D222" s="436"/>
      <c r="E222" s="436"/>
      <c r="F222" s="436"/>
      <c r="G222" s="380">
        <f>SUM(G220,G200)</f>
        <v>0</v>
      </c>
      <c r="I222" s="683"/>
    </row>
    <row r="225" spans="1:7" ht="15">
      <c r="A225" s="435" t="s">
        <v>22</v>
      </c>
      <c r="B225" s="208"/>
      <c r="C225" s="196"/>
      <c r="D225" s="196"/>
      <c r="E225" s="196"/>
      <c r="F225" s="196"/>
      <c r="G225" s="196"/>
    </row>
    <row r="226" spans="1:12" s="50" customFormat="1" ht="14.25" customHeight="1">
      <c r="A226" s="469"/>
      <c r="B226" s="469"/>
      <c r="C226" s="469"/>
      <c r="D226" s="469"/>
      <c r="E226" s="469"/>
      <c r="F226" s="469"/>
      <c r="G226" s="469"/>
      <c r="H226" s="634"/>
      <c r="I226" s="607"/>
      <c r="J226" s="694"/>
      <c r="K226" s="634"/>
      <c r="L226" s="611"/>
    </row>
    <row r="227" spans="1:7" ht="13.5">
      <c r="A227" s="470" t="s">
        <v>1140</v>
      </c>
      <c r="B227" s="208"/>
      <c r="C227" s="196"/>
      <c r="D227" s="196"/>
      <c r="E227" s="196"/>
      <c r="F227" s="196"/>
      <c r="G227" s="196"/>
    </row>
    <row r="228" spans="1:7" ht="13.5">
      <c r="A228" s="470"/>
      <c r="B228" s="208"/>
      <c r="C228" s="196"/>
      <c r="D228" s="196"/>
      <c r="E228" s="196"/>
      <c r="F228" s="196"/>
      <c r="G228" s="196"/>
    </row>
    <row r="229" spans="1:12" s="53" customFormat="1" ht="15.75" customHeight="1">
      <c r="A229" s="471" t="s">
        <v>395</v>
      </c>
      <c r="B229" s="63"/>
      <c r="C229" s="63"/>
      <c r="D229" s="63"/>
      <c r="E229" s="64"/>
      <c r="F229" s="65"/>
      <c r="G229" s="65"/>
      <c r="H229" s="680"/>
      <c r="I229" s="695"/>
      <c r="J229" s="696"/>
      <c r="K229" s="680"/>
      <c r="L229" s="611"/>
    </row>
    <row r="230" spans="1:12" s="39" customFormat="1" ht="12.75">
      <c r="A230" s="120" t="s">
        <v>387</v>
      </c>
      <c r="B230" s="120" t="s">
        <v>379</v>
      </c>
      <c r="C230" s="120" t="s">
        <v>388</v>
      </c>
      <c r="D230" s="121" t="s">
        <v>380</v>
      </c>
      <c r="E230" s="121" t="s">
        <v>381</v>
      </c>
      <c r="F230" s="121" t="s">
        <v>382</v>
      </c>
      <c r="G230" s="198" t="s">
        <v>383</v>
      </c>
      <c r="H230" s="623"/>
      <c r="I230" s="607"/>
      <c r="J230" s="54"/>
      <c r="K230" s="623"/>
      <c r="L230" s="611"/>
    </row>
    <row r="231" spans="1:12" s="39" customFormat="1" ht="33.75">
      <c r="A231" s="325">
        <v>1</v>
      </c>
      <c r="B231" s="326" t="s">
        <v>674</v>
      </c>
      <c r="C231" s="327" t="s">
        <v>673</v>
      </c>
      <c r="D231" s="328" t="s">
        <v>389</v>
      </c>
      <c r="E231" s="329">
        <v>166</v>
      </c>
      <c r="F231" s="329"/>
      <c r="G231" s="329"/>
      <c r="H231" s="623"/>
      <c r="I231" s="607"/>
      <c r="J231" s="54"/>
      <c r="K231" s="623"/>
      <c r="L231" s="619"/>
    </row>
    <row r="232" spans="1:256" s="39" customFormat="1" ht="22.5">
      <c r="A232" s="138">
        <v>2</v>
      </c>
      <c r="B232" s="139" t="s">
        <v>386</v>
      </c>
      <c r="C232" s="240" t="s">
        <v>676</v>
      </c>
      <c r="D232" s="234" t="s">
        <v>389</v>
      </c>
      <c r="E232" s="241">
        <v>166</v>
      </c>
      <c r="F232" s="241"/>
      <c r="G232" s="241"/>
      <c r="H232" s="627"/>
      <c r="I232" s="607"/>
      <c r="J232" s="54"/>
      <c r="K232" s="627"/>
      <c r="L232" s="620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  <c r="IP232" s="54"/>
      <c r="IQ232" s="54"/>
      <c r="IR232" s="54"/>
      <c r="IS232" s="54"/>
      <c r="IT232" s="54"/>
      <c r="IU232" s="54"/>
      <c r="IV232" s="54"/>
    </row>
    <row r="233" spans="1:9" ht="22.5">
      <c r="A233" s="138">
        <v>3</v>
      </c>
      <c r="B233" s="139" t="s">
        <v>425</v>
      </c>
      <c r="C233" s="240" t="s">
        <v>1148</v>
      </c>
      <c r="D233" s="234" t="s">
        <v>389</v>
      </c>
      <c r="E233" s="241">
        <v>332</v>
      </c>
      <c r="F233" s="241"/>
      <c r="G233" s="241"/>
      <c r="I233" s="683"/>
    </row>
    <row r="234" spans="1:7" ht="24" customHeight="1">
      <c r="A234" s="355">
        <v>4</v>
      </c>
      <c r="B234" s="356" t="s">
        <v>430</v>
      </c>
      <c r="C234" s="285" t="s">
        <v>1149</v>
      </c>
      <c r="D234" s="357" t="s">
        <v>390</v>
      </c>
      <c r="E234" s="358">
        <v>0.498</v>
      </c>
      <c r="F234" s="331"/>
      <c r="G234" s="331"/>
    </row>
    <row r="235" spans="1:7" ht="22.5">
      <c r="A235" s="232">
        <v>5</v>
      </c>
      <c r="B235" s="139" t="s">
        <v>426</v>
      </c>
      <c r="C235" s="240" t="s">
        <v>1150</v>
      </c>
      <c r="D235" s="233" t="s">
        <v>389</v>
      </c>
      <c r="E235" s="241">
        <v>498</v>
      </c>
      <c r="F235" s="241"/>
      <c r="G235" s="241"/>
    </row>
    <row r="236" spans="1:7" ht="33.75">
      <c r="A236" s="232">
        <v>6</v>
      </c>
      <c r="B236" s="285" t="s">
        <v>429</v>
      </c>
      <c r="C236" s="285" t="s">
        <v>1151</v>
      </c>
      <c r="D236" s="233" t="s">
        <v>390</v>
      </c>
      <c r="E236" s="330">
        <v>0.00332</v>
      </c>
      <c r="F236" s="275"/>
      <c r="G236" s="331"/>
    </row>
    <row r="237" spans="1:7" ht="48.75" customHeight="1">
      <c r="A237" s="276">
        <v>7</v>
      </c>
      <c r="B237" s="332" t="s">
        <v>431</v>
      </c>
      <c r="C237" s="333" t="s">
        <v>675</v>
      </c>
      <c r="D237" s="277" t="s">
        <v>389</v>
      </c>
      <c r="E237" s="334">
        <v>166</v>
      </c>
      <c r="F237" s="334"/>
      <c r="G237" s="334"/>
    </row>
    <row r="238" spans="1:9" ht="22.5">
      <c r="A238" s="276">
        <v>8</v>
      </c>
      <c r="B238" s="332" t="s">
        <v>427</v>
      </c>
      <c r="C238" s="333" t="s">
        <v>428</v>
      </c>
      <c r="D238" s="277" t="s">
        <v>389</v>
      </c>
      <c r="E238" s="334">
        <v>166</v>
      </c>
      <c r="F238" s="334"/>
      <c r="G238" s="334"/>
      <c r="I238" s="683"/>
    </row>
    <row r="239" spans="1:256" s="49" customFormat="1" ht="12.75">
      <c r="A239" s="242">
        <v>9</v>
      </c>
      <c r="B239" s="291" t="s">
        <v>422</v>
      </c>
      <c r="C239" s="292" t="s">
        <v>400</v>
      </c>
      <c r="D239" s="236" t="s">
        <v>390</v>
      </c>
      <c r="E239" s="575">
        <v>3</v>
      </c>
      <c r="F239" s="574"/>
      <c r="G239" s="493"/>
      <c r="H239" s="627"/>
      <c r="I239" s="607"/>
      <c r="J239" s="55"/>
      <c r="K239" s="626"/>
      <c r="L239" s="618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  <c r="HG239" s="55"/>
      <c r="HH239" s="55"/>
      <c r="HI239" s="55"/>
      <c r="HJ239" s="55"/>
      <c r="HK239" s="55"/>
      <c r="HL239" s="55"/>
      <c r="HM239" s="55"/>
      <c r="HN239" s="55"/>
      <c r="HO239" s="55"/>
      <c r="HP239" s="55"/>
      <c r="HQ239" s="55"/>
      <c r="HR239" s="55"/>
      <c r="HS239" s="55"/>
      <c r="HT239" s="55"/>
      <c r="HU239" s="55"/>
      <c r="HV239" s="55"/>
      <c r="HW239" s="55"/>
      <c r="HX239" s="55"/>
      <c r="HY239" s="55"/>
      <c r="HZ239" s="55"/>
      <c r="IA239" s="55"/>
      <c r="IB239" s="55"/>
      <c r="IC239" s="55"/>
      <c r="ID239" s="55"/>
      <c r="IE239" s="55"/>
      <c r="IF239" s="55"/>
      <c r="IG239" s="55"/>
      <c r="IH239" s="55"/>
      <c r="II239" s="55"/>
      <c r="IJ239" s="55"/>
      <c r="IK239" s="55"/>
      <c r="IL239" s="55"/>
      <c r="IM239" s="55"/>
      <c r="IN239" s="55"/>
      <c r="IO239" s="55"/>
      <c r="IP239" s="55"/>
      <c r="IQ239" s="55"/>
      <c r="IR239" s="55"/>
      <c r="IS239" s="55"/>
      <c r="IT239" s="55"/>
      <c r="IU239" s="55"/>
      <c r="IV239" s="55"/>
    </row>
    <row r="240" spans="1:7" ht="12.75">
      <c r="A240" s="116" t="s">
        <v>396</v>
      </c>
      <c r="B240" s="100"/>
      <c r="C240" s="101"/>
      <c r="D240" s="102"/>
      <c r="E240" s="103"/>
      <c r="F240" s="104"/>
      <c r="G240" s="223">
        <f>SUM(G231:G239)</f>
        <v>0</v>
      </c>
    </row>
    <row r="241" spans="1:9" ht="9.75" customHeight="1">
      <c r="A241" s="122"/>
      <c r="B241" s="123"/>
      <c r="C241" s="124"/>
      <c r="D241" s="125"/>
      <c r="E241" s="126"/>
      <c r="F241" s="127"/>
      <c r="G241" s="110"/>
      <c r="I241" s="683"/>
    </row>
    <row r="242" spans="1:7" ht="12.75">
      <c r="A242" s="1046" t="s">
        <v>294</v>
      </c>
      <c r="B242" s="1046"/>
      <c r="C242" s="1046"/>
      <c r="D242" s="66"/>
      <c r="E242" s="67"/>
      <c r="F242" s="57"/>
      <c r="G242" s="57"/>
    </row>
    <row r="243" spans="1:7" ht="12.75">
      <c r="A243" s="1006" t="s">
        <v>62</v>
      </c>
      <c r="B243" s="1007"/>
      <c r="C243" s="1008"/>
      <c r="D243" s="367" t="s">
        <v>390</v>
      </c>
      <c r="E243" s="368">
        <v>2.324</v>
      </c>
      <c r="F243" s="336"/>
      <c r="G243" s="336"/>
    </row>
    <row r="244" spans="1:7" ht="12.75">
      <c r="A244" s="364" t="s">
        <v>432</v>
      </c>
      <c r="B244" s="365"/>
      <c r="C244" s="366"/>
      <c r="D244" s="366"/>
      <c r="E244" s="366"/>
      <c r="F244" s="366"/>
      <c r="G244" s="366"/>
    </row>
    <row r="245" spans="1:7" ht="12.75">
      <c r="A245" s="993" t="s">
        <v>63</v>
      </c>
      <c r="B245" s="994"/>
      <c r="C245" s="995"/>
      <c r="D245" s="360" t="s">
        <v>408</v>
      </c>
      <c r="E245" s="361">
        <v>0.6225</v>
      </c>
      <c r="F245" s="165"/>
      <c r="G245" s="165"/>
    </row>
    <row r="246" spans="1:7" ht="12.75">
      <c r="A246" s="1041" t="s">
        <v>1152</v>
      </c>
      <c r="B246" s="1042"/>
      <c r="C246" s="1043"/>
      <c r="D246" s="138" t="s">
        <v>399</v>
      </c>
      <c r="E246" s="363">
        <v>3.32</v>
      </c>
      <c r="F246" s="362"/>
      <c r="G246" s="362"/>
    </row>
    <row r="247" spans="1:7" ht="25.5" customHeight="1">
      <c r="A247" s="996" t="s">
        <v>64</v>
      </c>
      <c r="B247" s="997"/>
      <c r="C247" s="998"/>
      <c r="D247" s="234" t="s">
        <v>399</v>
      </c>
      <c r="E247" s="473">
        <v>5</v>
      </c>
      <c r="F247" s="275"/>
      <c r="G247" s="275"/>
    </row>
    <row r="248" spans="1:7" ht="12.75">
      <c r="A248" s="75" t="s">
        <v>446</v>
      </c>
      <c r="B248" s="79"/>
      <c r="C248" s="183"/>
      <c r="D248" s="184"/>
      <c r="E248" s="185"/>
      <c r="F248" s="186"/>
      <c r="G248" s="159">
        <f>SUM(G243:G247)</f>
        <v>0</v>
      </c>
    </row>
    <row r="249" spans="1:12" s="39" customFormat="1" ht="13.5" customHeight="1">
      <c r="A249" s="177"/>
      <c r="B249" s="187"/>
      <c r="C249" s="172"/>
      <c r="D249" s="188"/>
      <c r="E249" s="189"/>
      <c r="F249" s="190"/>
      <c r="G249" s="182"/>
      <c r="H249" s="623"/>
      <c r="I249" s="683"/>
      <c r="J249" s="54"/>
      <c r="K249" s="623"/>
      <c r="L249" s="611"/>
    </row>
    <row r="250" spans="1:12" s="39" customFormat="1" ht="13.5">
      <c r="A250" s="987" t="s">
        <v>677</v>
      </c>
      <c r="B250" s="987"/>
      <c r="C250" s="987"/>
      <c r="D250" s="433"/>
      <c r="E250" s="433"/>
      <c r="F250" s="433"/>
      <c r="G250" s="228">
        <f>SUM(G248,G240)</f>
        <v>0</v>
      </c>
      <c r="H250" s="623"/>
      <c r="I250" s="607"/>
      <c r="J250" s="54"/>
      <c r="K250" s="623"/>
      <c r="L250" s="611"/>
    </row>
    <row r="251" spans="1:12" s="39" customFormat="1" ht="16.5" customHeight="1">
      <c r="A251" s="224"/>
      <c r="B251" s="224"/>
      <c r="C251" s="224"/>
      <c r="D251" s="224"/>
      <c r="E251" s="224"/>
      <c r="F251" s="224"/>
      <c r="G251" s="268"/>
      <c r="H251" s="623"/>
      <c r="I251" s="683"/>
      <c r="J251" s="54"/>
      <c r="K251" s="623"/>
      <c r="L251" s="611"/>
    </row>
    <row r="252" spans="1:12" s="39" customFormat="1" ht="16.5" customHeight="1">
      <c r="A252" s="988" t="s">
        <v>295</v>
      </c>
      <c r="B252" s="988"/>
      <c r="C252" s="988"/>
      <c r="D252" s="988"/>
      <c r="E252" s="988"/>
      <c r="F252" s="988"/>
      <c r="G252" s="988"/>
      <c r="H252" s="623"/>
      <c r="I252" s="683"/>
      <c r="J252" s="54"/>
      <c r="K252" s="623"/>
      <c r="L252" s="611"/>
    </row>
    <row r="253" spans="1:12" s="39" customFormat="1" ht="15.75" customHeight="1">
      <c r="A253" s="229"/>
      <c r="B253" s="229"/>
      <c r="C253" s="229"/>
      <c r="D253" s="229"/>
      <c r="E253" s="229"/>
      <c r="F253" s="229"/>
      <c r="G253" s="229"/>
      <c r="H253" s="623"/>
      <c r="I253" s="683"/>
      <c r="J253" s="54"/>
      <c r="K253" s="623"/>
      <c r="L253" s="611"/>
    </row>
    <row r="254" spans="1:12" s="39" customFormat="1" ht="15" customHeight="1">
      <c r="A254" s="256" t="s">
        <v>395</v>
      </c>
      <c r="B254" s="63"/>
      <c r="C254" s="63"/>
      <c r="D254" s="63"/>
      <c r="E254" s="64"/>
      <c r="F254" s="65"/>
      <c r="G254" s="65"/>
      <c r="H254" s="623"/>
      <c r="I254" s="607"/>
      <c r="J254" s="54"/>
      <c r="K254" s="623"/>
      <c r="L254" s="611"/>
    </row>
    <row r="255" spans="1:12" s="49" customFormat="1" ht="12.75">
      <c r="A255" s="120" t="s">
        <v>387</v>
      </c>
      <c r="B255" s="120" t="s">
        <v>379</v>
      </c>
      <c r="C255" s="120" t="s">
        <v>388</v>
      </c>
      <c r="D255" s="121" t="s">
        <v>380</v>
      </c>
      <c r="E255" s="121" t="s">
        <v>381</v>
      </c>
      <c r="F255" s="121" t="s">
        <v>382</v>
      </c>
      <c r="G255" s="198" t="s">
        <v>383</v>
      </c>
      <c r="H255" s="654"/>
      <c r="I255" s="607"/>
      <c r="J255" s="55"/>
      <c r="K255" s="654"/>
      <c r="L255" s="616"/>
    </row>
    <row r="256" spans="1:12" s="199" customFormat="1" ht="36" customHeight="1">
      <c r="A256" s="355">
        <v>1</v>
      </c>
      <c r="B256" s="356" t="s">
        <v>386</v>
      </c>
      <c r="C256" s="285" t="s">
        <v>296</v>
      </c>
      <c r="D256" s="357" t="s">
        <v>390</v>
      </c>
      <c r="E256" s="580">
        <v>0.12</v>
      </c>
      <c r="F256" s="331"/>
      <c r="G256" s="331"/>
      <c r="H256" s="684"/>
      <c r="I256" s="607"/>
      <c r="J256" s="703"/>
      <c r="K256" s="684"/>
      <c r="L256" s="630"/>
    </row>
    <row r="257" spans="1:12" s="51" customFormat="1" ht="48" customHeight="1">
      <c r="A257" s="242">
        <v>2</v>
      </c>
      <c r="B257" s="291" t="s">
        <v>386</v>
      </c>
      <c r="C257" s="292" t="s">
        <v>716</v>
      </c>
      <c r="D257" s="335" t="s">
        <v>389</v>
      </c>
      <c r="E257" s="293">
        <v>3</v>
      </c>
      <c r="F257" s="293"/>
      <c r="G257" s="293"/>
      <c r="H257" s="628"/>
      <c r="I257" s="607"/>
      <c r="J257" s="704"/>
      <c r="K257" s="628"/>
      <c r="L257" s="622"/>
    </row>
    <row r="258" spans="1:12" s="52" customFormat="1" ht="12.75">
      <c r="A258" s="116" t="s">
        <v>396</v>
      </c>
      <c r="B258" s="100"/>
      <c r="C258" s="101"/>
      <c r="D258" s="102"/>
      <c r="E258" s="103"/>
      <c r="F258" s="104"/>
      <c r="G258" s="223">
        <f>SUM(G256:G257)</f>
        <v>0</v>
      </c>
      <c r="H258" s="685"/>
      <c r="I258" s="705"/>
      <c r="J258" s="706"/>
      <c r="K258" s="685"/>
      <c r="L258" s="622"/>
    </row>
    <row r="259" spans="1:12" s="51" customFormat="1" ht="9.75" customHeight="1">
      <c r="A259" s="122"/>
      <c r="B259" s="123"/>
      <c r="C259" s="124"/>
      <c r="D259" s="125"/>
      <c r="E259" s="126"/>
      <c r="F259" s="127"/>
      <c r="G259" s="110"/>
      <c r="H259" s="686"/>
      <c r="I259" s="607"/>
      <c r="J259" s="704"/>
      <c r="K259" s="628"/>
      <c r="L259" s="616"/>
    </row>
    <row r="260" spans="1:12" s="39" customFormat="1" ht="12.75">
      <c r="A260" s="989" t="s">
        <v>302</v>
      </c>
      <c r="B260" s="989"/>
      <c r="C260" s="989"/>
      <c r="D260" s="66"/>
      <c r="E260" s="67"/>
      <c r="F260" s="57"/>
      <c r="G260" s="57"/>
      <c r="H260" s="623"/>
      <c r="I260" s="607"/>
      <c r="J260" s="54"/>
      <c r="K260" s="623"/>
      <c r="L260" s="611"/>
    </row>
    <row r="261" spans="1:13" s="39" customFormat="1" ht="12.75" customHeight="1">
      <c r="A261" s="990" t="s">
        <v>717</v>
      </c>
      <c r="B261" s="991"/>
      <c r="C261" s="992"/>
      <c r="D261" s="359"/>
      <c r="E261" s="359"/>
      <c r="F261" s="359"/>
      <c r="G261" s="359"/>
      <c r="H261" s="623"/>
      <c r="I261" s="607"/>
      <c r="J261" s="54"/>
      <c r="K261" s="623"/>
      <c r="L261" s="611"/>
      <c r="M261" s="201"/>
    </row>
    <row r="262" spans="1:12" s="204" customFormat="1" ht="12" customHeight="1">
      <c r="A262" s="993" t="s">
        <v>297</v>
      </c>
      <c r="B262" s="994"/>
      <c r="C262" s="995"/>
      <c r="D262" s="360" t="s">
        <v>408</v>
      </c>
      <c r="E262" s="505">
        <v>0.15</v>
      </c>
      <c r="F262" s="165"/>
      <c r="G262" s="165"/>
      <c r="H262" s="634"/>
      <c r="I262" s="607"/>
      <c r="J262" s="704"/>
      <c r="K262" s="628"/>
      <c r="L262" s="631"/>
    </row>
    <row r="263" spans="1:12" s="39" customFormat="1" ht="12.75">
      <c r="A263" s="996" t="s">
        <v>298</v>
      </c>
      <c r="B263" s="997"/>
      <c r="C263" s="998"/>
      <c r="D263" s="234" t="s">
        <v>399</v>
      </c>
      <c r="E263" s="330">
        <v>0.09</v>
      </c>
      <c r="F263" s="275"/>
      <c r="G263" s="275"/>
      <c r="H263" s="623"/>
      <c r="I263" s="607"/>
      <c r="J263" s="54"/>
      <c r="K263" s="623"/>
      <c r="L263" s="617"/>
    </row>
    <row r="264" spans="1:12" s="50" customFormat="1" ht="12.75">
      <c r="A264" s="999" t="s">
        <v>447</v>
      </c>
      <c r="B264" s="1000"/>
      <c r="C264" s="1000"/>
      <c r="D264" s="184"/>
      <c r="E264" s="185"/>
      <c r="F264" s="186"/>
      <c r="G264" s="159">
        <f>SUM(G262:G263)</f>
        <v>0</v>
      </c>
      <c r="H264" s="634"/>
      <c r="I264" s="607"/>
      <c r="J264" s="694"/>
      <c r="K264" s="634"/>
      <c r="L264" s="616"/>
    </row>
    <row r="265" spans="1:9" ht="9.75" customHeight="1">
      <c r="A265" s="177"/>
      <c r="B265" s="187"/>
      <c r="C265" s="172"/>
      <c r="D265" s="188"/>
      <c r="E265" s="189"/>
      <c r="F265" s="190"/>
      <c r="G265" s="182"/>
      <c r="I265" s="683"/>
    </row>
    <row r="266" spans="1:9" ht="13.5">
      <c r="A266" s="987" t="s">
        <v>303</v>
      </c>
      <c r="B266" s="987"/>
      <c r="C266" s="987"/>
      <c r="D266" s="433"/>
      <c r="E266" s="433"/>
      <c r="F266" s="433"/>
      <c r="G266" s="228">
        <f>SUM(G264,G258)</f>
        <v>0</v>
      </c>
      <c r="I266" s="683"/>
    </row>
    <row r="267" spans="1:9" ht="15.75" customHeight="1">
      <c r="A267" s="224"/>
      <c r="B267" s="205"/>
      <c r="C267" s="205"/>
      <c r="D267" s="205"/>
      <c r="E267" s="205"/>
      <c r="F267" s="205"/>
      <c r="G267" s="206"/>
      <c r="I267" s="683"/>
    </row>
    <row r="268" spans="1:12" s="39" customFormat="1" ht="15">
      <c r="A268" s="217" t="s">
        <v>438</v>
      </c>
      <c r="B268" s="217"/>
      <c r="C268" s="217"/>
      <c r="D268" s="217"/>
      <c r="E268" s="217"/>
      <c r="F268" s="217"/>
      <c r="G268" s="218">
        <f>SUM(G266,G250)</f>
        <v>0</v>
      </c>
      <c r="H268" s="623"/>
      <c r="I268" s="707"/>
      <c r="J268" s="54"/>
      <c r="K268" s="623"/>
      <c r="L268" s="608"/>
    </row>
  </sheetData>
  <sheetProtection/>
  <mergeCells count="109">
    <mergeCell ref="B172:C172"/>
    <mergeCell ref="B174:C174"/>
    <mergeCell ref="A202:C202"/>
    <mergeCell ref="B176:C176"/>
    <mergeCell ref="B177:C177"/>
    <mergeCell ref="A179:C179"/>
    <mergeCell ref="A189:C189"/>
    <mergeCell ref="A184:C184"/>
    <mergeCell ref="A185:C185"/>
    <mergeCell ref="A247:C247"/>
    <mergeCell ref="A245:C245"/>
    <mergeCell ref="A246:C246"/>
    <mergeCell ref="B175:C175"/>
    <mergeCell ref="B178:C178"/>
    <mergeCell ref="A222:C222"/>
    <mergeCell ref="A187:C187"/>
    <mergeCell ref="A242:C242"/>
    <mergeCell ref="B206:C206"/>
    <mergeCell ref="B204:C204"/>
    <mergeCell ref="A203:C203"/>
    <mergeCell ref="A214:C214"/>
    <mergeCell ref="A218:C218"/>
    <mergeCell ref="A220:C220"/>
    <mergeCell ref="B205:C205"/>
    <mergeCell ref="A216:C216"/>
    <mergeCell ref="A217:C217"/>
    <mergeCell ref="B207:C207"/>
    <mergeCell ref="B208:C208"/>
    <mergeCell ref="B163:C163"/>
    <mergeCell ref="B173:C17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41:C141"/>
    <mergeCell ref="A103:C103"/>
    <mergeCell ref="A114:C114"/>
    <mergeCell ref="A106:C106"/>
    <mergeCell ref="A111:C111"/>
    <mergeCell ref="A104:C104"/>
    <mergeCell ref="B105:C105"/>
    <mergeCell ref="E25:F25"/>
    <mergeCell ref="A89:C89"/>
    <mergeCell ref="A91:C91"/>
    <mergeCell ref="A59:C59"/>
    <mergeCell ref="A160:C160"/>
    <mergeCell ref="A144:C144"/>
    <mergeCell ref="A133:C133"/>
    <mergeCell ref="B134:C134"/>
    <mergeCell ref="B135:C135"/>
    <mergeCell ref="A136:C136"/>
    <mergeCell ref="C18:D18"/>
    <mergeCell ref="B20:C20"/>
    <mergeCell ref="B25:C25"/>
    <mergeCell ref="B27:C27"/>
    <mergeCell ref="A76:C76"/>
    <mergeCell ref="B31:C31"/>
    <mergeCell ref="B33:C33"/>
    <mergeCell ref="B29:C29"/>
    <mergeCell ref="B21:G21"/>
    <mergeCell ref="E23:F23"/>
    <mergeCell ref="A83:C83"/>
    <mergeCell ref="A75:C75"/>
    <mergeCell ref="B1:C1"/>
    <mergeCell ref="C15:G15"/>
    <mergeCell ref="C19:D19"/>
    <mergeCell ref="A3:G3"/>
    <mergeCell ref="A4:G4"/>
    <mergeCell ref="A6:G6"/>
    <mergeCell ref="A7:G7"/>
    <mergeCell ref="C16:G16"/>
    <mergeCell ref="E35:F35"/>
    <mergeCell ref="E29:F29"/>
    <mergeCell ref="E31:F31"/>
    <mergeCell ref="E33:F33"/>
    <mergeCell ref="A62:C62"/>
    <mergeCell ref="B77:C77"/>
    <mergeCell ref="E27:F27"/>
    <mergeCell ref="A87:C87"/>
    <mergeCell ref="E38:F38"/>
    <mergeCell ref="E39:F39"/>
    <mergeCell ref="B47:C47"/>
    <mergeCell ref="E40:F40"/>
    <mergeCell ref="B46:C46"/>
    <mergeCell ref="A78:C78"/>
    <mergeCell ref="A84:C84"/>
    <mergeCell ref="A85:C85"/>
    <mergeCell ref="A132:C132"/>
    <mergeCell ref="A112:C112"/>
    <mergeCell ref="A120:C120"/>
    <mergeCell ref="A243:C243"/>
    <mergeCell ref="A142:C142"/>
    <mergeCell ref="A146:C146"/>
    <mergeCell ref="A117:C117"/>
    <mergeCell ref="B209:C209"/>
    <mergeCell ref="A210:C210"/>
    <mergeCell ref="B162:C162"/>
    <mergeCell ref="A266:C266"/>
    <mergeCell ref="A250:C250"/>
    <mergeCell ref="A252:G252"/>
    <mergeCell ref="A260:C260"/>
    <mergeCell ref="A261:C261"/>
    <mergeCell ref="A262:C262"/>
    <mergeCell ref="A263:C263"/>
    <mergeCell ref="A264:C264"/>
  </mergeCells>
  <printOptions/>
  <pageMargins left="0.7" right="0.7" top="0.787401575" bottom="0.787401575" header="0.3" footer="0.3"/>
  <pageSetup horizontalDpi="600" verticalDpi="600" orientation="portrait" paperSize="9" r:id="rId1"/>
  <rowBreaks count="3" manualBreakCount="3">
    <brk id="126" max="255" man="1"/>
    <brk id="224" max="255" man="1"/>
    <brk id="2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M259"/>
  <sheetViews>
    <sheetView zoomScale="70" zoomScaleNormal="70" zoomScalePageLayoutView="0" workbookViewId="0" topLeftCell="A1">
      <selection activeCell="F253" sqref="F253:G254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4.8515625" style="0" customWidth="1"/>
    <col min="4" max="4" width="3.28125" style="0" customWidth="1"/>
    <col min="5" max="5" width="8.7109375" style="0" customWidth="1"/>
    <col min="6" max="6" width="8.140625" style="0" customWidth="1"/>
    <col min="7" max="7" width="16.28125" style="0" customWidth="1"/>
  </cols>
  <sheetData>
    <row r="1" spans="1:7" s="46" customFormat="1" ht="18" customHeight="1">
      <c r="A1" s="19"/>
      <c r="B1" s="980" t="s">
        <v>391</v>
      </c>
      <c r="C1" s="980"/>
      <c r="D1" s="3"/>
      <c r="E1" s="3"/>
      <c r="F1" s="3"/>
      <c r="G1" s="3"/>
    </row>
    <row r="2" spans="1:7" ht="18.75" customHeight="1">
      <c r="A2" s="981"/>
      <c r="B2" s="981"/>
      <c r="C2" s="981"/>
      <c r="D2" s="981"/>
      <c r="E2" s="981"/>
      <c r="F2" s="981"/>
      <c r="G2" s="981"/>
    </row>
    <row r="3" spans="1:7" s="38" customFormat="1" ht="20.25" customHeight="1">
      <c r="A3" s="981" t="s">
        <v>166</v>
      </c>
      <c r="B3" s="981"/>
      <c r="C3" s="981"/>
      <c r="D3" s="981"/>
      <c r="E3" s="981"/>
      <c r="F3" s="981"/>
      <c r="G3" s="981"/>
    </row>
    <row r="4" spans="1:7" s="39" customFormat="1" ht="20.25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3.5" customHeight="1">
      <c r="A5" s="434"/>
      <c r="B5" s="434"/>
      <c r="C5" s="434"/>
      <c r="D5" s="434"/>
      <c r="E5" s="434"/>
      <c r="F5" s="434"/>
      <c r="G5" s="434"/>
    </row>
    <row r="6" spans="1:7" s="39" customFormat="1" ht="16.5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142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1.75" customHeight="1">
      <c r="A10" s="3"/>
      <c r="B10" s="194"/>
      <c r="C10" s="195"/>
      <c r="D10" s="195"/>
      <c r="E10" s="195"/>
      <c r="F10" s="195"/>
      <c r="G10" s="195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165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 customHeight="1">
      <c r="A15" s="220"/>
      <c r="B15" s="271" t="s">
        <v>392</v>
      </c>
      <c r="C15" s="982" t="s">
        <v>351</v>
      </c>
      <c r="D15" s="984"/>
      <c r="E15" s="984"/>
      <c r="F15" s="984"/>
      <c r="G15" s="984"/>
    </row>
    <row r="16" spans="1:7" s="2" customFormat="1" ht="12.75" customHeight="1">
      <c r="A16" s="220"/>
      <c r="B16" s="271"/>
      <c r="C16" s="982"/>
      <c r="D16" s="984"/>
      <c r="E16" s="984"/>
      <c r="F16" s="984"/>
      <c r="G16" s="984"/>
    </row>
    <row r="17" spans="1:7" s="2" customFormat="1" ht="12.75" customHeight="1">
      <c r="A17" s="220"/>
      <c r="B17" s="271"/>
      <c r="C17" s="40"/>
      <c r="D17" s="40"/>
      <c r="E17" s="40"/>
      <c r="F17" s="40"/>
      <c r="G17" s="272"/>
    </row>
    <row r="18" spans="1:7" s="2" customFormat="1" ht="12.75" customHeight="1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ht="12.75">
      <c r="A21" s="136"/>
      <c r="B21" s="536"/>
      <c r="C21" s="537"/>
      <c r="D21" s="136"/>
      <c r="E21" s="136"/>
      <c r="F21" s="137"/>
      <c r="G21" s="137"/>
    </row>
    <row r="22" spans="1:7" s="15" customFormat="1" ht="12.75">
      <c r="A22" s="13"/>
      <c r="B22" s="13"/>
      <c r="C22" s="16"/>
      <c r="D22" s="13"/>
      <c r="E22" s="13"/>
      <c r="F22" s="14"/>
      <c r="G22" s="17"/>
    </row>
    <row r="23" spans="1:7" s="15" customFormat="1" ht="27" customHeight="1">
      <c r="A23" s="13"/>
      <c r="B23" s="1032" t="s">
        <v>435</v>
      </c>
      <c r="C23" s="1032"/>
      <c r="D23" s="1032"/>
      <c r="E23" s="1032"/>
      <c r="F23" s="1032"/>
      <c r="G23" s="1032"/>
    </row>
    <row r="24" spans="1:7" s="15" customFormat="1" ht="30" customHeight="1">
      <c r="A24" s="13"/>
      <c r="B24" s="12"/>
      <c r="C24" s="69"/>
      <c r="D24" s="5"/>
      <c r="E24" s="5"/>
      <c r="F24" s="5"/>
      <c r="G24" s="5"/>
    </row>
    <row r="25" spans="1:7" s="30" customFormat="1" ht="15">
      <c r="A25" s="8"/>
      <c r="B25" s="70" t="s">
        <v>1201</v>
      </c>
      <c r="C25" s="71"/>
      <c r="D25" s="68"/>
      <c r="E25" s="976">
        <f>SUM(G58)</f>
        <v>0</v>
      </c>
      <c r="F25" s="1015"/>
      <c r="G25" s="22"/>
    </row>
    <row r="26" spans="1:7" s="15" customFormat="1" ht="12.75">
      <c r="A26" s="1"/>
      <c r="B26" s="5"/>
      <c r="C26" s="6"/>
      <c r="D26" s="5"/>
      <c r="E26" s="5"/>
      <c r="F26" s="5"/>
      <c r="G26" s="5"/>
    </row>
    <row r="27" spans="1:7" s="30" customFormat="1" ht="15">
      <c r="A27" s="8"/>
      <c r="B27" s="1029" t="s">
        <v>3</v>
      </c>
      <c r="C27" s="1029"/>
      <c r="D27" s="68"/>
      <c r="E27" s="976">
        <f>SUM(G88)</f>
        <v>0</v>
      </c>
      <c r="F27" s="1015"/>
      <c r="G27" s="111"/>
    </row>
    <row r="28" spans="1:7" s="15" customFormat="1" ht="12.75">
      <c r="A28" s="1"/>
      <c r="B28" s="5"/>
      <c r="C28" s="6"/>
      <c r="D28" s="5"/>
      <c r="E28" s="5"/>
      <c r="F28" s="5"/>
      <c r="G28" s="5"/>
    </row>
    <row r="29" spans="1:7" s="30" customFormat="1" ht="15">
      <c r="A29" s="714"/>
      <c r="B29" s="1029" t="s">
        <v>1188</v>
      </c>
      <c r="C29" s="1029"/>
      <c r="D29" s="68"/>
      <c r="E29" s="976">
        <f>SUM(G127)</f>
        <v>0</v>
      </c>
      <c r="F29" s="976"/>
      <c r="G29" s="22"/>
    </row>
    <row r="30" spans="1:7" s="30" customFormat="1" ht="15">
      <c r="A30" s="714"/>
      <c r="B30" s="70"/>
      <c r="C30" s="70"/>
      <c r="D30" s="68"/>
      <c r="E30" s="191"/>
      <c r="F30" s="192"/>
      <c r="G30" s="22"/>
    </row>
    <row r="31" spans="1:7" s="30" customFormat="1" ht="15">
      <c r="A31" s="714"/>
      <c r="B31" s="1029" t="s">
        <v>1187</v>
      </c>
      <c r="C31" s="1029"/>
      <c r="D31" s="68"/>
      <c r="E31" s="976">
        <f>SUM(G213)</f>
        <v>0</v>
      </c>
      <c r="F31" s="1015"/>
      <c r="G31" s="22"/>
    </row>
    <row r="32" spans="1:7" s="30" customFormat="1" ht="15">
      <c r="A32" s="8"/>
      <c r="B32" s="70"/>
      <c r="C32" s="71"/>
      <c r="D32" s="68"/>
      <c r="E32" s="191"/>
      <c r="F32" s="192"/>
      <c r="G32" s="22"/>
    </row>
    <row r="33" spans="1:7" s="30" customFormat="1" ht="15">
      <c r="A33" s="21"/>
      <c r="B33" s="1029" t="s">
        <v>1205</v>
      </c>
      <c r="C33" s="1029"/>
      <c r="D33" s="20"/>
      <c r="E33" s="976">
        <f>SUM(G259)</f>
        <v>0</v>
      </c>
      <c r="F33" s="1024"/>
      <c r="G33" s="23"/>
    </row>
    <row r="34" spans="1:7" s="28" customFormat="1" ht="13.5">
      <c r="A34" s="8"/>
      <c r="B34" s="74"/>
      <c r="C34" s="72"/>
      <c r="D34" s="8"/>
      <c r="E34" s="105"/>
      <c r="F34" s="24"/>
      <c r="G34" s="25"/>
    </row>
    <row r="35" spans="1:7" s="30" customFormat="1" ht="14.25" thickBot="1">
      <c r="A35" s="8"/>
      <c r="B35" s="107"/>
      <c r="C35" s="26"/>
      <c r="D35" s="27"/>
      <c r="E35" s="105"/>
      <c r="F35" s="24"/>
      <c r="G35" s="106"/>
    </row>
    <row r="36" spans="1:7" s="15" customFormat="1" ht="15">
      <c r="A36" s="8"/>
      <c r="B36" s="133" t="s">
        <v>414</v>
      </c>
      <c r="C36" s="134"/>
      <c r="D36" s="135"/>
      <c r="E36" s="974">
        <f>SUM(E25:F33)</f>
        <v>0</v>
      </c>
      <c r="F36" s="975"/>
      <c r="G36" s="652"/>
    </row>
    <row r="37" spans="1:7" s="15" customFormat="1" ht="15">
      <c r="A37" s="8"/>
      <c r="B37" s="339" t="s">
        <v>469</v>
      </c>
      <c r="C37" s="340"/>
      <c r="D37" s="341"/>
      <c r="E37" s="968">
        <f>PRODUCT(E36)*0.21</f>
        <v>0</v>
      </c>
      <c r="F37" s="969"/>
      <c r="G37" s="652"/>
    </row>
    <row r="38" spans="1:7" s="15" customFormat="1" ht="15.75" thickBot="1">
      <c r="A38" s="8"/>
      <c r="B38" s="130" t="s">
        <v>436</v>
      </c>
      <c r="C38" s="131"/>
      <c r="D38" s="132"/>
      <c r="E38" s="970">
        <f>0.21*E36+E36</f>
        <v>0</v>
      </c>
      <c r="F38" s="971"/>
      <c r="G38" s="653"/>
    </row>
    <row r="39" spans="1:7" s="15" customFormat="1" ht="15">
      <c r="A39" s="8"/>
      <c r="B39" s="27"/>
      <c r="C39" s="31"/>
      <c r="D39" s="8"/>
      <c r="E39" s="8"/>
      <c r="F39" s="32"/>
      <c r="G39" s="33"/>
    </row>
    <row r="40" spans="1:7" s="15" customFormat="1" ht="15">
      <c r="A40" s="8"/>
      <c r="B40" s="27"/>
      <c r="C40" s="31"/>
      <c r="D40" s="8"/>
      <c r="E40" s="8"/>
      <c r="F40" s="32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3.5">
      <c r="A46" s="8"/>
      <c r="B46" s="965" t="s">
        <v>363</v>
      </c>
      <c r="C46" s="965"/>
      <c r="D46" s="40"/>
      <c r="E46" s="34"/>
      <c r="F46" s="9"/>
      <c r="G46" s="9"/>
    </row>
    <row r="47" spans="1:7" s="15" customFormat="1" ht="13.5">
      <c r="A47" s="8"/>
      <c r="B47" s="965" t="s">
        <v>364</v>
      </c>
      <c r="C47" s="965"/>
      <c r="D47" s="43"/>
      <c r="E47" s="35"/>
      <c r="F47" s="9"/>
      <c r="G47" s="9"/>
    </row>
    <row r="48" spans="1:7" s="15" customFormat="1" ht="13.5">
      <c r="A48" s="8"/>
      <c r="B48" s="44" t="s">
        <v>167</v>
      </c>
      <c r="C48" s="600"/>
      <c r="D48" s="43"/>
      <c r="E48" s="35"/>
      <c r="F48" s="9"/>
      <c r="G48" s="9"/>
    </row>
    <row r="49" spans="1:7" s="50" customFormat="1" ht="15">
      <c r="A49" s="436" t="s">
        <v>1183</v>
      </c>
      <c r="B49" s="225"/>
      <c r="C49" s="437"/>
      <c r="D49" s="436"/>
      <c r="E49" s="436"/>
      <c r="F49" s="436"/>
      <c r="G49" s="436"/>
    </row>
    <row r="50" spans="1:7" s="53" customFormat="1" ht="12.75" customHeight="1">
      <c r="A50" s="256" t="s">
        <v>395</v>
      </c>
      <c r="B50" s="83"/>
      <c r="C50" s="83"/>
      <c r="D50" s="83"/>
      <c r="E50" s="84"/>
      <c r="F50" s="85"/>
      <c r="G50" s="85"/>
    </row>
    <row r="51" spans="1:7" s="39" customFormat="1" ht="9.75" customHeight="1">
      <c r="A51" s="118" t="s">
        <v>387</v>
      </c>
      <c r="B51" s="118" t="s">
        <v>379</v>
      </c>
      <c r="C51" s="118" t="s">
        <v>388</v>
      </c>
      <c r="D51" s="119" t="s">
        <v>380</v>
      </c>
      <c r="E51" s="119" t="s">
        <v>381</v>
      </c>
      <c r="F51" s="452" t="s">
        <v>382</v>
      </c>
      <c r="G51" s="119" t="s">
        <v>383</v>
      </c>
    </row>
    <row r="52" spans="1:7" s="49" customFormat="1" ht="25.5" customHeight="1">
      <c r="A52" s="325">
        <v>1</v>
      </c>
      <c r="B52" s="326" t="s">
        <v>1181</v>
      </c>
      <c r="C52" s="327" t="s">
        <v>1182</v>
      </c>
      <c r="D52" s="328" t="s">
        <v>389</v>
      </c>
      <c r="E52" s="329">
        <v>456</v>
      </c>
      <c r="F52" s="329"/>
      <c r="G52" s="329"/>
    </row>
    <row r="53" spans="1:7" s="49" customFormat="1" ht="25.5" customHeight="1">
      <c r="A53" s="232">
        <v>2</v>
      </c>
      <c r="B53" s="139" t="s">
        <v>425</v>
      </c>
      <c r="C53" s="240" t="s">
        <v>1184</v>
      </c>
      <c r="D53" s="233" t="s">
        <v>389</v>
      </c>
      <c r="E53" s="241">
        <v>456</v>
      </c>
      <c r="F53" s="241"/>
      <c r="G53" s="241"/>
    </row>
    <row r="54" spans="1:7" ht="22.5">
      <c r="A54" s="232">
        <v>3</v>
      </c>
      <c r="B54" s="139" t="s">
        <v>426</v>
      </c>
      <c r="C54" s="240" t="s">
        <v>1185</v>
      </c>
      <c r="D54" s="233" t="s">
        <v>389</v>
      </c>
      <c r="E54" s="241">
        <v>456</v>
      </c>
      <c r="F54" s="241"/>
      <c r="G54" s="241"/>
    </row>
    <row r="55" spans="1:7" s="39" customFormat="1" ht="12.75">
      <c r="A55" s="453">
        <v>4</v>
      </c>
      <c r="B55" s="454" t="s">
        <v>386</v>
      </c>
      <c r="C55" s="455" t="s">
        <v>719</v>
      </c>
      <c r="D55" s="456" t="s">
        <v>718</v>
      </c>
      <c r="E55" s="457">
        <v>4</v>
      </c>
      <c r="F55" s="458"/>
      <c r="G55" s="459"/>
    </row>
    <row r="56" spans="1:7" s="49" customFormat="1" ht="14.25" customHeight="1">
      <c r="A56" s="257" t="s">
        <v>396</v>
      </c>
      <c r="B56" s="80"/>
      <c r="C56" s="151"/>
      <c r="D56" s="81"/>
      <c r="E56" s="82"/>
      <c r="F56" s="82"/>
      <c r="G56" s="160">
        <f>SUM(G52:G55)</f>
        <v>0</v>
      </c>
    </row>
    <row r="57" spans="1:7" s="15" customFormat="1" ht="13.5">
      <c r="A57" s="8"/>
      <c r="B57" s="41"/>
      <c r="C57" s="41"/>
      <c r="D57" s="43"/>
      <c r="E57" s="35"/>
      <c r="F57" s="9"/>
      <c r="G57" s="9"/>
    </row>
    <row r="58" spans="1:7" ht="15">
      <c r="A58" s="1005" t="s">
        <v>1200</v>
      </c>
      <c r="B58" s="1005"/>
      <c r="C58" s="1005"/>
      <c r="D58" s="436"/>
      <c r="E58" s="436"/>
      <c r="F58" s="436"/>
      <c r="G58" s="380">
        <f>SUM(G56)</f>
        <v>0</v>
      </c>
    </row>
    <row r="59" spans="1:7" s="15" customFormat="1" ht="13.5">
      <c r="A59" s="8"/>
      <c r="B59" s="41"/>
      <c r="C59" s="42"/>
      <c r="D59" s="43"/>
      <c r="E59" s="35"/>
      <c r="F59" s="9"/>
      <c r="G59" s="9"/>
    </row>
    <row r="60" spans="1:7" ht="12.75">
      <c r="A60" s="469"/>
      <c r="B60" s="469"/>
      <c r="C60" s="469"/>
      <c r="D60" s="469"/>
      <c r="E60" s="469"/>
      <c r="F60" s="469"/>
      <c r="G60" s="469"/>
    </row>
    <row r="61" spans="1:7" s="50" customFormat="1" ht="15">
      <c r="A61" s="1005" t="s">
        <v>1220</v>
      </c>
      <c r="B61" s="1005"/>
      <c r="C61" s="1005"/>
      <c r="D61" s="436"/>
      <c r="E61" s="436"/>
      <c r="F61" s="436"/>
      <c r="G61" s="436"/>
    </row>
    <row r="62" spans="1:7" s="53" customFormat="1" ht="12.75" customHeight="1">
      <c r="A62" s="438"/>
      <c r="B62" s="439"/>
      <c r="C62" s="440"/>
      <c r="D62" s="440"/>
      <c r="E62" s="440"/>
      <c r="F62" s="440"/>
      <c r="G62" s="440"/>
    </row>
    <row r="63" spans="1:7" s="53" customFormat="1" ht="12.75" customHeight="1">
      <c r="A63" s="256" t="s">
        <v>395</v>
      </c>
      <c r="B63" s="83"/>
      <c r="C63" s="83"/>
      <c r="D63" s="83"/>
      <c r="E63" s="84"/>
      <c r="F63" s="85"/>
      <c r="G63" s="85"/>
    </row>
    <row r="64" spans="1:7" s="39" customFormat="1" ht="9.75" customHeight="1">
      <c r="A64" s="118" t="s">
        <v>387</v>
      </c>
      <c r="B64" s="118" t="s">
        <v>379</v>
      </c>
      <c r="C64" s="118" t="s">
        <v>388</v>
      </c>
      <c r="D64" s="119" t="s">
        <v>380</v>
      </c>
      <c r="E64" s="119" t="s">
        <v>381</v>
      </c>
      <c r="F64" s="452" t="s">
        <v>382</v>
      </c>
      <c r="G64" s="119" t="s">
        <v>383</v>
      </c>
    </row>
    <row r="65" spans="1:7" s="39" customFormat="1" ht="48.75" customHeight="1">
      <c r="A65" s="232">
        <v>1</v>
      </c>
      <c r="B65" s="246" t="s">
        <v>411</v>
      </c>
      <c r="C65" s="356" t="s">
        <v>1221</v>
      </c>
      <c r="D65" s="233" t="s">
        <v>389</v>
      </c>
      <c r="E65" s="248">
        <v>11.5</v>
      </c>
      <c r="F65" s="247"/>
      <c r="G65" s="239"/>
    </row>
    <row r="66" spans="1:7" s="39" customFormat="1" ht="24.75" customHeight="1">
      <c r="A66" s="276">
        <v>2</v>
      </c>
      <c r="B66" s="441" t="s">
        <v>386</v>
      </c>
      <c r="C66" s="442" t="s">
        <v>60</v>
      </c>
      <c r="D66" s="277" t="s">
        <v>389</v>
      </c>
      <c r="E66" s="314">
        <v>11.5</v>
      </c>
      <c r="F66" s="443"/>
      <c r="G66" s="245"/>
    </row>
    <row r="67" spans="1:7" s="39" customFormat="1" ht="60" customHeight="1">
      <c r="A67" s="138">
        <v>3</v>
      </c>
      <c r="B67" s="139" t="s">
        <v>421</v>
      </c>
      <c r="C67" s="708" t="s">
        <v>1147</v>
      </c>
      <c r="D67" s="234" t="s">
        <v>384</v>
      </c>
      <c r="E67" s="283">
        <v>60</v>
      </c>
      <c r="F67" s="248"/>
      <c r="G67" s="241"/>
    </row>
    <row r="68" spans="1:247" s="49" customFormat="1" ht="36" customHeight="1">
      <c r="A68" s="138">
        <v>4</v>
      </c>
      <c r="B68" s="139" t="s">
        <v>419</v>
      </c>
      <c r="C68" s="240" t="s">
        <v>423</v>
      </c>
      <c r="D68" s="234" t="s">
        <v>384</v>
      </c>
      <c r="E68" s="283">
        <v>60</v>
      </c>
      <c r="F68" s="248"/>
      <c r="G68" s="241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</row>
    <row r="69" spans="1:247" s="39" customFormat="1" ht="36" customHeight="1">
      <c r="A69" s="138">
        <v>5</v>
      </c>
      <c r="B69" s="139" t="s">
        <v>403</v>
      </c>
      <c r="C69" s="240" t="s">
        <v>420</v>
      </c>
      <c r="D69" s="234" t="s">
        <v>389</v>
      </c>
      <c r="E69" s="248">
        <v>11.2</v>
      </c>
      <c r="F69" s="248"/>
      <c r="G69" s="241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</row>
    <row r="70" spans="1:247" s="39" customFormat="1" ht="23.25">
      <c r="A70" s="138">
        <v>6</v>
      </c>
      <c r="B70" s="139" t="s">
        <v>405</v>
      </c>
      <c r="C70" s="240" t="s">
        <v>198</v>
      </c>
      <c r="D70" s="234" t="s">
        <v>408</v>
      </c>
      <c r="E70" s="249">
        <v>0.173</v>
      </c>
      <c r="F70" s="248"/>
      <c r="G70" s="241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</row>
    <row r="71" spans="1:247" s="49" customFormat="1" ht="12.75">
      <c r="A71" s="138">
        <v>7</v>
      </c>
      <c r="B71" s="139" t="s">
        <v>422</v>
      </c>
      <c r="C71" s="240" t="s">
        <v>400</v>
      </c>
      <c r="D71" s="234" t="s">
        <v>390</v>
      </c>
      <c r="E71" s="249">
        <v>0.2</v>
      </c>
      <c r="F71" s="248"/>
      <c r="G71" s="33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</row>
    <row r="72" spans="1:7" s="49" customFormat="1" ht="14.25" customHeight="1">
      <c r="A72" s="75" t="s">
        <v>396</v>
      </c>
      <c r="B72" s="709"/>
      <c r="C72" s="710"/>
      <c r="D72" s="711"/>
      <c r="E72" s="712"/>
      <c r="F72" s="712"/>
      <c r="G72" s="713">
        <f>SUM(G65:G71)</f>
        <v>0</v>
      </c>
    </row>
    <row r="73" spans="1:7" s="49" customFormat="1" ht="14.25" customHeight="1">
      <c r="A73" s="714"/>
      <c r="B73" s="715"/>
      <c r="C73" s="716"/>
      <c r="D73" s="717"/>
      <c r="E73" s="718"/>
      <c r="F73" s="719"/>
      <c r="G73" s="719"/>
    </row>
    <row r="74" spans="1:7" s="39" customFormat="1" ht="12.75">
      <c r="A74" s="1027" t="s">
        <v>287</v>
      </c>
      <c r="B74" s="1027"/>
      <c r="C74" s="1027"/>
      <c r="D74" s="720"/>
      <c r="E74" s="721"/>
      <c r="F74" s="721"/>
      <c r="G74" s="722"/>
    </row>
    <row r="75" spans="1:7" s="39" customFormat="1" ht="12.75">
      <c r="A75" s="1030" t="s">
        <v>6</v>
      </c>
      <c r="B75" s="1031"/>
      <c r="C75" s="1031"/>
      <c r="D75" s="445"/>
      <c r="E75" s="723"/>
      <c r="F75" s="447"/>
      <c r="G75" s="448"/>
    </row>
    <row r="76" spans="1:7" s="39" customFormat="1" ht="12.75">
      <c r="A76" s="571"/>
      <c r="B76" s="1025" t="s">
        <v>275</v>
      </c>
      <c r="C76" s="1026"/>
      <c r="D76" s="318" t="s">
        <v>384</v>
      </c>
      <c r="E76" s="665">
        <v>60</v>
      </c>
      <c r="F76" s="319"/>
      <c r="G76" s="319"/>
    </row>
    <row r="77" spans="1:7" s="39" customFormat="1" ht="12.75">
      <c r="A77" s="1018" t="s">
        <v>385</v>
      </c>
      <c r="B77" s="1019"/>
      <c r="C77" s="1020"/>
      <c r="D77" s="318"/>
      <c r="E77" s="210">
        <f>SUM(E76:E76)</f>
        <v>60</v>
      </c>
      <c r="F77" s="319"/>
      <c r="G77" s="319">
        <f>SUM(G76:G76)</f>
        <v>0</v>
      </c>
    </row>
    <row r="78" spans="1:7" s="37" customFormat="1" ht="12.75">
      <c r="A78" s="724" t="s">
        <v>407</v>
      </c>
      <c r="B78" s="725"/>
      <c r="C78" s="726"/>
      <c r="D78" s="155" t="s">
        <v>406</v>
      </c>
      <c r="E78" s="726">
        <v>25</v>
      </c>
      <c r="F78" s="322"/>
      <c r="G78" s="670">
        <f>PRODUCT(E78,G77)/100+G77</f>
        <v>0</v>
      </c>
    </row>
    <row r="79" spans="1:7" ht="12.75">
      <c r="A79" s="149" t="s">
        <v>397</v>
      </c>
      <c r="B79" s="727"/>
      <c r="C79" s="728"/>
      <c r="D79" s="78"/>
      <c r="E79" s="729"/>
      <c r="F79" s="730"/>
      <c r="G79" s="731">
        <f>PRODUCT(G78)*1.03</f>
        <v>0</v>
      </c>
    </row>
    <row r="80" spans="1:7" ht="12.75">
      <c r="A80" s="250"/>
      <c r="B80" s="251"/>
      <c r="C80" s="252"/>
      <c r="D80" s="98"/>
      <c r="E80" s="253"/>
      <c r="F80" s="254"/>
      <c r="G80" s="254"/>
    </row>
    <row r="81" spans="1:7" ht="12.75">
      <c r="A81" s="503" t="s">
        <v>5</v>
      </c>
      <c r="B81" s="504"/>
      <c r="C81" s="385"/>
      <c r="D81" s="359"/>
      <c r="E81" s="359"/>
      <c r="F81" s="359"/>
      <c r="G81" s="359"/>
    </row>
    <row r="82" spans="1:7" ht="12.75">
      <c r="A82" s="993" t="s">
        <v>200</v>
      </c>
      <c r="B82" s="994"/>
      <c r="C82" s="995"/>
      <c r="D82" s="360" t="s">
        <v>408</v>
      </c>
      <c r="E82" s="472">
        <v>0.0575</v>
      </c>
      <c r="F82" s="165"/>
      <c r="G82" s="165"/>
    </row>
    <row r="83" spans="1:7" ht="12.75">
      <c r="A83" s="1021" t="s">
        <v>199</v>
      </c>
      <c r="B83" s="1022"/>
      <c r="C83" s="1023"/>
      <c r="D83" s="290" t="s">
        <v>408</v>
      </c>
      <c r="E83" s="557">
        <v>1.15</v>
      </c>
      <c r="F83" s="324"/>
      <c r="G83" s="324"/>
    </row>
    <row r="84" spans="1:7" ht="12.75">
      <c r="A84" s="1002" t="s">
        <v>385</v>
      </c>
      <c r="B84" s="1003"/>
      <c r="C84" s="1004"/>
      <c r="D84" s="445"/>
      <c r="E84" s="735"/>
      <c r="F84" s="736"/>
      <c r="G84" s="737">
        <f>SUM(G82:G83)</f>
        <v>0</v>
      </c>
    </row>
    <row r="85" spans="1:7" ht="12.75">
      <c r="A85" s="738"/>
      <c r="B85" s="739"/>
      <c r="C85" s="740"/>
      <c r="D85" s="91"/>
      <c r="E85" s="92"/>
      <c r="F85" s="93"/>
      <c r="G85" s="94"/>
    </row>
    <row r="86" spans="1:7" ht="12.75">
      <c r="A86" s="1016" t="s">
        <v>418</v>
      </c>
      <c r="B86" s="1017"/>
      <c r="C86" s="1017"/>
      <c r="D86" s="741"/>
      <c r="E86" s="742"/>
      <c r="F86" s="742"/>
      <c r="G86" s="743">
        <f>SUM(G84,G79)</f>
        <v>0</v>
      </c>
    </row>
    <row r="87" spans="1:7" ht="12.75">
      <c r="A87" s="469"/>
      <c r="B87" s="469"/>
      <c r="C87" s="469"/>
      <c r="D87" s="469"/>
      <c r="E87" s="469"/>
      <c r="F87" s="469"/>
      <c r="G87" s="469"/>
    </row>
    <row r="88" spans="1:7" ht="15">
      <c r="A88" s="1005" t="s">
        <v>1</v>
      </c>
      <c r="B88" s="1005"/>
      <c r="C88" s="1005"/>
      <c r="D88" s="436"/>
      <c r="E88" s="436"/>
      <c r="F88" s="436"/>
      <c r="G88" s="380">
        <f>SUM(G86,G72)</f>
        <v>0</v>
      </c>
    </row>
    <row r="89" spans="1:7" s="18" customFormat="1" ht="15">
      <c r="A89" s="97"/>
      <c r="B89" s="97"/>
      <c r="C89" s="97"/>
      <c r="D89" s="97"/>
      <c r="E89" s="97"/>
      <c r="F89" s="97"/>
      <c r="G89" s="474"/>
    </row>
    <row r="90" spans="1:7" ht="15">
      <c r="A90" s="97"/>
      <c r="B90" s="97"/>
      <c r="C90" s="97"/>
      <c r="D90" s="97"/>
      <c r="E90" s="97"/>
      <c r="F90" s="97"/>
      <c r="G90" s="474"/>
    </row>
    <row r="91" spans="1:7" ht="15">
      <c r="A91" s="436" t="s">
        <v>1189</v>
      </c>
      <c r="B91" s="225"/>
      <c r="C91" s="437"/>
      <c r="D91" s="436"/>
      <c r="E91" s="436"/>
      <c r="F91" s="436"/>
      <c r="G91" s="436"/>
    </row>
    <row r="92" spans="1:7" ht="15">
      <c r="A92" s="438"/>
      <c r="B92" s="439"/>
      <c r="C92" s="440"/>
      <c r="D92" s="440"/>
      <c r="E92" s="440"/>
      <c r="F92" s="440"/>
      <c r="G92" s="440"/>
    </row>
    <row r="93" spans="1:7" ht="12.75">
      <c r="A93" s="256" t="s">
        <v>395</v>
      </c>
      <c r="B93" s="83"/>
      <c r="C93" s="83"/>
      <c r="D93" s="83"/>
      <c r="E93" s="84"/>
      <c r="F93" s="85"/>
      <c r="G93" s="85"/>
    </row>
    <row r="94" spans="1:7" ht="12.75">
      <c r="A94" s="118" t="s">
        <v>387</v>
      </c>
      <c r="B94" s="118" t="s">
        <v>379</v>
      </c>
      <c r="C94" s="118" t="s">
        <v>388</v>
      </c>
      <c r="D94" s="119" t="s">
        <v>380</v>
      </c>
      <c r="E94" s="119" t="s">
        <v>381</v>
      </c>
      <c r="F94" s="452" t="s">
        <v>382</v>
      </c>
      <c r="G94" s="119" t="s">
        <v>383</v>
      </c>
    </row>
    <row r="95" spans="1:7" s="38" customFormat="1" ht="45">
      <c r="A95" s="232">
        <v>1</v>
      </c>
      <c r="B95" s="246" t="s">
        <v>411</v>
      </c>
      <c r="C95" s="285" t="s">
        <v>8</v>
      </c>
      <c r="D95" s="234" t="s">
        <v>389</v>
      </c>
      <c r="E95" s="248">
        <v>20</v>
      </c>
      <c r="F95" s="248"/>
      <c r="G95" s="241"/>
    </row>
    <row r="96" spans="1:7" s="38" customFormat="1" ht="34.5">
      <c r="A96" s="276">
        <v>2</v>
      </c>
      <c r="B96" s="441" t="s">
        <v>386</v>
      </c>
      <c r="C96" s="333" t="s">
        <v>1222</v>
      </c>
      <c r="D96" s="430" t="s">
        <v>389</v>
      </c>
      <c r="E96" s="314">
        <v>20</v>
      </c>
      <c r="F96" s="314"/>
      <c r="G96" s="334"/>
    </row>
    <row r="97" spans="1:7" s="38" customFormat="1" ht="68.25">
      <c r="A97" s="232">
        <v>3</v>
      </c>
      <c r="B97" s="246" t="s">
        <v>421</v>
      </c>
      <c r="C97" s="708" t="s">
        <v>1147</v>
      </c>
      <c r="D97" s="234" t="s">
        <v>384</v>
      </c>
      <c r="E97" s="283">
        <v>22</v>
      </c>
      <c r="F97" s="248"/>
      <c r="G97" s="241"/>
    </row>
    <row r="98" spans="1:7" s="53" customFormat="1" ht="12.75" customHeight="1">
      <c r="A98" s="232">
        <v>4</v>
      </c>
      <c r="B98" s="246" t="s">
        <v>419</v>
      </c>
      <c r="C98" s="240" t="s">
        <v>423</v>
      </c>
      <c r="D98" s="234" t="s">
        <v>384</v>
      </c>
      <c r="E98" s="283">
        <v>22</v>
      </c>
      <c r="F98" s="248"/>
      <c r="G98" s="241"/>
    </row>
    <row r="99" spans="1:7" s="39" customFormat="1" ht="22.5" customHeight="1">
      <c r="A99" s="232">
        <v>5</v>
      </c>
      <c r="B99" s="139" t="s">
        <v>405</v>
      </c>
      <c r="C99" s="240" t="s">
        <v>1190</v>
      </c>
      <c r="D99" s="234" t="s">
        <v>408</v>
      </c>
      <c r="E99" s="249">
        <v>0.33</v>
      </c>
      <c r="F99" s="248"/>
      <c r="G99" s="241"/>
    </row>
    <row r="100" spans="1:7" s="39" customFormat="1" ht="15.75" customHeight="1">
      <c r="A100" s="232">
        <v>6</v>
      </c>
      <c r="B100" s="139" t="s">
        <v>422</v>
      </c>
      <c r="C100" s="240" t="s">
        <v>400</v>
      </c>
      <c r="D100" s="234" t="s">
        <v>390</v>
      </c>
      <c r="E100" s="249">
        <v>0.14</v>
      </c>
      <c r="F100" s="248"/>
      <c r="G100" s="334"/>
    </row>
    <row r="101" spans="1:7" s="39" customFormat="1" ht="15" customHeight="1">
      <c r="A101" s="257" t="s">
        <v>396</v>
      </c>
      <c r="B101" s="80"/>
      <c r="C101" s="710"/>
      <c r="D101" s="711"/>
      <c r="E101" s="712"/>
      <c r="F101" s="712"/>
      <c r="G101" s="713">
        <f>SUM(G95:G100)</f>
        <v>0</v>
      </c>
    </row>
    <row r="102" spans="1:247" s="49" customFormat="1" ht="12.75" customHeight="1">
      <c r="A102" s="469"/>
      <c r="B102" s="469"/>
      <c r="C102" s="469"/>
      <c r="D102" s="469"/>
      <c r="E102" s="469"/>
      <c r="F102" s="469"/>
      <c r="G102" s="469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</row>
    <row r="103" spans="1:247" s="39" customFormat="1" ht="12.75">
      <c r="A103" s="1001" t="s">
        <v>286</v>
      </c>
      <c r="B103" s="1001"/>
      <c r="C103" s="1001"/>
      <c r="D103" s="86"/>
      <c r="E103" s="415"/>
      <c r="F103" s="415"/>
      <c r="G103" s="416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</row>
    <row r="104" spans="1:247" s="49" customFormat="1" ht="12.75">
      <c r="A104" s="1030" t="s">
        <v>6</v>
      </c>
      <c r="B104" s="1031"/>
      <c r="C104" s="1031"/>
      <c r="D104" s="445"/>
      <c r="E104" s="446"/>
      <c r="F104" s="447"/>
      <c r="G104" s="448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</row>
    <row r="105" spans="1:7" s="49" customFormat="1" ht="14.25" customHeight="1">
      <c r="A105" s="517"/>
      <c r="B105" s="1048" t="s">
        <v>201</v>
      </c>
      <c r="C105" s="1048"/>
      <c r="D105" s="487" t="s">
        <v>384</v>
      </c>
      <c r="E105" s="488">
        <v>1</v>
      </c>
      <c r="F105" s="489"/>
      <c r="G105" s="489"/>
    </row>
    <row r="106" spans="1:7" s="49" customFormat="1" ht="14.25" customHeight="1">
      <c r="A106" s="507"/>
      <c r="B106" s="1040" t="s">
        <v>202</v>
      </c>
      <c r="C106" s="1040"/>
      <c r="D106" s="418" t="s">
        <v>384</v>
      </c>
      <c r="E106" s="419">
        <v>1</v>
      </c>
      <c r="F106" s="420"/>
      <c r="G106" s="420"/>
    </row>
    <row r="107" spans="1:7" s="49" customFormat="1" ht="14.25" customHeight="1">
      <c r="A107" s="507"/>
      <c r="B107" s="1040" t="s">
        <v>203</v>
      </c>
      <c r="C107" s="1040"/>
      <c r="D107" s="138" t="s">
        <v>384</v>
      </c>
      <c r="E107" s="417">
        <v>1</v>
      </c>
      <c r="F107" s="142"/>
      <c r="G107" s="142"/>
    </row>
    <row r="108" spans="1:7" s="49" customFormat="1" ht="14.25" customHeight="1">
      <c r="A108" s="507"/>
      <c r="B108" s="1040" t="s">
        <v>204</v>
      </c>
      <c r="C108" s="1040"/>
      <c r="D108" s="138" t="s">
        <v>384</v>
      </c>
      <c r="E108" s="417">
        <v>3</v>
      </c>
      <c r="F108" s="142"/>
      <c r="G108" s="142"/>
    </row>
    <row r="109" spans="1:7" s="49" customFormat="1" ht="14.25" customHeight="1">
      <c r="A109" s="507"/>
      <c r="B109" s="1040" t="s">
        <v>205</v>
      </c>
      <c r="C109" s="1040"/>
      <c r="D109" s="138" t="s">
        <v>384</v>
      </c>
      <c r="E109" s="417">
        <v>4</v>
      </c>
      <c r="F109" s="142"/>
      <c r="G109" s="142"/>
    </row>
    <row r="110" spans="1:7" s="49" customFormat="1" ht="14.25" customHeight="1">
      <c r="A110" s="507"/>
      <c r="B110" s="1040" t="s">
        <v>206</v>
      </c>
      <c r="C110" s="1040"/>
      <c r="D110" s="138" t="s">
        <v>384</v>
      </c>
      <c r="E110" s="417">
        <v>1</v>
      </c>
      <c r="F110" s="142"/>
      <c r="G110" s="142"/>
    </row>
    <row r="111" spans="1:7" s="49" customFormat="1" ht="14.25" customHeight="1">
      <c r="A111" s="507"/>
      <c r="B111" s="1040" t="s">
        <v>488</v>
      </c>
      <c r="C111" s="1040"/>
      <c r="D111" s="138" t="s">
        <v>384</v>
      </c>
      <c r="E111" s="417">
        <v>3</v>
      </c>
      <c r="F111" s="142"/>
      <c r="G111" s="142"/>
    </row>
    <row r="112" spans="1:7" s="49" customFormat="1" ht="14.25" customHeight="1">
      <c r="A112" s="507"/>
      <c r="B112" s="1040" t="s">
        <v>207</v>
      </c>
      <c r="C112" s="1040"/>
      <c r="D112" s="138" t="s">
        <v>384</v>
      </c>
      <c r="E112" s="417">
        <v>1</v>
      </c>
      <c r="F112" s="142"/>
      <c r="G112" s="142"/>
    </row>
    <row r="113" spans="1:7" s="49" customFormat="1" ht="14.25" customHeight="1">
      <c r="A113" s="507"/>
      <c r="B113" s="1040" t="s">
        <v>208</v>
      </c>
      <c r="C113" s="1040"/>
      <c r="D113" s="138" t="s">
        <v>384</v>
      </c>
      <c r="E113" s="417">
        <v>3</v>
      </c>
      <c r="F113" s="142"/>
      <c r="G113" s="142"/>
    </row>
    <row r="114" spans="1:7" s="49" customFormat="1" ht="14.25" customHeight="1">
      <c r="A114" s="507"/>
      <c r="B114" s="1040" t="s">
        <v>209</v>
      </c>
      <c r="C114" s="1040"/>
      <c r="D114" s="138" t="s">
        <v>384</v>
      </c>
      <c r="E114" s="417">
        <v>2</v>
      </c>
      <c r="F114" s="142"/>
      <c r="G114" s="142"/>
    </row>
    <row r="115" spans="1:7" s="49" customFormat="1" ht="14.25" customHeight="1">
      <c r="A115" s="507"/>
      <c r="B115" s="1040" t="s">
        <v>210</v>
      </c>
      <c r="C115" s="1040"/>
      <c r="D115" s="138" t="s">
        <v>384</v>
      </c>
      <c r="E115" s="417">
        <v>1</v>
      </c>
      <c r="F115" s="142"/>
      <c r="G115" s="142"/>
    </row>
    <row r="116" spans="1:7" s="49" customFormat="1" ht="14.25" customHeight="1">
      <c r="A116" s="490"/>
      <c r="B116" s="1009" t="s">
        <v>211</v>
      </c>
      <c r="C116" s="1009"/>
      <c r="D116" s="290" t="s">
        <v>384</v>
      </c>
      <c r="E116" s="556">
        <v>1</v>
      </c>
      <c r="F116" s="557"/>
      <c r="G116" s="557"/>
    </row>
    <row r="117" spans="1:7" ht="12.75">
      <c r="A117" s="1010" t="s">
        <v>385</v>
      </c>
      <c r="B117" s="1011"/>
      <c r="C117" s="1012"/>
      <c r="D117" s="749" t="s">
        <v>384</v>
      </c>
      <c r="E117" s="421">
        <f>SUM(E105:E116)</f>
        <v>22</v>
      </c>
      <c r="F117" s="489"/>
      <c r="G117" s="489">
        <f>SUM(G105:G116)</f>
        <v>0</v>
      </c>
    </row>
    <row r="118" spans="1:7" s="39" customFormat="1" ht="12.75">
      <c r="A118" s="750" t="s">
        <v>407</v>
      </c>
      <c r="B118" s="139"/>
      <c r="C118" s="140"/>
      <c r="D118" s="138" t="s">
        <v>406</v>
      </c>
      <c r="E118" s="140">
        <v>25</v>
      </c>
      <c r="F118" s="142"/>
      <c r="G118" s="751">
        <f>PRODUCT(E118,G117)/100+G117</f>
        <v>0</v>
      </c>
    </row>
    <row r="119" spans="1:7" s="39" customFormat="1" ht="12.75">
      <c r="A119" s="149" t="s">
        <v>397</v>
      </c>
      <c r="B119" s="727"/>
      <c r="C119" s="728"/>
      <c r="D119" s="78"/>
      <c r="E119" s="729"/>
      <c r="F119" s="730"/>
      <c r="G119" s="731">
        <f>PRODUCT(G118)*1.03</f>
        <v>0</v>
      </c>
    </row>
    <row r="120" spans="1:7" s="39" customFormat="1" ht="12.75">
      <c r="A120" s="250"/>
      <c r="B120" s="251"/>
      <c r="C120" s="252"/>
      <c r="D120" s="98"/>
      <c r="E120" s="253"/>
      <c r="F120" s="254"/>
      <c r="G120" s="254"/>
    </row>
    <row r="121" spans="1:7" s="39" customFormat="1" ht="12.75">
      <c r="A121" s="503" t="s">
        <v>0</v>
      </c>
      <c r="B121" s="504"/>
      <c r="C121" s="385"/>
      <c r="D121" s="359"/>
      <c r="E121" s="359"/>
      <c r="F121" s="359"/>
      <c r="G121" s="359"/>
    </row>
    <row r="122" spans="1:8" s="39" customFormat="1" ht="12.75">
      <c r="A122" s="993" t="s">
        <v>212</v>
      </c>
      <c r="B122" s="994"/>
      <c r="C122" s="995"/>
      <c r="D122" s="360" t="s">
        <v>408</v>
      </c>
      <c r="E122" s="472">
        <v>0.1</v>
      </c>
      <c r="F122" s="522"/>
      <c r="G122" s="522"/>
      <c r="H122" s="46"/>
    </row>
    <row r="123" spans="1:8" s="39" customFormat="1" ht="12.75">
      <c r="A123" s="1002" t="s">
        <v>385</v>
      </c>
      <c r="B123" s="1003"/>
      <c r="C123" s="1004"/>
      <c r="D123" s="445"/>
      <c r="E123" s="735"/>
      <c r="F123" s="736"/>
      <c r="G123" s="737">
        <f>SUM(G122:G122)</f>
        <v>0</v>
      </c>
      <c r="H123" s="46"/>
    </row>
    <row r="124" spans="1:8" s="39" customFormat="1" ht="12.75">
      <c r="A124" s="738"/>
      <c r="B124" s="739"/>
      <c r="C124" s="740"/>
      <c r="D124" s="91"/>
      <c r="E124" s="92"/>
      <c r="F124" s="93"/>
      <c r="G124" s="94"/>
      <c r="H124" s="46"/>
    </row>
    <row r="125" spans="1:8" s="39" customFormat="1" ht="12.75">
      <c r="A125" s="1016" t="s">
        <v>424</v>
      </c>
      <c r="B125" s="1017"/>
      <c r="C125" s="1017"/>
      <c r="D125" s="741"/>
      <c r="E125" s="742"/>
      <c r="F125" s="742"/>
      <c r="G125" s="743">
        <f>SUM(G123,G119)</f>
        <v>0</v>
      </c>
      <c r="H125" s="46"/>
    </row>
    <row r="126" spans="1:7" s="37" customFormat="1" ht="12.75">
      <c r="A126" s="469"/>
      <c r="B126" s="469"/>
      <c r="C126" s="469"/>
      <c r="D126" s="469"/>
      <c r="E126" s="469"/>
      <c r="F126" s="469"/>
      <c r="G126" s="469"/>
    </row>
    <row r="127" spans="1:7" ht="15">
      <c r="A127" s="1005" t="s">
        <v>7</v>
      </c>
      <c r="B127" s="1005"/>
      <c r="C127" s="1005"/>
      <c r="D127" s="436"/>
      <c r="E127" s="436"/>
      <c r="F127" s="436"/>
      <c r="G127" s="380">
        <f>SUM(G125,G101)</f>
        <v>0</v>
      </c>
    </row>
    <row r="128" spans="1:7" ht="15">
      <c r="A128" s="97"/>
      <c r="B128" s="97"/>
      <c r="C128" s="97"/>
      <c r="D128" s="97"/>
      <c r="E128" s="97"/>
      <c r="F128" s="97"/>
      <c r="G128" s="474"/>
    </row>
    <row r="129" spans="1:7" ht="15">
      <c r="A129" s="97"/>
      <c r="B129" s="97"/>
      <c r="C129" s="97"/>
      <c r="D129" s="97"/>
      <c r="E129" s="97"/>
      <c r="F129" s="97"/>
      <c r="G129" s="474"/>
    </row>
    <row r="130" spans="1:7" s="39" customFormat="1" ht="18" customHeight="1">
      <c r="A130" s="436" t="s">
        <v>1186</v>
      </c>
      <c r="B130" s="225"/>
      <c r="C130" s="437"/>
      <c r="D130" s="436"/>
      <c r="E130" s="436"/>
      <c r="F130" s="436"/>
      <c r="G130" s="436"/>
    </row>
    <row r="131" spans="1:7" s="39" customFormat="1" ht="15">
      <c r="A131" s="438"/>
      <c r="B131" s="439"/>
      <c r="C131" s="440"/>
      <c r="D131" s="440"/>
      <c r="E131" s="440"/>
      <c r="F131" s="440"/>
      <c r="G131" s="440"/>
    </row>
    <row r="132" spans="1:7" s="46" customFormat="1" ht="14.25" customHeight="1">
      <c r="A132" s="256" t="s">
        <v>395</v>
      </c>
      <c r="B132" s="83"/>
      <c r="C132" s="83"/>
      <c r="D132" s="83"/>
      <c r="E132" s="84"/>
      <c r="F132" s="85"/>
      <c r="G132" s="85"/>
    </row>
    <row r="133" spans="1:7" ht="12.75">
      <c r="A133" s="118" t="s">
        <v>387</v>
      </c>
      <c r="B133" s="118" t="s">
        <v>379</v>
      </c>
      <c r="C133" s="118" t="s">
        <v>388</v>
      </c>
      <c r="D133" s="119" t="s">
        <v>380</v>
      </c>
      <c r="E133" s="119" t="s">
        <v>381</v>
      </c>
      <c r="F133" s="452" t="s">
        <v>382</v>
      </c>
      <c r="G133" s="119" t="s">
        <v>383</v>
      </c>
    </row>
    <row r="134" spans="1:8" ht="45">
      <c r="A134" s="232">
        <v>1</v>
      </c>
      <c r="B134" s="246" t="s">
        <v>411</v>
      </c>
      <c r="C134" s="285" t="s">
        <v>720</v>
      </c>
      <c r="D134" s="234" t="s">
        <v>389</v>
      </c>
      <c r="E134" s="248">
        <v>187</v>
      </c>
      <c r="F134" s="248"/>
      <c r="G134" s="241"/>
      <c r="H134" s="18"/>
    </row>
    <row r="135" spans="1:8" ht="23.25">
      <c r="A135" s="276">
        <v>2</v>
      </c>
      <c r="B135" s="441" t="s">
        <v>386</v>
      </c>
      <c r="C135" s="333" t="s">
        <v>34</v>
      </c>
      <c r="D135" s="430" t="s">
        <v>389</v>
      </c>
      <c r="E135" s="314">
        <v>187</v>
      </c>
      <c r="F135" s="314"/>
      <c r="G135" s="334"/>
      <c r="H135" s="18"/>
    </row>
    <row r="136" spans="1:8" ht="15" customHeight="1">
      <c r="A136" s="232">
        <v>3</v>
      </c>
      <c r="B136" s="246" t="s">
        <v>1207</v>
      </c>
      <c r="C136" s="240" t="s">
        <v>1208</v>
      </c>
      <c r="D136" s="234" t="s">
        <v>384</v>
      </c>
      <c r="E136" s="241">
        <v>1586</v>
      </c>
      <c r="F136" s="248"/>
      <c r="G136" s="241"/>
      <c r="H136" s="18"/>
    </row>
    <row r="137" spans="1:10" ht="23.25">
      <c r="A137" s="232">
        <v>4</v>
      </c>
      <c r="B137" s="139" t="s">
        <v>405</v>
      </c>
      <c r="C137" s="240" t="s">
        <v>213</v>
      </c>
      <c r="D137" s="234" t="s">
        <v>408</v>
      </c>
      <c r="E137" s="249">
        <v>2.805</v>
      </c>
      <c r="F137" s="248"/>
      <c r="G137" s="241"/>
      <c r="H137" s="18"/>
      <c r="J137" s="18"/>
    </row>
    <row r="138" spans="1:8" ht="12.75">
      <c r="A138" s="232">
        <v>5</v>
      </c>
      <c r="B138" s="139" t="s">
        <v>422</v>
      </c>
      <c r="C138" s="240" t="s">
        <v>400</v>
      </c>
      <c r="D138" s="234" t="s">
        <v>390</v>
      </c>
      <c r="E138" s="248">
        <v>1.3</v>
      </c>
      <c r="F138" s="248"/>
      <c r="G138" s="334"/>
      <c r="H138" s="18"/>
    </row>
    <row r="139" spans="1:8" ht="12.75">
      <c r="A139" s="257" t="s">
        <v>396</v>
      </c>
      <c r="B139" s="80"/>
      <c r="C139" s="710"/>
      <c r="D139" s="711"/>
      <c r="E139" s="712"/>
      <c r="F139" s="712"/>
      <c r="G139" s="713">
        <f>SUM(G134:G138)</f>
        <v>0</v>
      </c>
      <c r="H139" s="18"/>
    </row>
    <row r="140" spans="1:7" ht="12.75">
      <c r="A140" s="637"/>
      <c r="B140" s="638"/>
      <c r="C140" s="639"/>
      <c r="D140" s="640"/>
      <c r="E140" s="641"/>
      <c r="F140" s="641"/>
      <c r="G140" s="642"/>
    </row>
    <row r="141" spans="1:7" ht="12.75">
      <c r="A141" s="1001" t="s">
        <v>291</v>
      </c>
      <c r="B141" s="1001"/>
      <c r="C141" s="1001"/>
      <c r="D141" s="643"/>
      <c r="E141" s="644"/>
      <c r="F141" s="644"/>
      <c r="G141" s="645"/>
    </row>
    <row r="142" spans="1:7" ht="12.75">
      <c r="A142" s="152" t="s">
        <v>1209</v>
      </c>
      <c r="B142" s="79"/>
      <c r="C142" s="444"/>
      <c r="D142" s="445"/>
      <c r="E142" s="446"/>
      <c r="F142" s="447"/>
      <c r="G142" s="448"/>
    </row>
    <row r="143" spans="1:7" ht="12.75">
      <c r="A143" s="517"/>
      <c r="B143" s="1048" t="s">
        <v>215</v>
      </c>
      <c r="C143" s="1048"/>
      <c r="D143" s="487" t="s">
        <v>384</v>
      </c>
      <c r="E143" s="488">
        <v>23</v>
      </c>
      <c r="F143" s="489"/>
      <c r="G143" s="422"/>
    </row>
    <row r="144" spans="1:7" ht="12.75">
      <c r="A144" s="507"/>
      <c r="B144" s="1040" t="s">
        <v>216</v>
      </c>
      <c r="C144" s="1040"/>
      <c r="D144" s="138" t="s">
        <v>384</v>
      </c>
      <c r="E144" s="417">
        <v>24</v>
      </c>
      <c r="F144" s="142"/>
      <c r="G144" s="312"/>
    </row>
    <row r="145" spans="1:7" ht="12.75">
      <c r="A145" s="507"/>
      <c r="B145" s="1040" t="s">
        <v>217</v>
      </c>
      <c r="C145" s="1040"/>
      <c r="D145" s="138" t="s">
        <v>384</v>
      </c>
      <c r="E145" s="417">
        <v>15</v>
      </c>
      <c r="F145" s="142"/>
      <c r="G145" s="312"/>
    </row>
    <row r="146" spans="1:7" ht="12.75">
      <c r="A146" s="507"/>
      <c r="B146" s="1040" t="s">
        <v>218</v>
      </c>
      <c r="C146" s="1040"/>
      <c r="D146" s="138" t="s">
        <v>384</v>
      </c>
      <c r="E146" s="417">
        <v>150</v>
      </c>
      <c r="F146" s="142"/>
      <c r="G146" s="312"/>
    </row>
    <row r="147" spans="1:7" ht="12.75">
      <c r="A147" s="507"/>
      <c r="B147" s="1040" t="s">
        <v>219</v>
      </c>
      <c r="C147" s="1040"/>
      <c r="D147" s="138" t="s">
        <v>384</v>
      </c>
      <c r="E147" s="417">
        <v>80</v>
      </c>
      <c r="F147" s="142"/>
      <c r="G147" s="312"/>
    </row>
    <row r="148" spans="1:7" ht="12.75">
      <c r="A148" s="507"/>
      <c r="B148" s="1040" t="s">
        <v>220</v>
      </c>
      <c r="C148" s="1040"/>
      <c r="D148" s="138" t="s">
        <v>384</v>
      </c>
      <c r="E148" s="417">
        <v>66</v>
      </c>
      <c r="F148" s="142"/>
      <c r="G148" s="312"/>
    </row>
    <row r="149" spans="1:7" ht="12.75">
      <c r="A149" s="507"/>
      <c r="B149" s="1040" t="s">
        <v>221</v>
      </c>
      <c r="C149" s="1040"/>
      <c r="D149" s="138" t="s">
        <v>384</v>
      </c>
      <c r="E149" s="417">
        <v>137</v>
      </c>
      <c r="F149" s="142"/>
      <c r="G149" s="312"/>
    </row>
    <row r="150" spans="1:7" ht="12.75">
      <c r="A150" s="507"/>
      <c r="B150" s="1040" t="s">
        <v>222</v>
      </c>
      <c r="C150" s="1040"/>
      <c r="D150" s="138" t="s">
        <v>384</v>
      </c>
      <c r="E150" s="417">
        <v>20</v>
      </c>
      <c r="F150" s="142"/>
      <c r="G150" s="312"/>
    </row>
    <row r="151" spans="1:7" ht="12.75">
      <c r="A151" s="507"/>
      <c r="B151" s="1040" t="s">
        <v>223</v>
      </c>
      <c r="C151" s="1040"/>
      <c r="D151" s="138" t="s">
        <v>384</v>
      </c>
      <c r="E151" s="417">
        <v>12</v>
      </c>
      <c r="F151" s="142"/>
      <c r="G151" s="312"/>
    </row>
    <row r="152" spans="1:7" ht="12.75">
      <c r="A152" s="507"/>
      <c r="B152" s="1040" t="s">
        <v>224</v>
      </c>
      <c r="C152" s="1040"/>
      <c r="D152" s="138" t="s">
        <v>384</v>
      </c>
      <c r="E152" s="417">
        <v>4</v>
      </c>
      <c r="F152" s="142"/>
      <c r="G152" s="312"/>
    </row>
    <row r="153" spans="1:7" ht="12.75">
      <c r="A153" s="507"/>
      <c r="B153" s="345" t="s">
        <v>246</v>
      </c>
      <c r="C153" s="345"/>
      <c r="D153" s="138" t="s">
        <v>384</v>
      </c>
      <c r="E153" s="417">
        <v>4</v>
      </c>
      <c r="F153" s="142"/>
      <c r="G153" s="312"/>
    </row>
    <row r="154" spans="1:7" ht="12.75">
      <c r="A154" s="507"/>
      <c r="B154" s="1040" t="s">
        <v>225</v>
      </c>
      <c r="C154" s="1040"/>
      <c r="D154" s="138" t="s">
        <v>384</v>
      </c>
      <c r="E154" s="417">
        <v>4</v>
      </c>
      <c r="F154" s="142"/>
      <c r="G154" s="312"/>
    </row>
    <row r="155" spans="1:7" ht="12.75">
      <c r="A155" s="507"/>
      <c r="B155" s="1040" t="s">
        <v>226</v>
      </c>
      <c r="C155" s="1040"/>
      <c r="D155" s="138" t="s">
        <v>384</v>
      </c>
      <c r="E155" s="417">
        <v>30</v>
      </c>
      <c r="F155" s="142"/>
      <c r="G155" s="312"/>
    </row>
    <row r="156" spans="1:7" ht="12.75">
      <c r="A156" s="507"/>
      <c r="B156" s="1040" t="s">
        <v>227</v>
      </c>
      <c r="C156" s="1040"/>
      <c r="D156" s="138" t="s">
        <v>384</v>
      </c>
      <c r="E156" s="417">
        <v>27</v>
      </c>
      <c r="F156" s="142"/>
      <c r="G156" s="312"/>
    </row>
    <row r="157" spans="1:7" ht="12.75">
      <c r="A157" s="507"/>
      <c r="B157" s="1040" t="s">
        <v>228</v>
      </c>
      <c r="C157" s="1040"/>
      <c r="D157" s="138" t="s">
        <v>384</v>
      </c>
      <c r="E157" s="417">
        <v>19</v>
      </c>
      <c r="F157" s="142"/>
      <c r="G157" s="312"/>
    </row>
    <row r="158" spans="1:7" ht="12.75">
      <c r="A158" s="507"/>
      <c r="B158" s="1040" t="s">
        <v>229</v>
      </c>
      <c r="C158" s="1040"/>
      <c r="D158" s="138" t="s">
        <v>384</v>
      </c>
      <c r="E158" s="417">
        <v>22</v>
      </c>
      <c r="F158" s="142"/>
      <c r="G158" s="312"/>
    </row>
    <row r="159" spans="1:7" ht="12.75">
      <c r="A159" s="507"/>
      <c r="B159" s="1040" t="s">
        <v>230</v>
      </c>
      <c r="C159" s="1040"/>
      <c r="D159" s="138" t="s">
        <v>384</v>
      </c>
      <c r="E159" s="417">
        <v>48</v>
      </c>
      <c r="F159" s="142"/>
      <c r="G159" s="312"/>
    </row>
    <row r="160" spans="1:7" ht="12.75">
      <c r="A160" s="507"/>
      <c r="B160" s="1040" t="s">
        <v>231</v>
      </c>
      <c r="C160" s="1040"/>
      <c r="D160" s="138" t="s">
        <v>384</v>
      </c>
      <c r="E160" s="417">
        <v>16</v>
      </c>
      <c r="F160" s="142"/>
      <c r="G160" s="312"/>
    </row>
    <row r="161" spans="1:7" ht="12.75">
      <c r="A161" s="507"/>
      <c r="B161" s="1040" t="s">
        <v>232</v>
      </c>
      <c r="C161" s="1040"/>
      <c r="D161" s="138" t="s">
        <v>384</v>
      </c>
      <c r="E161" s="417">
        <v>17</v>
      </c>
      <c r="F161" s="142"/>
      <c r="G161" s="312"/>
    </row>
    <row r="162" spans="1:7" ht="12.75">
      <c r="A162" s="507"/>
      <c r="B162" s="1040" t="s">
        <v>233</v>
      </c>
      <c r="C162" s="1040"/>
      <c r="D162" s="138" t="s">
        <v>384</v>
      </c>
      <c r="E162" s="417">
        <v>3</v>
      </c>
      <c r="F162" s="142"/>
      <c r="G162" s="312"/>
    </row>
    <row r="163" spans="1:7" ht="12.75">
      <c r="A163" s="507"/>
      <c r="B163" s="1040" t="s">
        <v>234</v>
      </c>
      <c r="C163" s="1040"/>
      <c r="D163" s="138" t="s">
        <v>384</v>
      </c>
      <c r="E163" s="417">
        <v>29</v>
      </c>
      <c r="F163" s="142"/>
      <c r="G163" s="312"/>
    </row>
    <row r="164" spans="1:7" ht="12.75">
      <c r="A164" s="507"/>
      <c r="B164" s="1040" t="s">
        <v>235</v>
      </c>
      <c r="C164" s="1040"/>
      <c r="D164" s="138" t="s">
        <v>384</v>
      </c>
      <c r="E164" s="417">
        <v>25</v>
      </c>
      <c r="F164" s="142"/>
      <c r="G164" s="312"/>
    </row>
    <row r="165" spans="1:7" ht="12.75">
      <c r="A165" s="507"/>
      <c r="B165" s="1040" t="s">
        <v>236</v>
      </c>
      <c r="C165" s="1040"/>
      <c r="D165" s="138" t="s">
        <v>384</v>
      </c>
      <c r="E165" s="417">
        <v>29</v>
      </c>
      <c r="F165" s="142"/>
      <c r="G165" s="312"/>
    </row>
    <row r="166" spans="1:7" ht="12.75">
      <c r="A166" s="507"/>
      <c r="B166" s="1040" t="s">
        <v>237</v>
      </c>
      <c r="C166" s="1040"/>
      <c r="D166" s="138" t="s">
        <v>384</v>
      </c>
      <c r="E166" s="417">
        <v>23</v>
      </c>
      <c r="F166" s="142"/>
      <c r="G166" s="312"/>
    </row>
    <row r="167" spans="1:7" ht="12.75">
      <c r="A167" s="507"/>
      <c r="B167" s="1040" t="s">
        <v>238</v>
      </c>
      <c r="C167" s="1040"/>
      <c r="D167" s="138" t="s">
        <v>384</v>
      </c>
      <c r="E167" s="417">
        <v>14</v>
      </c>
      <c r="F167" s="142"/>
      <c r="G167" s="312"/>
    </row>
    <row r="168" spans="1:7" ht="12.75">
      <c r="A168" s="507"/>
      <c r="B168" s="1040" t="s">
        <v>239</v>
      </c>
      <c r="C168" s="1040"/>
      <c r="D168" s="138" t="s">
        <v>384</v>
      </c>
      <c r="E168" s="417">
        <v>16</v>
      </c>
      <c r="F168" s="142"/>
      <c r="G168" s="312"/>
    </row>
    <row r="169" spans="1:7" ht="12.75">
      <c r="A169" s="507"/>
      <c r="B169" s="1040" t="s">
        <v>240</v>
      </c>
      <c r="C169" s="1040"/>
      <c r="D169" s="138" t="s">
        <v>384</v>
      </c>
      <c r="E169" s="417">
        <v>17</v>
      </c>
      <c r="F169" s="142"/>
      <c r="G169" s="312"/>
    </row>
    <row r="170" spans="1:7" ht="12.75">
      <c r="A170" s="507"/>
      <c r="B170" s="1040" t="s">
        <v>241</v>
      </c>
      <c r="C170" s="1040"/>
      <c r="D170" s="138" t="s">
        <v>384</v>
      </c>
      <c r="E170" s="417">
        <v>15</v>
      </c>
      <c r="F170" s="142"/>
      <c r="G170" s="312"/>
    </row>
    <row r="171" spans="1:7" ht="12.75">
      <c r="A171" s="507"/>
      <c r="B171" s="1040" t="s">
        <v>242</v>
      </c>
      <c r="C171" s="1040"/>
      <c r="D171" s="138" t="s">
        <v>384</v>
      </c>
      <c r="E171" s="417">
        <v>16</v>
      </c>
      <c r="F171" s="142"/>
      <c r="G171" s="312"/>
    </row>
    <row r="172" spans="1:7" ht="12.75">
      <c r="A172" s="507"/>
      <c r="B172" s="1040" t="s">
        <v>243</v>
      </c>
      <c r="C172" s="1040"/>
      <c r="D172" s="138" t="s">
        <v>384</v>
      </c>
      <c r="E172" s="417">
        <v>25</v>
      </c>
      <c r="F172" s="142"/>
      <c r="G172" s="312"/>
    </row>
    <row r="173" spans="1:7" ht="12.75">
      <c r="A173" s="507"/>
      <c r="B173" s="1040" t="s">
        <v>244</v>
      </c>
      <c r="C173" s="1040"/>
      <c r="D173" s="138" t="s">
        <v>384</v>
      </c>
      <c r="E173" s="417">
        <v>42</v>
      </c>
      <c r="F173" s="142"/>
      <c r="G173" s="312"/>
    </row>
    <row r="174" spans="1:7" ht="12.75">
      <c r="A174" s="507"/>
      <c r="B174" s="1040" t="s">
        <v>245</v>
      </c>
      <c r="C174" s="1040"/>
      <c r="D174" s="138" t="s">
        <v>384</v>
      </c>
      <c r="E174" s="417">
        <v>6</v>
      </c>
      <c r="F174" s="142"/>
      <c r="G174" s="312"/>
    </row>
    <row r="175" spans="1:7" ht="12.75">
      <c r="A175" s="507"/>
      <c r="B175" s="1040" t="s">
        <v>247</v>
      </c>
      <c r="C175" s="1040"/>
      <c r="D175" s="138" t="s">
        <v>384</v>
      </c>
      <c r="E175" s="417">
        <v>16</v>
      </c>
      <c r="F175" s="142"/>
      <c r="G175" s="312"/>
    </row>
    <row r="176" spans="1:7" ht="12.75">
      <c r="A176" s="507"/>
      <c r="B176" s="1040" t="s">
        <v>248</v>
      </c>
      <c r="C176" s="1040"/>
      <c r="D176" s="138" t="s">
        <v>384</v>
      </c>
      <c r="E176" s="417">
        <v>27</v>
      </c>
      <c r="F176" s="142"/>
      <c r="G176" s="312"/>
    </row>
    <row r="177" spans="1:7" ht="12.75">
      <c r="A177" s="507"/>
      <c r="B177" s="1040" t="s">
        <v>249</v>
      </c>
      <c r="C177" s="1040"/>
      <c r="D177" s="138" t="s">
        <v>384</v>
      </c>
      <c r="E177" s="417">
        <v>20</v>
      </c>
      <c r="F177" s="142"/>
      <c r="G177" s="312"/>
    </row>
    <row r="178" spans="1:7" ht="12.75">
      <c r="A178" s="507"/>
      <c r="B178" s="1040" t="s">
        <v>250</v>
      </c>
      <c r="C178" s="1040"/>
      <c r="D178" s="138" t="s">
        <v>384</v>
      </c>
      <c r="E178" s="417">
        <v>21</v>
      </c>
      <c r="F178" s="142"/>
      <c r="G178" s="312"/>
    </row>
    <row r="179" spans="1:7" ht="12.75">
      <c r="A179" s="507"/>
      <c r="B179" s="1040" t="s">
        <v>251</v>
      </c>
      <c r="C179" s="1040"/>
      <c r="D179" s="138" t="s">
        <v>384</v>
      </c>
      <c r="E179" s="417">
        <v>2</v>
      </c>
      <c r="F179" s="142"/>
      <c r="G179" s="312"/>
    </row>
    <row r="180" spans="1:7" ht="12.75">
      <c r="A180" s="507"/>
      <c r="B180" s="1040" t="s">
        <v>252</v>
      </c>
      <c r="C180" s="1040"/>
      <c r="D180" s="138" t="s">
        <v>384</v>
      </c>
      <c r="E180" s="417">
        <v>3</v>
      </c>
      <c r="F180" s="142"/>
      <c r="G180" s="312"/>
    </row>
    <row r="181" spans="1:7" ht="12.75">
      <c r="A181" s="507"/>
      <c r="B181" s="1040" t="s">
        <v>253</v>
      </c>
      <c r="C181" s="1040"/>
      <c r="D181" s="138" t="s">
        <v>384</v>
      </c>
      <c r="E181" s="417">
        <v>6</v>
      </c>
      <c r="F181" s="142"/>
      <c r="G181" s="312"/>
    </row>
    <row r="182" spans="1:7" ht="12.75">
      <c r="A182" s="507"/>
      <c r="B182" s="1040" t="s">
        <v>254</v>
      </c>
      <c r="C182" s="1040"/>
      <c r="D182" s="138" t="s">
        <v>384</v>
      </c>
      <c r="E182" s="417">
        <v>18</v>
      </c>
      <c r="F182" s="142"/>
      <c r="G182" s="312"/>
    </row>
    <row r="183" spans="1:7" ht="12.75">
      <c r="A183" s="507"/>
      <c r="B183" s="1040" t="s">
        <v>255</v>
      </c>
      <c r="C183" s="1040"/>
      <c r="D183" s="138" t="s">
        <v>384</v>
      </c>
      <c r="E183" s="417">
        <v>9</v>
      </c>
      <c r="F183" s="142"/>
      <c r="G183" s="312"/>
    </row>
    <row r="184" spans="1:7" ht="12.75">
      <c r="A184" s="507"/>
      <c r="B184" s="1040" t="s">
        <v>256</v>
      </c>
      <c r="C184" s="1040"/>
      <c r="D184" s="138" t="s">
        <v>384</v>
      </c>
      <c r="E184" s="417">
        <v>10</v>
      </c>
      <c r="F184" s="142"/>
      <c r="G184" s="312"/>
    </row>
    <row r="185" spans="1:7" ht="12.75">
      <c r="A185" s="507"/>
      <c r="B185" s="1040" t="s">
        <v>257</v>
      </c>
      <c r="C185" s="1040"/>
      <c r="D185" s="138" t="s">
        <v>384</v>
      </c>
      <c r="E185" s="417">
        <v>19</v>
      </c>
      <c r="F185" s="142"/>
      <c r="G185" s="312"/>
    </row>
    <row r="186" spans="1:7" ht="12.75">
      <c r="A186" s="507"/>
      <c r="B186" s="1040" t="s">
        <v>258</v>
      </c>
      <c r="C186" s="1040"/>
      <c r="D186" s="138" t="s">
        <v>384</v>
      </c>
      <c r="E186" s="417">
        <v>24</v>
      </c>
      <c r="F186" s="142"/>
      <c r="G186" s="312"/>
    </row>
    <row r="187" spans="1:7" ht="12.75">
      <c r="A187" s="507"/>
      <c r="B187" s="1040" t="s">
        <v>259</v>
      </c>
      <c r="C187" s="1040"/>
      <c r="D187" s="138" t="s">
        <v>384</v>
      </c>
      <c r="E187" s="417">
        <v>16</v>
      </c>
      <c r="F187" s="142"/>
      <c r="G187" s="312"/>
    </row>
    <row r="188" spans="1:7" ht="12.75">
      <c r="A188" s="507"/>
      <c r="B188" s="1040" t="s">
        <v>260</v>
      </c>
      <c r="C188" s="1040"/>
      <c r="D188" s="138" t="s">
        <v>384</v>
      </c>
      <c r="E188" s="417">
        <v>20</v>
      </c>
      <c r="F188" s="142"/>
      <c r="G188" s="312"/>
    </row>
    <row r="189" spans="1:7" ht="12.75">
      <c r="A189" s="507"/>
      <c r="B189" s="1040" t="s">
        <v>261</v>
      </c>
      <c r="C189" s="1040"/>
      <c r="D189" s="138" t="s">
        <v>384</v>
      </c>
      <c r="E189" s="417">
        <v>19</v>
      </c>
      <c r="F189" s="142"/>
      <c r="G189" s="312"/>
    </row>
    <row r="190" spans="1:7" ht="12.75">
      <c r="A190" s="507"/>
      <c r="B190" s="1040" t="s">
        <v>262</v>
      </c>
      <c r="C190" s="1040"/>
      <c r="D190" s="138" t="s">
        <v>384</v>
      </c>
      <c r="E190" s="417">
        <v>40</v>
      </c>
      <c r="F190" s="142"/>
      <c r="G190" s="312"/>
    </row>
    <row r="191" spans="1:7" ht="12.75">
      <c r="A191" s="507"/>
      <c r="B191" s="1040" t="s">
        <v>263</v>
      </c>
      <c r="C191" s="1040"/>
      <c r="D191" s="138" t="s">
        <v>384</v>
      </c>
      <c r="E191" s="417">
        <v>138</v>
      </c>
      <c r="F191" s="142"/>
      <c r="G191" s="312"/>
    </row>
    <row r="192" spans="1:7" ht="12.75">
      <c r="A192" s="507"/>
      <c r="B192" s="1040" t="s">
        <v>264</v>
      </c>
      <c r="C192" s="1040"/>
      <c r="D192" s="138" t="s">
        <v>384</v>
      </c>
      <c r="E192" s="417">
        <v>15</v>
      </c>
      <c r="F192" s="142"/>
      <c r="G192" s="312"/>
    </row>
    <row r="193" spans="1:7" ht="12.75">
      <c r="A193" s="507"/>
      <c r="B193" s="1040" t="s">
        <v>265</v>
      </c>
      <c r="C193" s="1040"/>
      <c r="D193" s="138" t="s">
        <v>384</v>
      </c>
      <c r="E193" s="417">
        <v>15</v>
      </c>
      <c r="F193" s="142"/>
      <c r="G193" s="312"/>
    </row>
    <row r="194" spans="1:7" ht="12.75">
      <c r="A194" s="507"/>
      <c r="B194" s="1051" t="s">
        <v>266</v>
      </c>
      <c r="C194" s="1051"/>
      <c r="D194" s="429" t="s">
        <v>384</v>
      </c>
      <c r="E194" s="544">
        <v>5</v>
      </c>
      <c r="F194" s="545"/>
      <c r="G194" s="659"/>
    </row>
    <row r="195" spans="1:7" ht="12.75">
      <c r="A195" s="1010" t="s">
        <v>385</v>
      </c>
      <c r="B195" s="1011"/>
      <c r="C195" s="1012"/>
      <c r="D195" s="757" t="s">
        <v>384</v>
      </c>
      <c r="E195" s="421">
        <f>SUM(E143:E194)</f>
        <v>1421</v>
      </c>
      <c r="F195" s="489"/>
      <c r="G195" s="489">
        <f>SUM(G143:G194)</f>
        <v>0</v>
      </c>
    </row>
    <row r="196" spans="1:7" ht="12.75">
      <c r="A196" s="750" t="s">
        <v>407</v>
      </c>
      <c r="B196" s="139"/>
      <c r="C196" s="140"/>
      <c r="D196" s="138" t="s">
        <v>406</v>
      </c>
      <c r="E196" s="140">
        <v>25</v>
      </c>
      <c r="F196" s="142"/>
      <c r="G196" s="751">
        <f>PRODUCT(E196,G195)/100+G195</f>
        <v>0</v>
      </c>
    </row>
    <row r="197" spans="1:7" ht="12.75">
      <c r="A197" s="149" t="s">
        <v>397</v>
      </c>
      <c r="B197" s="727"/>
      <c r="C197" s="728"/>
      <c r="D197" s="78"/>
      <c r="E197" s="729"/>
      <c r="F197" s="730"/>
      <c r="G197" s="731">
        <f>PRODUCT(G196)*1.03</f>
        <v>0</v>
      </c>
    </row>
    <row r="198" spans="1:7" ht="12.75">
      <c r="A198" s="250"/>
      <c r="B198" s="765"/>
      <c r="C198" s="733"/>
      <c r="D198" s="261"/>
      <c r="E198" s="734"/>
      <c r="F198" s="263"/>
      <c r="G198" s="353"/>
    </row>
    <row r="199" spans="1:7" ht="12.75">
      <c r="A199" s="152" t="s">
        <v>267</v>
      </c>
      <c r="B199" s="79"/>
      <c r="C199" s="444"/>
      <c r="D199" s="445"/>
      <c r="E199" s="723"/>
      <c r="F199" s="447"/>
      <c r="G199" s="448"/>
    </row>
    <row r="200" spans="1:7" ht="12.75">
      <c r="A200" s="663" t="s">
        <v>1210</v>
      </c>
      <c r="B200" s="1047" t="s">
        <v>268</v>
      </c>
      <c r="C200" s="1047"/>
      <c r="D200" s="487" t="s">
        <v>384</v>
      </c>
      <c r="E200" s="488">
        <v>50</v>
      </c>
      <c r="F200" s="489"/>
      <c r="G200" s="489"/>
    </row>
    <row r="201" spans="1:7" ht="12.75">
      <c r="A201" s="756"/>
      <c r="B201" s="1033" t="s">
        <v>269</v>
      </c>
      <c r="C201" s="1034"/>
      <c r="D201" s="138" t="s">
        <v>384</v>
      </c>
      <c r="E201" s="417">
        <v>15</v>
      </c>
      <c r="F201" s="142"/>
      <c r="G201" s="142"/>
    </row>
    <row r="202" spans="1:7" ht="12.75">
      <c r="A202" s="761"/>
      <c r="B202" s="1049" t="s">
        <v>270</v>
      </c>
      <c r="C202" s="1050"/>
      <c r="D202" s="290" t="s">
        <v>384</v>
      </c>
      <c r="E202" s="556">
        <v>100</v>
      </c>
      <c r="F202" s="557"/>
      <c r="G202" s="557"/>
    </row>
    <row r="203" spans="1:7" ht="12.75">
      <c r="A203" s="1010" t="s">
        <v>385</v>
      </c>
      <c r="B203" s="1011"/>
      <c r="C203" s="1012"/>
      <c r="D203" s="757" t="s">
        <v>384</v>
      </c>
      <c r="E203" s="421">
        <f>SUM(E200:E202)</f>
        <v>165</v>
      </c>
      <c r="F203" s="489"/>
      <c r="G203" s="489">
        <f>SUM(G200:G202)</f>
        <v>0</v>
      </c>
    </row>
    <row r="204" spans="1:7" ht="12.75">
      <c r="A204" s="750" t="s">
        <v>407</v>
      </c>
      <c r="B204" s="139"/>
      <c r="C204" s="140"/>
      <c r="D204" s="138" t="s">
        <v>406</v>
      </c>
      <c r="E204" s="140">
        <v>25</v>
      </c>
      <c r="F204" s="142"/>
      <c r="G204" s="751">
        <f>PRODUCT(E204,G203)/100+G203</f>
        <v>0</v>
      </c>
    </row>
    <row r="205" spans="1:7" ht="12.75">
      <c r="A205" s="149" t="s">
        <v>397</v>
      </c>
      <c r="B205" s="727"/>
      <c r="C205" s="728"/>
      <c r="D205" s="78"/>
      <c r="E205" s="729"/>
      <c r="F205" s="730"/>
      <c r="G205" s="731">
        <f>PRODUCT(G204)*1.03</f>
        <v>0</v>
      </c>
    </row>
    <row r="206" spans="1:7" ht="12.75">
      <c r="A206" s="250"/>
      <c r="B206" s="732"/>
      <c r="C206" s="733"/>
      <c r="D206" s="261"/>
      <c r="E206" s="734"/>
      <c r="F206" s="669"/>
      <c r="G206" s="669"/>
    </row>
    <row r="207" spans="1:7" ht="12.75">
      <c r="A207" s="990" t="s">
        <v>36</v>
      </c>
      <c r="B207" s="991"/>
      <c r="C207" s="992"/>
      <c r="D207" s="359"/>
      <c r="E207" s="359"/>
      <c r="F207" s="359"/>
      <c r="G207" s="359"/>
    </row>
    <row r="208" spans="1:7" ht="12.75">
      <c r="A208" s="993" t="s">
        <v>214</v>
      </c>
      <c r="B208" s="994"/>
      <c r="C208" s="995"/>
      <c r="D208" s="360" t="s">
        <v>408</v>
      </c>
      <c r="E208" s="361">
        <v>0.4675</v>
      </c>
      <c r="F208" s="522"/>
      <c r="G208" s="522"/>
    </row>
    <row r="209" spans="1:7" ht="12.75">
      <c r="A209" s="1002" t="s">
        <v>385</v>
      </c>
      <c r="B209" s="1003"/>
      <c r="C209" s="1004"/>
      <c r="D209" s="445"/>
      <c r="E209" s="735"/>
      <c r="F209" s="736"/>
      <c r="G209" s="737">
        <f>SUM(G208:G208)</f>
        <v>0</v>
      </c>
    </row>
    <row r="210" spans="1:7" ht="12.75">
      <c r="A210" s="738"/>
      <c r="B210" s="739"/>
      <c r="C210" s="740"/>
      <c r="D210" s="91"/>
      <c r="E210" s="92"/>
      <c r="F210" s="93"/>
      <c r="G210" s="94"/>
    </row>
    <row r="211" spans="1:7" ht="12.75">
      <c r="A211" s="1016" t="s">
        <v>442</v>
      </c>
      <c r="B211" s="1017"/>
      <c r="C211" s="1017"/>
      <c r="D211" s="741"/>
      <c r="E211" s="742"/>
      <c r="F211" s="742"/>
      <c r="G211" s="743">
        <f>SUM(G209,G205,G197)</f>
        <v>0</v>
      </c>
    </row>
    <row r="212" spans="1:7" ht="12.75">
      <c r="A212" s="67"/>
      <c r="B212" s="524"/>
      <c r="C212" s="700"/>
      <c r="D212" s="524"/>
      <c r="E212" s="650"/>
      <c r="F212" s="650"/>
      <c r="G212" s="651"/>
    </row>
    <row r="213" spans="1:7" ht="15">
      <c r="A213" s="1005" t="s">
        <v>271</v>
      </c>
      <c r="B213" s="1005"/>
      <c r="C213" s="1005"/>
      <c r="D213" s="436"/>
      <c r="E213" s="436"/>
      <c r="F213" s="436"/>
      <c r="G213" s="380">
        <f>SUM(G211,G139)</f>
        <v>0</v>
      </c>
    </row>
    <row r="214" spans="1:7" ht="15">
      <c r="A214" s="97"/>
      <c r="B214" s="97"/>
      <c r="C214" s="97"/>
      <c r="D214" s="97"/>
      <c r="E214" s="97"/>
      <c r="F214" s="97"/>
      <c r="G214" s="474"/>
    </row>
    <row r="215" spans="1:7" ht="13.5">
      <c r="A215" s="255"/>
      <c r="B215" s="255"/>
      <c r="C215" s="255"/>
      <c r="D215" s="255"/>
      <c r="E215" s="255"/>
      <c r="F215" s="255"/>
      <c r="G215" s="267"/>
    </row>
    <row r="216" spans="1:7" ht="15">
      <c r="A216" s="435" t="s">
        <v>1205</v>
      </c>
      <c r="B216" s="208"/>
      <c r="C216" s="196"/>
      <c r="D216" s="196"/>
      <c r="E216" s="196"/>
      <c r="F216" s="196"/>
      <c r="G216" s="196"/>
    </row>
    <row r="217" spans="1:7" ht="12.75">
      <c r="A217" s="469"/>
      <c r="B217" s="469"/>
      <c r="C217" s="469"/>
      <c r="D217" s="469"/>
      <c r="E217" s="469"/>
      <c r="F217" s="469"/>
      <c r="G217" s="469"/>
    </row>
    <row r="218" spans="1:7" ht="13.5">
      <c r="A218" s="470" t="s">
        <v>1140</v>
      </c>
      <c r="B218" s="208"/>
      <c r="C218" s="196"/>
      <c r="D218" s="196"/>
      <c r="E218" s="196"/>
      <c r="F218" s="196"/>
      <c r="G218" s="196"/>
    </row>
    <row r="219" spans="1:7" ht="13.5">
      <c r="A219" s="229"/>
      <c r="B219" s="222"/>
      <c r="C219" s="197"/>
      <c r="D219" s="197"/>
      <c r="E219" s="197"/>
      <c r="F219" s="197"/>
      <c r="G219" s="197"/>
    </row>
    <row r="220" spans="1:7" ht="12.75">
      <c r="A220" s="471" t="s">
        <v>395</v>
      </c>
      <c r="B220" s="63"/>
      <c r="C220" s="63"/>
      <c r="D220" s="63"/>
      <c r="E220" s="64"/>
      <c r="F220" s="65"/>
      <c r="G220" s="65"/>
    </row>
    <row r="221" spans="1:7" ht="12.75">
      <c r="A221" s="120" t="s">
        <v>387</v>
      </c>
      <c r="B221" s="120" t="s">
        <v>379</v>
      </c>
      <c r="C221" s="120" t="s">
        <v>388</v>
      </c>
      <c r="D221" s="121" t="s">
        <v>380</v>
      </c>
      <c r="E221" s="121" t="s">
        <v>381</v>
      </c>
      <c r="F221" s="121" t="s">
        <v>382</v>
      </c>
      <c r="G221" s="198" t="s">
        <v>383</v>
      </c>
    </row>
    <row r="222" spans="1:7" ht="45">
      <c r="A222" s="325">
        <v>1</v>
      </c>
      <c r="B222" s="326" t="s">
        <v>674</v>
      </c>
      <c r="C222" s="327" t="s">
        <v>673</v>
      </c>
      <c r="D222" s="328" t="s">
        <v>389</v>
      </c>
      <c r="E222" s="329">
        <v>148</v>
      </c>
      <c r="F222" s="329"/>
      <c r="G222" s="329"/>
    </row>
    <row r="223" spans="1:7" ht="22.5">
      <c r="A223" s="138">
        <v>2</v>
      </c>
      <c r="B223" s="139" t="s">
        <v>386</v>
      </c>
      <c r="C223" s="240" t="s">
        <v>676</v>
      </c>
      <c r="D223" s="234" t="s">
        <v>389</v>
      </c>
      <c r="E223" s="241">
        <v>148</v>
      </c>
      <c r="F223" s="241"/>
      <c r="G223" s="241"/>
    </row>
    <row r="224" spans="1:7" ht="22.5">
      <c r="A224" s="138">
        <v>3</v>
      </c>
      <c r="B224" s="139" t="s">
        <v>425</v>
      </c>
      <c r="C224" s="240" t="s">
        <v>1153</v>
      </c>
      <c r="D224" s="234" t="s">
        <v>389</v>
      </c>
      <c r="E224" s="241">
        <v>332</v>
      </c>
      <c r="F224" s="241"/>
      <c r="G224" s="241"/>
    </row>
    <row r="225" spans="1:7" ht="22.5">
      <c r="A225" s="355">
        <v>4</v>
      </c>
      <c r="B225" s="356" t="s">
        <v>430</v>
      </c>
      <c r="C225" s="285" t="s">
        <v>1154</v>
      </c>
      <c r="D225" s="357" t="s">
        <v>390</v>
      </c>
      <c r="E225" s="358">
        <v>0.444</v>
      </c>
      <c r="F225" s="331"/>
      <c r="G225" s="331"/>
    </row>
    <row r="226" spans="1:7" ht="22.5">
      <c r="A226" s="232">
        <v>5</v>
      </c>
      <c r="B226" s="139" t="s">
        <v>426</v>
      </c>
      <c r="C226" s="240" t="s">
        <v>1155</v>
      </c>
      <c r="D226" s="233" t="s">
        <v>389</v>
      </c>
      <c r="E226" s="241">
        <v>444</v>
      </c>
      <c r="F226" s="241"/>
      <c r="G226" s="241"/>
    </row>
    <row r="227" spans="1:7" ht="53.25" customHeight="1">
      <c r="A227" s="232">
        <v>6</v>
      </c>
      <c r="B227" s="285" t="s">
        <v>429</v>
      </c>
      <c r="C227" s="285" t="s">
        <v>1156</v>
      </c>
      <c r="D227" s="233" t="s">
        <v>390</v>
      </c>
      <c r="E227" s="601">
        <v>0.00296</v>
      </c>
      <c r="F227" s="275"/>
      <c r="G227" s="331"/>
    </row>
    <row r="228" spans="1:7" ht="45">
      <c r="A228" s="276">
        <v>7</v>
      </c>
      <c r="B228" s="332" t="s">
        <v>431</v>
      </c>
      <c r="C228" s="333" t="s">
        <v>675</v>
      </c>
      <c r="D228" s="277" t="s">
        <v>389</v>
      </c>
      <c r="E228" s="334">
        <v>148</v>
      </c>
      <c r="F228" s="334"/>
      <c r="G228" s="334"/>
    </row>
    <row r="229" spans="1:7" ht="22.5">
      <c r="A229" s="276">
        <v>8</v>
      </c>
      <c r="B229" s="332" t="s">
        <v>427</v>
      </c>
      <c r="C229" s="333" t="s">
        <v>428</v>
      </c>
      <c r="D229" s="277" t="s">
        <v>389</v>
      </c>
      <c r="E229" s="334">
        <v>148</v>
      </c>
      <c r="F229" s="334"/>
      <c r="G229" s="334"/>
    </row>
    <row r="230" spans="1:7" ht="12.75">
      <c r="A230" s="242">
        <v>9</v>
      </c>
      <c r="B230" s="291" t="s">
        <v>422</v>
      </c>
      <c r="C230" s="292" t="s">
        <v>400</v>
      </c>
      <c r="D230" s="236" t="s">
        <v>390</v>
      </c>
      <c r="E230" s="575">
        <v>3.7</v>
      </c>
      <c r="F230" s="574"/>
      <c r="G230" s="493"/>
    </row>
    <row r="231" spans="1:7" ht="12.75">
      <c r="A231" s="116" t="s">
        <v>396</v>
      </c>
      <c r="B231" s="100"/>
      <c r="C231" s="101"/>
      <c r="D231" s="102"/>
      <c r="E231" s="103"/>
      <c r="F231" s="104"/>
      <c r="G231" s="223">
        <f>SUM(G222:G230)</f>
        <v>0</v>
      </c>
    </row>
    <row r="232" spans="1:7" ht="12.75">
      <c r="A232" s="122"/>
      <c r="B232" s="123"/>
      <c r="C232" s="124"/>
      <c r="D232" s="125"/>
      <c r="E232" s="126"/>
      <c r="F232" s="127"/>
      <c r="G232" s="110"/>
    </row>
    <row r="233" spans="1:7" ht="12.75">
      <c r="A233" s="1046" t="s">
        <v>289</v>
      </c>
      <c r="B233" s="1046"/>
      <c r="C233" s="1046"/>
      <c r="D233" s="66"/>
      <c r="E233" s="67"/>
      <c r="F233" s="57"/>
      <c r="G233" s="57"/>
    </row>
    <row r="234" spans="1:7" ht="12.75">
      <c r="A234" s="1006" t="s">
        <v>120</v>
      </c>
      <c r="B234" s="1007"/>
      <c r="C234" s="1008"/>
      <c r="D234" s="367" t="s">
        <v>390</v>
      </c>
      <c r="E234" s="368">
        <v>2.072</v>
      </c>
      <c r="F234" s="336"/>
      <c r="G234" s="336"/>
    </row>
    <row r="235" spans="1:7" ht="12.75">
      <c r="A235" s="364" t="s">
        <v>432</v>
      </c>
      <c r="B235" s="365"/>
      <c r="C235" s="366"/>
      <c r="D235" s="366"/>
      <c r="E235" s="366"/>
      <c r="F235" s="366"/>
      <c r="G235" s="366"/>
    </row>
    <row r="236" spans="1:7" ht="12.75">
      <c r="A236" s="993" t="s">
        <v>121</v>
      </c>
      <c r="B236" s="994"/>
      <c r="C236" s="995"/>
      <c r="D236" s="360" t="s">
        <v>408</v>
      </c>
      <c r="E236" s="472">
        <v>0.555</v>
      </c>
      <c r="F236" s="165"/>
      <c r="G236" s="165"/>
    </row>
    <row r="237" spans="1:7" ht="12.75">
      <c r="A237" s="1041" t="s">
        <v>1157</v>
      </c>
      <c r="B237" s="1042"/>
      <c r="C237" s="1043"/>
      <c r="D237" s="138" t="s">
        <v>399</v>
      </c>
      <c r="E237" s="362">
        <v>3</v>
      </c>
      <c r="F237" s="362"/>
      <c r="G237" s="362"/>
    </row>
    <row r="238" spans="1:7" ht="12.75">
      <c r="A238" s="996" t="s">
        <v>122</v>
      </c>
      <c r="B238" s="997"/>
      <c r="C238" s="998"/>
      <c r="D238" s="234" t="s">
        <v>399</v>
      </c>
      <c r="E238" s="288">
        <v>4.44</v>
      </c>
      <c r="F238" s="275"/>
      <c r="G238" s="275"/>
    </row>
    <row r="239" spans="1:7" ht="12.75">
      <c r="A239" s="999" t="s">
        <v>443</v>
      </c>
      <c r="B239" s="1000"/>
      <c r="C239" s="1000"/>
      <c r="D239" s="184"/>
      <c r="E239" s="185"/>
      <c r="F239" s="186"/>
      <c r="G239" s="159">
        <f>SUM(G234:G238)</f>
        <v>0</v>
      </c>
    </row>
    <row r="240" spans="1:7" ht="12.75">
      <c r="A240" s="177"/>
      <c r="B240" s="187"/>
      <c r="C240" s="172"/>
      <c r="D240" s="188"/>
      <c r="E240" s="189"/>
      <c r="F240" s="190"/>
      <c r="G240" s="182"/>
    </row>
    <row r="241" spans="1:7" ht="13.5">
      <c r="A241" s="987" t="s">
        <v>677</v>
      </c>
      <c r="B241" s="987"/>
      <c r="C241" s="987"/>
      <c r="D241" s="433"/>
      <c r="E241" s="433"/>
      <c r="F241" s="433"/>
      <c r="G241" s="228">
        <f>SUM(G239,G231)</f>
        <v>0</v>
      </c>
    </row>
    <row r="243" spans="1:7" ht="13.5">
      <c r="A243" s="988" t="s">
        <v>295</v>
      </c>
      <c r="B243" s="988"/>
      <c r="C243" s="988"/>
      <c r="D243" s="988"/>
      <c r="E243" s="988"/>
      <c r="F243" s="988"/>
      <c r="G243" s="988"/>
    </row>
    <row r="244" spans="1:7" ht="13.5">
      <c r="A244" s="229"/>
      <c r="B244" s="229"/>
      <c r="C244" s="229"/>
      <c r="D244" s="229"/>
      <c r="E244" s="229"/>
      <c r="F244" s="229"/>
      <c r="G244" s="229"/>
    </row>
    <row r="245" spans="1:7" ht="12.75">
      <c r="A245" s="256" t="s">
        <v>395</v>
      </c>
      <c r="B245" s="63"/>
      <c r="C245" s="63"/>
      <c r="D245" s="63"/>
      <c r="E245" s="64"/>
      <c r="F245" s="65"/>
      <c r="G245" s="65"/>
    </row>
    <row r="246" spans="1:7" ht="12.75">
      <c r="A246" s="120" t="s">
        <v>387</v>
      </c>
      <c r="B246" s="120" t="s">
        <v>379</v>
      </c>
      <c r="C246" s="120" t="s">
        <v>388</v>
      </c>
      <c r="D246" s="121" t="s">
        <v>380</v>
      </c>
      <c r="E246" s="121" t="s">
        <v>381</v>
      </c>
      <c r="F246" s="121" t="s">
        <v>382</v>
      </c>
      <c r="G246" s="198" t="s">
        <v>383</v>
      </c>
    </row>
    <row r="247" spans="1:7" ht="51.75" customHeight="1">
      <c r="A247" s="355">
        <v>1</v>
      </c>
      <c r="B247" s="356" t="s">
        <v>386</v>
      </c>
      <c r="C247" s="285" t="s">
        <v>299</v>
      </c>
      <c r="D247" s="357" t="s">
        <v>390</v>
      </c>
      <c r="E247" s="358">
        <v>1.16</v>
      </c>
      <c r="F247" s="331"/>
      <c r="G247" s="331"/>
    </row>
    <row r="248" spans="1:7" ht="63.75" customHeight="1">
      <c r="A248" s="242">
        <v>2</v>
      </c>
      <c r="B248" s="291" t="s">
        <v>386</v>
      </c>
      <c r="C248" s="292" t="s">
        <v>716</v>
      </c>
      <c r="D248" s="335" t="s">
        <v>389</v>
      </c>
      <c r="E248" s="293">
        <v>29</v>
      </c>
      <c r="F248" s="293"/>
      <c r="G248" s="293"/>
    </row>
    <row r="249" spans="1:7" ht="12.75">
      <c r="A249" s="116" t="s">
        <v>396</v>
      </c>
      <c r="B249" s="100"/>
      <c r="C249" s="101"/>
      <c r="D249" s="102"/>
      <c r="E249" s="103"/>
      <c r="F249" s="104"/>
      <c r="G249" s="223">
        <f>SUM(G247:G248)</f>
        <v>0</v>
      </c>
    </row>
    <row r="250" spans="1:7" ht="12.75">
      <c r="A250" s="122"/>
      <c r="B250" s="123"/>
      <c r="C250" s="124"/>
      <c r="D250" s="125"/>
      <c r="E250" s="126"/>
      <c r="F250" s="127"/>
      <c r="G250" s="110"/>
    </row>
    <row r="251" spans="1:7" ht="12.75">
      <c r="A251" s="989" t="s">
        <v>290</v>
      </c>
      <c r="B251" s="989"/>
      <c r="C251" s="989"/>
      <c r="D251" s="66"/>
      <c r="E251" s="67"/>
      <c r="F251" s="57"/>
      <c r="G251" s="57"/>
    </row>
    <row r="252" spans="1:7" ht="12.75">
      <c r="A252" s="990" t="s">
        <v>717</v>
      </c>
      <c r="B252" s="991"/>
      <c r="C252" s="992"/>
      <c r="D252" s="359"/>
      <c r="E252" s="359"/>
      <c r="F252" s="359"/>
      <c r="G252" s="359"/>
    </row>
    <row r="253" spans="1:7" ht="12.75">
      <c r="A253" s="993" t="s">
        <v>300</v>
      </c>
      <c r="B253" s="994"/>
      <c r="C253" s="995"/>
      <c r="D253" s="360" t="s">
        <v>408</v>
      </c>
      <c r="E253" s="505">
        <v>1.45</v>
      </c>
      <c r="F253" s="165"/>
      <c r="G253" s="165"/>
    </row>
    <row r="254" spans="1:7" ht="12.75">
      <c r="A254" s="996" t="s">
        <v>301</v>
      </c>
      <c r="B254" s="997"/>
      <c r="C254" s="998"/>
      <c r="D254" s="234" t="s">
        <v>399</v>
      </c>
      <c r="E254" s="330">
        <v>0.87</v>
      </c>
      <c r="F254" s="275"/>
      <c r="G254" s="275"/>
    </row>
    <row r="255" spans="1:7" ht="12.75">
      <c r="A255" s="999" t="s">
        <v>168</v>
      </c>
      <c r="B255" s="1000"/>
      <c r="C255" s="1000"/>
      <c r="D255" s="184"/>
      <c r="E255" s="185"/>
      <c r="F255" s="186"/>
      <c r="G255" s="159">
        <f>SUM(G253:G254)</f>
        <v>0</v>
      </c>
    </row>
    <row r="256" spans="1:7" ht="12.75">
      <c r="A256" s="177"/>
      <c r="B256" s="187"/>
      <c r="C256" s="172"/>
      <c r="D256" s="188"/>
      <c r="E256" s="189"/>
      <c r="F256" s="190"/>
      <c r="G256" s="182"/>
    </row>
    <row r="257" spans="1:7" ht="13.5">
      <c r="A257" s="987" t="s">
        <v>303</v>
      </c>
      <c r="B257" s="987"/>
      <c r="C257" s="987"/>
      <c r="D257" s="433"/>
      <c r="E257" s="433"/>
      <c r="F257" s="433"/>
      <c r="G257" s="228">
        <f>SUM(G255,G249)</f>
        <v>0</v>
      </c>
    </row>
    <row r="258" spans="1:7" ht="15">
      <c r="A258" s="224"/>
      <c r="B258" s="205"/>
      <c r="C258" s="205"/>
      <c r="D258" s="205"/>
      <c r="E258" s="205"/>
      <c r="F258" s="205"/>
      <c r="G258" s="206"/>
    </row>
    <row r="259" spans="1:7" ht="15">
      <c r="A259" s="217" t="s">
        <v>438</v>
      </c>
      <c r="B259" s="217"/>
      <c r="C259" s="217"/>
      <c r="D259" s="217"/>
      <c r="E259" s="217"/>
      <c r="F259" s="217"/>
      <c r="G259" s="218">
        <f>SUM(G257,G241)</f>
        <v>0</v>
      </c>
    </row>
  </sheetData>
  <sheetProtection/>
  <mergeCells count="132">
    <mergeCell ref="B200:C200"/>
    <mergeCell ref="A203:C203"/>
    <mergeCell ref="B201:C201"/>
    <mergeCell ref="B202:C202"/>
    <mergeCell ref="B187:C187"/>
    <mergeCell ref="B192:C192"/>
    <mergeCell ref="B193:C193"/>
    <mergeCell ref="B194:C194"/>
    <mergeCell ref="B188:C188"/>
    <mergeCell ref="B189:C189"/>
    <mergeCell ref="B190:C190"/>
    <mergeCell ref="B191:C191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8:C168"/>
    <mergeCell ref="B169:C169"/>
    <mergeCell ref="B170:C170"/>
    <mergeCell ref="B172:C172"/>
    <mergeCell ref="B173:C173"/>
    <mergeCell ref="B174:C174"/>
    <mergeCell ref="B159:C159"/>
    <mergeCell ref="B160:C160"/>
    <mergeCell ref="B161:C161"/>
    <mergeCell ref="B162:C162"/>
    <mergeCell ref="B171:C171"/>
    <mergeCell ref="B163:C163"/>
    <mergeCell ref="B164:C164"/>
    <mergeCell ref="B165:C165"/>
    <mergeCell ref="B166:C166"/>
    <mergeCell ref="B167:C167"/>
    <mergeCell ref="A125:C125"/>
    <mergeCell ref="B155:C155"/>
    <mergeCell ref="B156:C156"/>
    <mergeCell ref="B158:C158"/>
    <mergeCell ref="B143:C143"/>
    <mergeCell ref="A127:C127"/>
    <mergeCell ref="B150:C150"/>
    <mergeCell ref="B151:C151"/>
    <mergeCell ref="B152:C152"/>
    <mergeCell ref="B154:C154"/>
    <mergeCell ref="B157:C157"/>
    <mergeCell ref="B144:C144"/>
    <mergeCell ref="B145:C145"/>
    <mergeCell ref="B113:C113"/>
    <mergeCell ref="B109:C109"/>
    <mergeCell ref="B76:C76"/>
    <mergeCell ref="A84:C84"/>
    <mergeCell ref="A86:C86"/>
    <mergeCell ref="B106:C106"/>
    <mergeCell ref="B107:C107"/>
    <mergeCell ref="A195:C195"/>
    <mergeCell ref="B146:C146"/>
    <mergeCell ref="B147:C147"/>
    <mergeCell ref="B148:C148"/>
    <mergeCell ref="B149:C149"/>
    <mergeCell ref="B115:C115"/>
    <mergeCell ref="B116:C116"/>
    <mergeCell ref="A117:C117"/>
    <mergeCell ref="A122:C122"/>
    <mergeCell ref="A123:C123"/>
    <mergeCell ref="B108:C108"/>
    <mergeCell ref="A103:C103"/>
    <mergeCell ref="B114:C114"/>
    <mergeCell ref="B110:C110"/>
    <mergeCell ref="B111:C111"/>
    <mergeCell ref="B112:C112"/>
    <mergeCell ref="B105:C105"/>
    <mergeCell ref="A104:C104"/>
    <mergeCell ref="E37:F37"/>
    <mergeCell ref="E27:F27"/>
    <mergeCell ref="E33:F33"/>
    <mergeCell ref="A88:C88"/>
    <mergeCell ref="B31:C31"/>
    <mergeCell ref="E25:F25"/>
    <mergeCell ref="C16:G16"/>
    <mergeCell ref="C18:D18"/>
    <mergeCell ref="A83:C83"/>
    <mergeCell ref="B47:C47"/>
    <mergeCell ref="B46:C46"/>
    <mergeCell ref="A77:C77"/>
    <mergeCell ref="B27:C27"/>
    <mergeCell ref="B33:C33"/>
    <mergeCell ref="B23:G23"/>
    <mergeCell ref="B1:C1"/>
    <mergeCell ref="C15:G15"/>
    <mergeCell ref="C19:D19"/>
    <mergeCell ref="B20:C20"/>
    <mergeCell ref="A3:G3"/>
    <mergeCell ref="A4:G4"/>
    <mergeCell ref="A6:G6"/>
    <mergeCell ref="A7:G7"/>
    <mergeCell ref="A2:G2"/>
    <mergeCell ref="A239:C239"/>
    <mergeCell ref="E29:F29"/>
    <mergeCell ref="E36:F36"/>
    <mergeCell ref="E38:F38"/>
    <mergeCell ref="B29:C29"/>
    <mergeCell ref="A141:C141"/>
    <mergeCell ref="A58:C58"/>
    <mergeCell ref="A61:C61"/>
    <mergeCell ref="A74:C74"/>
    <mergeCell ref="A75:C75"/>
    <mergeCell ref="A211:C211"/>
    <mergeCell ref="A82:C82"/>
    <mergeCell ref="A257:C257"/>
    <mergeCell ref="E31:F31"/>
    <mergeCell ref="A243:G243"/>
    <mergeCell ref="A251:C251"/>
    <mergeCell ref="A252:C252"/>
    <mergeCell ref="A253:C253"/>
    <mergeCell ref="A237:C237"/>
    <mergeCell ref="A238:C238"/>
    <mergeCell ref="A208:C208"/>
    <mergeCell ref="A241:C241"/>
    <mergeCell ref="A254:C254"/>
    <mergeCell ref="A255:C255"/>
    <mergeCell ref="A207:C207"/>
    <mergeCell ref="A233:C233"/>
    <mergeCell ref="A234:C234"/>
    <mergeCell ref="A236:C236"/>
    <mergeCell ref="A213:C213"/>
    <mergeCell ref="A209:C209"/>
  </mergeCells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N271"/>
  <sheetViews>
    <sheetView zoomScale="70" zoomScaleNormal="70" zoomScalePageLayoutView="0" workbookViewId="0" topLeftCell="A43">
      <selection activeCell="F264" sqref="F264:G265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7.28125" style="0" customWidth="1"/>
    <col min="4" max="4" width="3.28125" style="0" customWidth="1"/>
    <col min="5" max="5" width="9.00390625" style="0" customWidth="1"/>
    <col min="6" max="6" width="9.421875" style="0" customWidth="1"/>
    <col min="7" max="7" width="15.140625" style="0" customWidth="1"/>
  </cols>
  <sheetData>
    <row r="1" spans="1:7" s="46" customFormat="1" ht="18" customHeight="1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166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143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12.75" customHeight="1">
      <c r="A10" s="220"/>
      <c r="B10" s="269" t="s">
        <v>394</v>
      </c>
      <c r="C10" s="269" t="s">
        <v>164</v>
      </c>
      <c r="D10" s="270"/>
      <c r="E10" s="270"/>
      <c r="F10" s="270"/>
      <c r="G10" s="270"/>
    </row>
    <row r="11" spans="1:7" s="2" customFormat="1" ht="12.75" customHeight="1">
      <c r="A11" s="220"/>
      <c r="B11" s="270"/>
      <c r="C11" s="269" t="s">
        <v>165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/>
      <c r="D12" s="270"/>
      <c r="E12" s="270"/>
      <c r="F12" s="270"/>
      <c r="G12" s="270"/>
    </row>
    <row r="13" spans="1:7" s="2" customFormat="1" ht="12.75" customHeight="1">
      <c r="A13" s="220"/>
      <c r="B13" s="270"/>
      <c r="C13" s="270"/>
      <c r="D13" s="270"/>
      <c r="E13" s="270"/>
      <c r="F13" s="270"/>
      <c r="G13" s="270"/>
    </row>
    <row r="14" spans="1:7" s="2" customFormat="1" ht="12.75">
      <c r="A14" s="220"/>
      <c r="B14" s="271" t="s">
        <v>392</v>
      </c>
      <c r="C14" s="982" t="s">
        <v>351</v>
      </c>
      <c r="D14" s="984"/>
      <c r="E14" s="984"/>
      <c r="F14" s="984"/>
      <c r="G14" s="984"/>
    </row>
    <row r="15" spans="1:7" s="2" customFormat="1" ht="12.75">
      <c r="A15" s="220"/>
      <c r="B15" s="271"/>
      <c r="C15" s="982"/>
      <c r="D15" s="984"/>
      <c r="E15" s="984"/>
      <c r="F15" s="984"/>
      <c r="G15" s="984"/>
    </row>
    <row r="16" spans="1:7" s="2" customFormat="1" ht="12.75">
      <c r="A16" s="220"/>
      <c r="B16" s="271"/>
      <c r="C16" s="40"/>
      <c r="D16" s="40"/>
      <c r="E16" s="40"/>
      <c r="F16" s="40"/>
      <c r="G16" s="272"/>
    </row>
    <row r="17" spans="1:7" s="2" customFormat="1" ht="12.75">
      <c r="A17" s="220"/>
      <c r="B17" s="273"/>
      <c r="C17" s="983"/>
      <c r="D17" s="984"/>
      <c r="E17" s="274"/>
      <c r="F17" s="272"/>
      <c r="G17" s="272"/>
    </row>
    <row r="18" spans="1:7" s="2" customFormat="1" ht="12.75">
      <c r="A18" s="220"/>
      <c r="B18" s="271" t="s">
        <v>393</v>
      </c>
      <c r="C18" s="983" t="s">
        <v>160</v>
      </c>
      <c r="D18" s="984"/>
      <c r="E18" s="274"/>
      <c r="F18" s="272"/>
      <c r="G18" s="272"/>
    </row>
    <row r="19" spans="1:7" ht="12.75">
      <c r="A19" s="136"/>
      <c r="B19" s="985"/>
      <c r="C19" s="986"/>
      <c r="D19" s="136"/>
      <c r="E19" s="136"/>
      <c r="F19" s="137"/>
      <c r="G19" s="137"/>
    </row>
    <row r="20" spans="1:7" s="15" customFormat="1" ht="12.75">
      <c r="A20" s="13"/>
      <c r="B20" s="13"/>
      <c r="C20" s="16"/>
      <c r="D20" s="13"/>
      <c r="E20" s="13"/>
      <c r="F20" s="14"/>
      <c r="G20" s="17"/>
    </row>
    <row r="21" spans="1:7" s="15" customFormat="1" ht="27" customHeight="1">
      <c r="A21" s="13"/>
      <c r="B21" s="1032" t="s">
        <v>435</v>
      </c>
      <c r="C21" s="1032"/>
      <c r="D21" s="1032"/>
      <c r="E21" s="1032"/>
      <c r="F21" s="1032"/>
      <c r="G21" s="1032"/>
    </row>
    <row r="22" spans="1:7" s="15" customFormat="1" ht="17.25" customHeight="1">
      <c r="A22" s="13"/>
      <c r="B22" s="12"/>
      <c r="C22" s="69"/>
      <c r="D22" s="5"/>
      <c r="E22" s="5"/>
      <c r="F22" s="5"/>
      <c r="G22" s="5"/>
    </row>
    <row r="23" spans="1:7" s="30" customFormat="1" ht="15">
      <c r="A23" s="8"/>
      <c r="B23" s="70" t="s">
        <v>1201</v>
      </c>
      <c r="C23" s="71"/>
      <c r="D23" s="68"/>
      <c r="E23" s="976">
        <f>SUM(G60)</f>
        <v>0</v>
      </c>
      <c r="F23" s="1015"/>
      <c r="G23" s="22"/>
    </row>
    <row r="24" spans="1:7" s="15" customFormat="1" ht="12.75">
      <c r="A24" s="1"/>
      <c r="B24" s="5"/>
      <c r="C24" s="6"/>
      <c r="D24" s="5"/>
      <c r="E24" s="5"/>
      <c r="F24" s="5"/>
      <c r="G24" s="5"/>
    </row>
    <row r="25" spans="1:7" s="30" customFormat="1" ht="15">
      <c r="A25" s="8"/>
      <c r="B25" s="1029" t="s">
        <v>1191</v>
      </c>
      <c r="C25" s="1029"/>
      <c r="D25" s="68"/>
      <c r="E25" s="976">
        <f>SUM(G106)</f>
        <v>0</v>
      </c>
      <c r="F25" s="1015"/>
      <c r="G25" s="22"/>
    </row>
    <row r="26" spans="1:7" s="15" customFormat="1" ht="12.75">
      <c r="A26" s="1"/>
      <c r="B26" s="5"/>
      <c r="C26" s="6"/>
      <c r="D26" s="5"/>
      <c r="E26" s="5"/>
      <c r="F26" s="5"/>
      <c r="G26" s="5"/>
    </row>
    <row r="27" spans="1:7" s="30" customFormat="1" ht="15">
      <c r="A27" s="8"/>
      <c r="B27" s="1029" t="s">
        <v>499</v>
      </c>
      <c r="C27" s="1029"/>
      <c r="D27" s="68"/>
      <c r="E27" s="976">
        <f>SUM(G151)</f>
        <v>0</v>
      </c>
      <c r="F27" s="1015"/>
      <c r="G27" s="22"/>
    </row>
    <row r="28" spans="1:7" s="30" customFormat="1" ht="15">
      <c r="A28" s="8"/>
      <c r="B28" s="70"/>
      <c r="C28" s="71"/>
      <c r="D28" s="68"/>
      <c r="E28" s="191"/>
      <c r="F28" s="192"/>
      <c r="G28" s="22"/>
    </row>
    <row r="29" spans="1:7" s="30" customFormat="1" ht="15">
      <c r="A29" s="8"/>
      <c r="B29" s="1029" t="s">
        <v>492</v>
      </c>
      <c r="C29" s="1029"/>
      <c r="D29" s="68"/>
      <c r="E29" s="976">
        <f>SUM(G196)</f>
        <v>0</v>
      </c>
      <c r="F29" s="1015"/>
      <c r="G29" s="22"/>
    </row>
    <row r="30" spans="1:7" s="30" customFormat="1" ht="15">
      <c r="A30" s="8"/>
      <c r="B30" s="70"/>
      <c r="C30" s="70"/>
      <c r="D30" s="68"/>
      <c r="E30" s="191"/>
      <c r="F30" s="192"/>
      <c r="G30" s="22"/>
    </row>
    <row r="31" spans="1:7" s="30" customFormat="1" ht="15">
      <c r="A31" s="8"/>
      <c r="B31" s="1029" t="s">
        <v>493</v>
      </c>
      <c r="C31" s="1029"/>
      <c r="D31" s="68"/>
      <c r="E31" s="976">
        <f>SUM(G224)</f>
        <v>0</v>
      </c>
      <c r="F31" s="1015"/>
      <c r="G31" s="22"/>
    </row>
    <row r="32" spans="1:7" s="30" customFormat="1" ht="12" customHeight="1">
      <c r="A32" s="8"/>
      <c r="B32" s="70"/>
      <c r="C32" s="70"/>
      <c r="D32" s="68"/>
      <c r="E32" s="191"/>
      <c r="F32" s="192"/>
      <c r="G32" s="22"/>
    </row>
    <row r="33" spans="1:7" s="30" customFormat="1" ht="15">
      <c r="A33" s="21"/>
      <c r="B33" s="1029" t="s">
        <v>58</v>
      </c>
      <c r="C33" s="1029"/>
      <c r="D33" s="20"/>
      <c r="E33" s="976">
        <f>SUM(G270)</f>
        <v>0</v>
      </c>
      <c r="F33" s="1024"/>
      <c r="G33" s="23"/>
    </row>
    <row r="34" spans="1:7" s="28" customFormat="1" ht="13.5">
      <c r="A34" s="8"/>
      <c r="B34" s="74"/>
      <c r="C34" s="72"/>
      <c r="D34" s="8"/>
      <c r="E34" s="105"/>
      <c r="F34" s="24"/>
      <c r="G34" s="25"/>
    </row>
    <row r="35" spans="1:7" s="30" customFormat="1" ht="14.25" thickBot="1">
      <c r="A35" s="8"/>
      <c r="B35" s="107"/>
      <c r="C35" s="26"/>
      <c r="D35" s="27"/>
      <c r="E35" s="105"/>
      <c r="F35" s="24"/>
      <c r="G35" s="106"/>
    </row>
    <row r="36" spans="1:7" s="15" customFormat="1" ht="15">
      <c r="A36" s="8"/>
      <c r="B36" s="133" t="s">
        <v>414</v>
      </c>
      <c r="C36" s="134"/>
      <c r="D36" s="135"/>
      <c r="E36" s="974">
        <f>SUM(E23:F35)</f>
        <v>0</v>
      </c>
      <c r="F36" s="975"/>
      <c r="G36" s="29"/>
    </row>
    <row r="37" spans="1:7" s="15" customFormat="1" ht="15">
      <c r="A37" s="8"/>
      <c r="B37" s="339" t="s">
        <v>469</v>
      </c>
      <c r="C37" s="340"/>
      <c r="D37" s="341"/>
      <c r="E37" s="968">
        <f>PRODUCT(E36)*0.21</f>
        <v>0</v>
      </c>
      <c r="F37" s="969"/>
      <c r="G37" s="29"/>
    </row>
    <row r="38" spans="1:7" s="15" customFormat="1" ht="15.75" thickBot="1">
      <c r="A38" s="8"/>
      <c r="B38" s="130" t="s">
        <v>436</v>
      </c>
      <c r="C38" s="131"/>
      <c r="D38" s="132"/>
      <c r="E38" s="970">
        <f>0.21*E36+E36</f>
        <v>0</v>
      </c>
      <c r="F38" s="971"/>
      <c r="G38" s="33"/>
    </row>
    <row r="39" spans="1:7" s="15" customFormat="1" ht="15">
      <c r="A39" s="8"/>
      <c r="B39" s="27"/>
      <c r="C39" s="31"/>
      <c r="D39" s="8"/>
      <c r="E39" s="8"/>
      <c r="F39" s="32"/>
      <c r="G39" s="33"/>
    </row>
    <row r="40" spans="1:7" s="15" customFormat="1" ht="15">
      <c r="A40" s="8"/>
      <c r="B40" s="27"/>
      <c r="C40" s="31"/>
      <c r="D40" s="8"/>
      <c r="E40" s="8"/>
      <c r="F40" s="32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5">
      <c r="A46" s="8"/>
      <c r="B46" s="27"/>
      <c r="C46" s="31"/>
      <c r="D46" s="8"/>
      <c r="E46" s="8"/>
      <c r="F46" s="32"/>
      <c r="G46" s="33"/>
    </row>
    <row r="47" spans="1:7" s="15" customFormat="1" ht="13.5">
      <c r="A47" s="8"/>
      <c r="B47" s="965" t="s">
        <v>363</v>
      </c>
      <c r="C47" s="965"/>
      <c r="D47" s="40"/>
      <c r="E47" s="34"/>
      <c r="F47" s="9"/>
      <c r="G47" s="9"/>
    </row>
    <row r="48" spans="1:7" s="15" customFormat="1" ht="13.5">
      <c r="A48" s="8"/>
      <c r="B48" s="965" t="s">
        <v>364</v>
      </c>
      <c r="C48" s="965"/>
      <c r="D48" s="43"/>
      <c r="E48" s="35"/>
      <c r="F48" s="9"/>
      <c r="G48" s="9"/>
    </row>
    <row r="49" spans="1:7" s="15" customFormat="1" ht="13.5">
      <c r="A49" s="8"/>
      <c r="B49" s="44" t="s">
        <v>167</v>
      </c>
      <c r="C49" s="600"/>
      <c r="D49" s="43"/>
      <c r="E49" s="35"/>
      <c r="F49" s="9"/>
      <c r="G49" s="9"/>
    </row>
    <row r="50" spans="1:7" s="50" customFormat="1" ht="15">
      <c r="A50" s="436" t="s">
        <v>1183</v>
      </c>
      <c r="B50" s="225"/>
      <c r="C50" s="437"/>
      <c r="D50" s="436"/>
      <c r="E50" s="436"/>
      <c r="F50" s="436"/>
      <c r="G50" s="436"/>
    </row>
    <row r="51" spans="1:7" s="15" customFormat="1" ht="13.5">
      <c r="A51" s="8"/>
      <c r="B51" s="41"/>
      <c r="C51" s="41"/>
      <c r="D51" s="43"/>
      <c r="E51" s="35"/>
      <c r="F51" s="9"/>
      <c r="G51" s="9"/>
    </row>
    <row r="52" spans="1:7" s="53" customFormat="1" ht="12.75" customHeight="1">
      <c r="A52" s="256" t="s">
        <v>395</v>
      </c>
      <c r="B52" s="83"/>
      <c r="C52" s="83"/>
      <c r="D52" s="83"/>
      <c r="E52" s="84"/>
      <c r="F52" s="85"/>
      <c r="G52" s="85"/>
    </row>
    <row r="53" spans="1:7" s="39" customFormat="1" ht="9.75" customHeight="1">
      <c r="A53" s="118" t="s">
        <v>387</v>
      </c>
      <c r="B53" s="118" t="s">
        <v>379</v>
      </c>
      <c r="C53" s="118" t="s">
        <v>388</v>
      </c>
      <c r="D53" s="119" t="s">
        <v>380</v>
      </c>
      <c r="E53" s="119" t="s">
        <v>381</v>
      </c>
      <c r="F53" s="452" t="s">
        <v>382</v>
      </c>
      <c r="G53" s="119" t="s">
        <v>383</v>
      </c>
    </row>
    <row r="54" spans="1:7" s="49" customFormat="1" ht="25.5" customHeight="1">
      <c r="A54" s="325">
        <v>1</v>
      </c>
      <c r="B54" s="326" t="s">
        <v>1181</v>
      </c>
      <c r="C54" s="327" t="s">
        <v>1182</v>
      </c>
      <c r="D54" s="328" t="s">
        <v>389</v>
      </c>
      <c r="E54" s="329">
        <v>456</v>
      </c>
      <c r="F54" s="329"/>
      <c r="G54" s="329"/>
    </row>
    <row r="55" spans="1:7" s="49" customFormat="1" ht="25.5" customHeight="1">
      <c r="A55" s="232">
        <v>2</v>
      </c>
      <c r="B55" s="139" t="s">
        <v>425</v>
      </c>
      <c r="C55" s="240" t="s">
        <v>1184</v>
      </c>
      <c r="D55" s="233" t="s">
        <v>389</v>
      </c>
      <c r="E55" s="241">
        <v>456</v>
      </c>
      <c r="F55" s="241"/>
      <c r="G55" s="241"/>
    </row>
    <row r="56" spans="1:7" ht="22.5">
      <c r="A56" s="232">
        <v>3</v>
      </c>
      <c r="B56" s="139" t="s">
        <v>426</v>
      </c>
      <c r="C56" s="240" t="s">
        <v>1185</v>
      </c>
      <c r="D56" s="233" t="s">
        <v>389</v>
      </c>
      <c r="E56" s="241">
        <v>456</v>
      </c>
      <c r="F56" s="241"/>
      <c r="G56" s="241"/>
    </row>
    <row r="57" spans="1:7" s="39" customFormat="1" ht="12.75">
      <c r="A57" s="453">
        <v>4</v>
      </c>
      <c r="B57" s="454" t="s">
        <v>386</v>
      </c>
      <c r="C57" s="455" t="s">
        <v>719</v>
      </c>
      <c r="D57" s="456" t="s">
        <v>718</v>
      </c>
      <c r="E57" s="457">
        <v>4</v>
      </c>
      <c r="F57" s="458"/>
      <c r="G57" s="459"/>
    </row>
    <row r="58" spans="1:7" s="49" customFormat="1" ht="14.25" customHeight="1">
      <c r="A58" s="257" t="s">
        <v>396</v>
      </c>
      <c r="B58" s="80"/>
      <c r="C58" s="151"/>
      <c r="D58" s="81"/>
      <c r="E58" s="82"/>
      <c r="F58" s="82"/>
      <c r="G58" s="160">
        <f>SUM(G54:G57)</f>
        <v>0</v>
      </c>
    </row>
    <row r="59" spans="1:7" s="15" customFormat="1" ht="13.5">
      <c r="A59" s="8"/>
      <c r="B59" s="41"/>
      <c r="C59" s="41"/>
      <c r="D59" s="43"/>
      <c r="E59" s="35"/>
      <c r="F59" s="9"/>
      <c r="G59" s="9"/>
    </row>
    <row r="60" spans="1:7" ht="15">
      <c r="A60" s="1005" t="s">
        <v>1200</v>
      </c>
      <c r="B60" s="1005"/>
      <c r="C60" s="1005"/>
      <c r="D60" s="436"/>
      <c r="E60" s="436"/>
      <c r="F60" s="436"/>
      <c r="G60" s="380">
        <f>SUM(G58)</f>
        <v>0</v>
      </c>
    </row>
    <row r="61" spans="1:7" s="15" customFormat="1" ht="13.5">
      <c r="A61" s="8"/>
      <c r="B61" s="41"/>
      <c r="C61" s="42"/>
      <c r="D61" s="43"/>
      <c r="E61" s="35"/>
      <c r="F61" s="9"/>
      <c r="G61" s="9"/>
    </row>
    <row r="62" spans="1:7" s="15" customFormat="1" ht="13.5">
      <c r="A62" s="8"/>
      <c r="B62" s="41"/>
      <c r="C62" s="42"/>
      <c r="D62" s="43"/>
      <c r="E62" s="35"/>
      <c r="F62" s="9"/>
      <c r="G62" s="9"/>
    </row>
    <row r="63" spans="1:7" s="39" customFormat="1" ht="15">
      <c r="A63" s="1005" t="s">
        <v>349</v>
      </c>
      <c r="B63" s="1005"/>
      <c r="C63" s="1005"/>
      <c r="D63" s="166"/>
      <c r="E63" s="166"/>
      <c r="F63" s="166"/>
      <c r="G63" s="167"/>
    </row>
    <row r="64" spans="1:7" s="39" customFormat="1" ht="12.75" customHeight="1">
      <c r="A64" s="60"/>
      <c r="B64" s="59"/>
      <c r="C64" s="59"/>
      <c r="D64" s="61"/>
      <c r="E64" s="61"/>
      <c r="F64" s="61"/>
      <c r="G64" s="62"/>
    </row>
    <row r="65" spans="1:7" s="39" customFormat="1" ht="12.75" customHeight="1">
      <c r="A65" s="256" t="s">
        <v>395</v>
      </c>
      <c r="B65" s="63"/>
      <c r="C65" s="63"/>
      <c r="D65" s="63"/>
      <c r="E65" s="64"/>
      <c r="F65" s="65"/>
      <c r="G65" s="65"/>
    </row>
    <row r="66" spans="1:7" s="39" customFormat="1" ht="12.75">
      <c r="A66" s="460" t="s">
        <v>387</v>
      </c>
      <c r="B66" s="460" t="s">
        <v>379</v>
      </c>
      <c r="C66" s="460" t="s">
        <v>388</v>
      </c>
      <c r="D66" s="461" t="s">
        <v>380</v>
      </c>
      <c r="E66" s="461" t="s">
        <v>381</v>
      </c>
      <c r="F66" s="461" t="s">
        <v>382</v>
      </c>
      <c r="G66" s="462" t="s">
        <v>383</v>
      </c>
    </row>
    <row r="67" spans="1:7" s="39" customFormat="1" ht="60" customHeight="1">
      <c r="A67" s="231">
        <v>1</v>
      </c>
      <c r="B67" s="279" t="s">
        <v>1141</v>
      </c>
      <c r="C67" s="280" t="s">
        <v>105</v>
      </c>
      <c r="D67" s="281" t="s">
        <v>384</v>
      </c>
      <c r="E67" s="282">
        <v>19</v>
      </c>
      <c r="F67" s="237"/>
      <c r="G67" s="237"/>
    </row>
    <row r="68" spans="1:7" s="39" customFormat="1" ht="39" customHeight="1">
      <c r="A68" s="232">
        <v>2</v>
      </c>
      <c r="B68" s="139" t="s">
        <v>1143</v>
      </c>
      <c r="C68" s="238" t="s">
        <v>1144</v>
      </c>
      <c r="D68" s="234" t="s">
        <v>384</v>
      </c>
      <c r="E68" s="283">
        <v>19</v>
      </c>
      <c r="F68" s="239"/>
      <c r="G68" s="239"/>
    </row>
    <row r="69" spans="1:7" s="48" customFormat="1" ht="24" customHeight="1">
      <c r="A69" s="138">
        <v>3</v>
      </c>
      <c r="B69" s="139" t="s">
        <v>386</v>
      </c>
      <c r="C69" s="240" t="s">
        <v>119</v>
      </c>
      <c r="D69" s="234" t="s">
        <v>384</v>
      </c>
      <c r="E69" s="283">
        <v>19</v>
      </c>
      <c r="F69" s="241"/>
      <c r="G69" s="241"/>
    </row>
    <row r="70" spans="1:7" s="49" customFormat="1" ht="22.5" customHeight="1">
      <c r="A70" s="232">
        <v>4</v>
      </c>
      <c r="B70" s="139" t="s">
        <v>405</v>
      </c>
      <c r="C70" s="238" t="s">
        <v>107</v>
      </c>
      <c r="D70" s="234" t="s">
        <v>408</v>
      </c>
      <c r="E70" s="241">
        <v>0.57</v>
      </c>
      <c r="F70" s="239"/>
      <c r="G70" s="239"/>
    </row>
    <row r="71" spans="1:7" s="52" customFormat="1" ht="15" customHeight="1">
      <c r="A71" s="290">
        <v>5</v>
      </c>
      <c r="B71" s="291" t="s">
        <v>409</v>
      </c>
      <c r="C71" s="292" t="s">
        <v>400</v>
      </c>
      <c r="D71" s="236" t="s">
        <v>390</v>
      </c>
      <c r="E71" s="293">
        <v>2.5</v>
      </c>
      <c r="F71" s="293"/>
      <c r="G71" s="293"/>
    </row>
    <row r="72" spans="1:7" s="52" customFormat="1" ht="15" customHeight="1">
      <c r="A72" s="257" t="s">
        <v>396</v>
      </c>
      <c r="B72" s="100"/>
      <c r="C72" s="101"/>
      <c r="D72" s="102"/>
      <c r="E72" s="103"/>
      <c r="F72" s="104"/>
      <c r="G72" s="158">
        <f>SUM(G67:G71)</f>
        <v>0</v>
      </c>
    </row>
    <row r="73" spans="1:7" s="52" customFormat="1" ht="15" customHeight="1">
      <c r="A73" s="122"/>
      <c r="B73" s="123"/>
      <c r="C73" s="124"/>
      <c r="D73" s="125"/>
      <c r="E73" s="126"/>
      <c r="F73" s="127"/>
      <c r="G73" s="110"/>
    </row>
    <row r="74" spans="1:7" s="50" customFormat="1" ht="12.75">
      <c r="A74" s="1066" t="s">
        <v>285</v>
      </c>
      <c r="B74" s="1066"/>
      <c r="C74" s="1066"/>
      <c r="D74" s="66"/>
      <c r="E74" s="67"/>
      <c r="F74" s="57"/>
      <c r="G74" s="57"/>
    </row>
    <row r="75" spans="1:7" s="50" customFormat="1" ht="12.75">
      <c r="A75" s="1030" t="s">
        <v>106</v>
      </c>
      <c r="B75" s="1031"/>
      <c r="C75" s="1031"/>
      <c r="D75" s="558"/>
      <c r="E75" s="559"/>
      <c r="F75" s="560"/>
      <c r="G75" s="561"/>
    </row>
    <row r="76" spans="1:7" s="52" customFormat="1" ht="15" customHeight="1">
      <c r="A76" s="660"/>
      <c r="B76" s="1052" t="s">
        <v>500</v>
      </c>
      <c r="C76" s="1052"/>
      <c r="D76" s="392" t="s">
        <v>384</v>
      </c>
      <c r="E76" s="393">
        <v>1</v>
      </c>
      <c r="F76" s="343"/>
      <c r="G76" s="344"/>
    </row>
    <row r="77" spans="1:7" s="52" customFormat="1" ht="15" customHeight="1">
      <c r="A77" s="661"/>
      <c r="B77" s="1052" t="s">
        <v>501</v>
      </c>
      <c r="C77" s="1052"/>
      <c r="D77" s="392" t="s">
        <v>384</v>
      </c>
      <c r="E77" s="393">
        <v>1</v>
      </c>
      <c r="F77" s="343"/>
      <c r="G77" s="344"/>
    </row>
    <row r="78" spans="1:7" s="52" customFormat="1" ht="15" customHeight="1">
      <c r="A78" s="661"/>
      <c r="B78" s="1052" t="s">
        <v>502</v>
      </c>
      <c r="C78" s="1052"/>
      <c r="D78" s="392" t="s">
        <v>384</v>
      </c>
      <c r="E78" s="393">
        <v>1</v>
      </c>
      <c r="F78" s="343"/>
      <c r="G78" s="344"/>
    </row>
    <row r="79" spans="1:7" s="52" customFormat="1" ht="15" customHeight="1">
      <c r="A79" s="661"/>
      <c r="B79" s="1052" t="s">
        <v>503</v>
      </c>
      <c r="C79" s="1052"/>
      <c r="D79" s="392" t="s">
        <v>384</v>
      </c>
      <c r="E79" s="393">
        <v>1</v>
      </c>
      <c r="F79" s="343"/>
      <c r="G79" s="344"/>
    </row>
    <row r="80" spans="1:7" s="52" customFormat="1" ht="15" customHeight="1">
      <c r="A80" s="661"/>
      <c r="B80" s="1052" t="s">
        <v>504</v>
      </c>
      <c r="C80" s="1052"/>
      <c r="D80" s="392" t="s">
        <v>384</v>
      </c>
      <c r="E80" s="393">
        <v>1</v>
      </c>
      <c r="F80" s="343"/>
      <c r="G80" s="344"/>
    </row>
    <row r="81" spans="1:7" s="52" customFormat="1" ht="15" customHeight="1">
      <c r="A81" s="661"/>
      <c r="B81" s="1052" t="s">
        <v>505</v>
      </c>
      <c r="C81" s="1052"/>
      <c r="D81" s="392" t="s">
        <v>384</v>
      </c>
      <c r="E81" s="393">
        <v>1</v>
      </c>
      <c r="F81" s="343"/>
      <c r="G81" s="344"/>
    </row>
    <row r="82" spans="1:7" s="52" customFormat="1" ht="15" customHeight="1">
      <c r="A82" s="661"/>
      <c r="B82" s="1052" t="s">
        <v>506</v>
      </c>
      <c r="C82" s="1052"/>
      <c r="D82" s="392" t="s">
        <v>384</v>
      </c>
      <c r="E82" s="393">
        <v>1</v>
      </c>
      <c r="F82" s="343"/>
      <c r="G82" s="344"/>
    </row>
    <row r="83" spans="1:7" s="52" customFormat="1" ht="15" customHeight="1">
      <c r="A83" s="661"/>
      <c r="B83" s="1052" t="s">
        <v>507</v>
      </c>
      <c r="C83" s="1052"/>
      <c r="D83" s="392" t="s">
        <v>384</v>
      </c>
      <c r="E83" s="393">
        <v>1</v>
      </c>
      <c r="F83" s="343"/>
      <c r="G83" s="344"/>
    </row>
    <row r="84" spans="1:7" s="52" customFormat="1" ht="15" customHeight="1">
      <c r="A84" s="661"/>
      <c r="B84" s="1052" t="s">
        <v>508</v>
      </c>
      <c r="C84" s="1052"/>
      <c r="D84" s="392" t="s">
        <v>384</v>
      </c>
      <c r="E84" s="393">
        <v>1</v>
      </c>
      <c r="F84" s="343"/>
      <c r="G84" s="344"/>
    </row>
    <row r="85" spans="1:7" s="52" customFormat="1" ht="15" customHeight="1">
      <c r="A85" s="661"/>
      <c r="B85" s="1052" t="s">
        <v>509</v>
      </c>
      <c r="C85" s="1052"/>
      <c r="D85" s="392" t="s">
        <v>384</v>
      </c>
      <c r="E85" s="393">
        <v>1</v>
      </c>
      <c r="F85" s="343"/>
      <c r="G85" s="344"/>
    </row>
    <row r="86" spans="1:7" s="52" customFormat="1" ht="15" customHeight="1">
      <c r="A86" s="661"/>
      <c r="B86" s="1052" t="s">
        <v>510</v>
      </c>
      <c r="C86" s="1052"/>
      <c r="D86" s="392" t="s">
        <v>384</v>
      </c>
      <c r="E86" s="393">
        <v>1</v>
      </c>
      <c r="F86" s="343"/>
      <c r="G86" s="344"/>
    </row>
    <row r="87" spans="1:7" s="52" customFormat="1" ht="15" customHeight="1">
      <c r="A87" s="661"/>
      <c r="B87" s="1052" t="s">
        <v>511</v>
      </c>
      <c r="C87" s="1052"/>
      <c r="D87" s="392" t="s">
        <v>384</v>
      </c>
      <c r="E87" s="393">
        <v>1</v>
      </c>
      <c r="F87" s="343"/>
      <c r="G87" s="344"/>
    </row>
    <row r="88" spans="1:7" s="52" customFormat="1" ht="15" customHeight="1">
      <c r="A88" s="661"/>
      <c r="B88" s="1052" t="s">
        <v>512</v>
      </c>
      <c r="C88" s="1052"/>
      <c r="D88" s="392" t="s">
        <v>384</v>
      </c>
      <c r="E88" s="393">
        <v>1</v>
      </c>
      <c r="F88" s="343"/>
      <c r="G88" s="344"/>
    </row>
    <row r="89" spans="1:7" s="52" customFormat="1" ht="15" customHeight="1">
      <c r="A89" s="661"/>
      <c r="B89" s="1052" t="s">
        <v>513</v>
      </c>
      <c r="C89" s="1052"/>
      <c r="D89" s="392" t="s">
        <v>384</v>
      </c>
      <c r="E89" s="393">
        <v>1</v>
      </c>
      <c r="F89" s="343"/>
      <c r="G89" s="344"/>
    </row>
    <row r="90" spans="1:7" s="52" customFormat="1" ht="15" customHeight="1">
      <c r="A90" s="661"/>
      <c r="B90" s="1052" t="s">
        <v>514</v>
      </c>
      <c r="C90" s="1052"/>
      <c r="D90" s="392" t="s">
        <v>384</v>
      </c>
      <c r="E90" s="393">
        <v>1</v>
      </c>
      <c r="F90" s="343"/>
      <c r="G90" s="344"/>
    </row>
    <row r="91" spans="1:7" s="52" customFormat="1" ht="15" customHeight="1">
      <c r="A91" s="661"/>
      <c r="B91" s="1052" t="s">
        <v>515</v>
      </c>
      <c r="C91" s="1052"/>
      <c r="D91" s="392" t="s">
        <v>384</v>
      </c>
      <c r="E91" s="393">
        <v>1</v>
      </c>
      <c r="F91" s="343"/>
      <c r="G91" s="344"/>
    </row>
    <row r="92" spans="1:7" s="52" customFormat="1" ht="15" customHeight="1">
      <c r="A92" s="661"/>
      <c r="B92" s="1052" t="s">
        <v>516</v>
      </c>
      <c r="C92" s="1052"/>
      <c r="D92" s="392" t="s">
        <v>384</v>
      </c>
      <c r="E92" s="393">
        <v>1</v>
      </c>
      <c r="F92" s="343"/>
      <c r="G92" s="344"/>
    </row>
    <row r="93" spans="1:7" s="52" customFormat="1" ht="15" customHeight="1">
      <c r="A93" s="661"/>
      <c r="B93" s="1052" t="s">
        <v>517</v>
      </c>
      <c r="C93" s="1052"/>
      <c r="D93" s="296" t="s">
        <v>384</v>
      </c>
      <c r="E93" s="297">
        <v>1</v>
      </c>
      <c r="F93" s="298"/>
      <c r="G93" s="299"/>
    </row>
    <row r="94" spans="1:7" s="52" customFormat="1" ht="15" customHeight="1">
      <c r="A94" s="661"/>
      <c r="B94" s="1052" t="s">
        <v>518</v>
      </c>
      <c r="C94" s="1052"/>
      <c r="D94" s="301" t="s">
        <v>384</v>
      </c>
      <c r="E94" s="302">
        <v>1</v>
      </c>
      <c r="F94" s="303"/>
      <c r="G94" s="304"/>
    </row>
    <row r="95" spans="1:248" s="39" customFormat="1" ht="12.75">
      <c r="A95" s="1057" t="s">
        <v>385</v>
      </c>
      <c r="B95" s="1058"/>
      <c r="C95" s="1059"/>
      <c r="D95" s="662" t="s">
        <v>384</v>
      </c>
      <c r="E95" s="163">
        <f>SUM(E76:E94)</f>
        <v>19</v>
      </c>
      <c r="F95" s="164"/>
      <c r="G95" s="522">
        <f>SUM(G76:G94)</f>
        <v>0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</row>
    <row r="96" spans="1:248" s="39" customFormat="1" ht="12.75">
      <c r="A96" s="148" t="s">
        <v>407</v>
      </c>
      <c r="B96" s="139"/>
      <c r="C96" s="140"/>
      <c r="D96" s="138" t="s">
        <v>406</v>
      </c>
      <c r="E96" s="141">
        <v>25</v>
      </c>
      <c r="F96" s="142"/>
      <c r="G96" s="766">
        <f>PRODUCT(E96,G95)/100+G95</f>
        <v>0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</row>
    <row r="97" spans="1:248" s="39" customFormat="1" ht="12.75">
      <c r="A97" s="149" t="s">
        <v>397</v>
      </c>
      <c r="B97" s="144"/>
      <c r="C97" s="145"/>
      <c r="D97" s="78"/>
      <c r="E97" s="146"/>
      <c r="F97" s="147"/>
      <c r="G97" s="767">
        <f>PRODUCT(G96)*1.03</f>
        <v>0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</row>
    <row r="98" spans="1:8" s="50" customFormat="1" ht="12.75">
      <c r="A98" s="370"/>
      <c r="B98" s="524"/>
      <c r="C98" s="67"/>
      <c r="D98" s="525"/>
      <c r="E98" s="66"/>
      <c r="F98" s="651"/>
      <c r="G98" s="634"/>
      <c r="H98" s="203"/>
    </row>
    <row r="99" spans="1:248" s="39" customFormat="1" ht="12.75">
      <c r="A99" s="553" t="s">
        <v>104</v>
      </c>
      <c r="B99" s="554"/>
      <c r="C99" s="555"/>
      <c r="D99" s="305"/>
      <c r="E99" s="306"/>
      <c r="F99" s="568"/>
      <c r="G99" s="568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</row>
    <row r="100" spans="1:248" s="39" customFormat="1" ht="12.75">
      <c r="A100" s="148" t="s">
        <v>108</v>
      </c>
      <c r="B100" s="552"/>
      <c r="C100" s="552"/>
      <c r="D100" s="309" t="s">
        <v>408</v>
      </c>
      <c r="E100" s="310">
        <v>2.375</v>
      </c>
      <c r="F100" s="362"/>
      <c r="G100" s="362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</row>
    <row r="101" spans="1:8" s="39" customFormat="1" ht="12.75">
      <c r="A101" s="1060" t="s">
        <v>348</v>
      </c>
      <c r="B101" s="1061"/>
      <c r="C101" s="1062"/>
      <c r="D101" s="290" t="s">
        <v>384</v>
      </c>
      <c r="E101" s="556">
        <v>19</v>
      </c>
      <c r="F101" s="557"/>
      <c r="G101" s="557"/>
      <c r="H101" s="46"/>
    </row>
    <row r="102" spans="1:8" s="39" customFormat="1" ht="12.75">
      <c r="A102" s="1053" t="s">
        <v>385</v>
      </c>
      <c r="B102" s="1054"/>
      <c r="C102" s="1055"/>
      <c r="D102" s="174"/>
      <c r="E102" s="175"/>
      <c r="F102" s="736"/>
      <c r="G102" s="737">
        <f>SUM(G100:G101)</f>
        <v>0</v>
      </c>
      <c r="H102" s="46"/>
    </row>
    <row r="103" spans="1:8" s="50" customFormat="1" ht="12.75">
      <c r="A103" s="370"/>
      <c r="B103" s="524"/>
      <c r="C103" s="67"/>
      <c r="D103" s="525"/>
      <c r="E103" s="66"/>
      <c r="F103" s="651"/>
      <c r="G103" s="634"/>
      <c r="H103" s="203"/>
    </row>
    <row r="104" spans="1:8" s="50" customFormat="1" ht="12.75">
      <c r="A104" s="999" t="s">
        <v>418</v>
      </c>
      <c r="B104" s="1000"/>
      <c r="C104" s="1000"/>
      <c r="D104" s="184"/>
      <c r="E104" s="185"/>
      <c r="F104" s="768"/>
      <c r="G104" s="769">
        <f>SUM(G102,G97)</f>
        <v>0</v>
      </c>
      <c r="H104" s="203"/>
    </row>
    <row r="105" spans="1:8" s="50" customFormat="1" ht="12.75">
      <c r="A105" s="177"/>
      <c r="B105" s="187"/>
      <c r="C105" s="172"/>
      <c r="D105" s="188"/>
      <c r="E105" s="189"/>
      <c r="F105" s="353"/>
      <c r="G105" s="354"/>
      <c r="H105" s="203"/>
    </row>
    <row r="106" spans="1:8" s="39" customFormat="1" ht="15.75" customHeight="1">
      <c r="A106" s="1063" t="s">
        <v>350</v>
      </c>
      <c r="B106" s="1063"/>
      <c r="C106" s="1063"/>
      <c r="D106" s="166"/>
      <c r="E106" s="166"/>
      <c r="F106" s="166"/>
      <c r="G106" s="770">
        <f>SUM(G104,G72)</f>
        <v>0</v>
      </c>
      <c r="H106" s="46"/>
    </row>
    <row r="107" spans="1:7" s="39" customFormat="1" ht="15.75" customHeight="1">
      <c r="A107" s="255"/>
      <c r="B107" s="255"/>
      <c r="C107" s="255"/>
      <c r="D107" s="506"/>
      <c r="E107" s="506"/>
      <c r="F107" s="506"/>
      <c r="G107" s="591"/>
    </row>
    <row r="108" spans="1:7" s="50" customFormat="1" ht="15">
      <c r="A108" s="1005" t="s">
        <v>497</v>
      </c>
      <c r="B108" s="1005"/>
      <c r="C108" s="1005"/>
      <c r="D108" s="436"/>
      <c r="E108" s="436"/>
      <c r="F108" s="436"/>
      <c r="G108" s="436"/>
    </row>
    <row r="109" spans="1:7" s="53" customFormat="1" ht="12.75" customHeight="1">
      <c r="A109" s="438"/>
      <c r="B109" s="439"/>
      <c r="C109" s="440"/>
      <c r="D109" s="440"/>
      <c r="E109" s="440"/>
      <c r="F109" s="440"/>
      <c r="G109" s="440"/>
    </row>
    <row r="110" spans="1:7" s="53" customFormat="1" ht="12.75">
      <c r="A110" s="256" t="s">
        <v>395</v>
      </c>
      <c r="B110" s="83"/>
      <c r="C110" s="83"/>
      <c r="D110" s="83"/>
      <c r="E110" s="84"/>
      <c r="F110" s="85"/>
      <c r="G110" s="85"/>
    </row>
    <row r="111" spans="1:7" s="39" customFormat="1" ht="12.75">
      <c r="A111" s="118" t="s">
        <v>387</v>
      </c>
      <c r="B111" s="118" t="s">
        <v>379</v>
      </c>
      <c r="C111" s="118" t="s">
        <v>388</v>
      </c>
      <c r="D111" s="119" t="s">
        <v>380</v>
      </c>
      <c r="E111" s="119" t="s">
        <v>381</v>
      </c>
      <c r="F111" s="452" t="s">
        <v>382</v>
      </c>
      <c r="G111" s="119" t="s">
        <v>383</v>
      </c>
    </row>
    <row r="112" spans="1:7" s="39" customFormat="1" ht="51.75" customHeight="1">
      <c r="A112" s="232">
        <v>1</v>
      </c>
      <c r="B112" s="246" t="s">
        <v>411</v>
      </c>
      <c r="C112" s="285" t="s">
        <v>102</v>
      </c>
      <c r="D112" s="234" t="s">
        <v>389</v>
      </c>
      <c r="E112" s="248">
        <v>54</v>
      </c>
      <c r="F112" s="248"/>
      <c r="G112" s="241"/>
    </row>
    <row r="113" spans="1:7" s="39" customFormat="1" ht="23.25">
      <c r="A113" s="276">
        <v>2</v>
      </c>
      <c r="B113" s="441" t="s">
        <v>386</v>
      </c>
      <c r="C113" s="333" t="s">
        <v>34</v>
      </c>
      <c r="D113" s="430" t="s">
        <v>389</v>
      </c>
      <c r="E113" s="314">
        <v>54</v>
      </c>
      <c r="F113" s="314"/>
      <c r="G113" s="334"/>
    </row>
    <row r="114" spans="1:7" s="39" customFormat="1" ht="62.25" customHeight="1">
      <c r="A114" s="232">
        <v>3</v>
      </c>
      <c r="B114" s="246" t="s">
        <v>421</v>
      </c>
      <c r="C114" s="708" t="s">
        <v>1147</v>
      </c>
      <c r="D114" s="234" t="s">
        <v>384</v>
      </c>
      <c r="E114" s="283">
        <v>113</v>
      </c>
      <c r="F114" s="248"/>
      <c r="G114" s="241"/>
    </row>
    <row r="115" spans="1:248" s="49" customFormat="1" ht="39.75" customHeight="1">
      <c r="A115" s="232">
        <v>4</v>
      </c>
      <c r="B115" s="246" t="s">
        <v>419</v>
      </c>
      <c r="C115" s="240" t="s">
        <v>423</v>
      </c>
      <c r="D115" s="234" t="s">
        <v>384</v>
      </c>
      <c r="E115" s="283">
        <v>113</v>
      </c>
      <c r="F115" s="248"/>
      <c r="G115" s="241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</row>
    <row r="116" spans="1:248" s="39" customFormat="1" ht="30" customHeight="1">
      <c r="A116" s="232">
        <v>5</v>
      </c>
      <c r="B116" s="139" t="s">
        <v>405</v>
      </c>
      <c r="C116" s="240" t="s">
        <v>495</v>
      </c>
      <c r="D116" s="234" t="s">
        <v>408</v>
      </c>
      <c r="E116" s="249">
        <v>1.017</v>
      </c>
      <c r="F116" s="248"/>
      <c r="G116" s="241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</row>
    <row r="117" spans="1:248" s="49" customFormat="1" ht="16.5" customHeight="1">
      <c r="A117" s="232">
        <v>6</v>
      </c>
      <c r="B117" s="139" t="s">
        <v>422</v>
      </c>
      <c r="C117" s="240" t="s">
        <v>400</v>
      </c>
      <c r="D117" s="234" t="s">
        <v>390</v>
      </c>
      <c r="E117" s="249">
        <v>0.2</v>
      </c>
      <c r="F117" s="248"/>
      <c r="G117" s="33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</row>
    <row r="118" spans="1:7" s="49" customFormat="1" ht="12.75">
      <c r="A118" s="257" t="s">
        <v>396</v>
      </c>
      <c r="B118" s="80"/>
      <c r="C118" s="710"/>
      <c r="D118" s="711"/>
      <c r="E118" s="712"/>
      <c r="F118" s="712"/>
      <c r="G118" s="713">
        <f>SUM(G112:G117)</f>
        <v>0</v>
      </c>
    </row>
    <row r="119" spans="1:7" s="49" customFormat="1" ht="9.75" customHeight="1">
      <c r="A119" s="540"/>
      <c r="B119" s="538"/>
      <c r="C119" s="539"/>
      <c r="D119" s="371"/>
      <c r="E119" s="372"/>
      <c r="F119" s="372"/>
      <c r="G119" s="373"/>
    </row>
    <row r="120" spans="1:7" s="49" customFormat="1" ht="12.75">
      <c r="A120" s="1056" t="s">
        <v>288</v>
      </c>
      <c r="B120" s="1056"/>
      <c r="C120" s="1056"/>
      <c r="D120" s="315"/>
      <c r="E120" s="316"/>
      <c r="F120" s="316"/>
      <c r="G120" s="317"/>
    </row>
    <row r="121" spans="1:7" s="39" customFormat="1" ht="12.75">
      <c r="A121" s="374" t="s">
        <v>1192</v>
      </c>
      <c r="B121" s="546"/>
      <c r="C121" s="547"/>
      <c r="D121" s="548"/>
      <c r="E121" s="549"/>
      <c r="F121" s="550"/>
      <c r="G121" s="551"/>
    </row>
    <row r="122" spans="1:7" s="39" customFormat="1" ht="12.75">
      <c r="A122" s="342"/>
      <c r="B122" s="1044" t="s">
        <v>538</v>
      </c>
      <c r="C122" s="1044"/>
      <c r="D122" s="138" t="s">
        <v>384</v>
      </c>
      <c r="E122" s="417">
        <v>6</v>
      </c>
      <c r="F122" s="142"/>
      <c r="G122" s="142"/>
    </row>
    <row r="123" spans="1:7" s="39" customFormat="1" ht="12.75">
      <c r="A123" s="507"/>
      <c r="B123" s="1044" t="s">
        <v>539</v>
      </c>
      <c r="C123" s="1044"/>
      <c r="D123" s="418" t="s">
        <v>384</v>
      </c>
      <c r="E123" s="419">
        <v>5</v>
      </c>
      <c r="F123" s="420"/>
      <c r="G123" s="420"/>
    </row>
    <row r="124" spans="1:7" s="39" customFormat="1" ht="12.75">
      <c r="A124" s="507"/>
      <c r="B124" s="1044" t="s">
        <v>540</v>
      </c>
      <c r="C124" s="1044"/>
      <c r="D124" s="418" t="s">
        <v>384</v>
      </c>
      <c r="E124" s="419">
        <v>6</v>
      </c>
      <c r="F124" s="420"/>
      <c r="G124" s="420"/>
    </row>
    <row r="125" spans="1:7" s="39" customFormat="1" ht="12.75">
      <c r="A125" s="507"/>
      <c r="B125" s="1044" t="s">
        <v>541</v>
      </c>
      <c r="C125" s="1044"/>
      <c r="D125" s="418" t="s">
        <v>384</v>
      </c>
      <c r="E125" s="419">
        <v>3</v>
      </c>
      <c r="F125" s="420"/>
      <c r="G125" s="420"/>
    </row>
    <row r="126" spans="1:7" s="39" customFormat="1" ht="12.75">
      <c r="A126" s="507"/>
      <c r="B126" s="1044" t="s">
        <v>542</v>
      </c>
      <c r="C126" s="1044"/>
      <c r="D126" s="418" t="s">
        <v>384</v>
      </c>
      <c r="E126" s="419">
        <v>7</v>
      </c>
      <c r="F126" s="420"/>
      <c r="G126" s="420"/>
    </row>
    <row r="127" spans="1:7" s="39" customFormat="1" ht="12.75">
      <c r="A127" s="507"/>
      <c r="B127" s="1044" t="s">
        <v>543</v>
      </c>
      <c r="C127" s="1044"/>
      <c r="D127" s="418" t="s">
        <v>384</v>
      </c>
      <c r="E127" s="419">
        <v>12</v>
      </c>
      <c r="F127" s="420"/>
      <c r="G127" s="420"/>
    </row>
    <row r="128" spans="1:7" s="39" customFormat="1" ht="12.75">
      <c r="A128" s="507"/>
      <c r="B128" s="1044" t="s">
        <v>544</v>
      </c>
      <c r="C128" s="1044"/>
      <c r="D128" s="418" t="s">
        <v>384</v>
      </c>
      <c r="E128" s="419">
        <v>5</v>
      </c>
      <c r="F128" s="420"/>
      <c r="G128" s="420"/>
    </row>
    <row r="129" spans="1:7" s="39" customFormat="1" ht="12.75">
      <c r="A129" s="507"/>
      <c r="B129" s="1044" t="s">
        <v>545</v>
      </c>
      <c r="C129" s="1044"/>
      <c r="D129" s="418" t="s">
        <v>384</v>
      </c>
      <c r="E129" s="419">
        <v>3</v>
      </c>
      <c r="F129" s="420"/>
      <c r="G129" s="420"/>
    </row>
    <row r="130" spans="1:7" s="39" customFormat="1" ht="12.75">
      <c r="A130" s="507"/>
      <c r="B130" s="1044" t="s">
        <v>546</v>
      </c>
      <c r="C130" s="1044"/>
      <c r="D130" s="418" t="s">
        <v>384</v>
      </c>
      <c r="E130" s="419">
        <v>7</v>
      </c>
      <c r="F130" s="420"/>
      <c r="G130" s="420"/>
    </row>
    <row r="131" spans="1:7" s="39" customFormat="1" ht="12.75">
      <c r="A131" s="507"/>
      <c r="B131" s="1044" t="s">
        <v>547</v>
      </c>
      <c r="C131" s="1044"/>
      <c r="D131" s="418" t="s">
        <v>384</v>
      </c>
      <c r="E131" s="419">
        <v>5</v>
      </c>
      <c r="F131" s="420"/>
      <c r="G131" s="420"/>
    </row>
    <row r="132" spans="1:7" s="39" customFormat="1" ht="12.75">
      <c r="A132" s="507"/>
      <c r="B132" s="1044" t="s">
        <v>548</v>
      </c>
      <c r="C132" s="1044"/>
      <c r="D132" s="418" t="s">
        <v>384</v>
      </c>
      <c r="E132" s="419">
        <v>4</v>
      </c>
      <c r="F132" s="420"/>
      <c r="G132" s="420"/>
    </row>
    <row r="133" spans="1:7" s="39" customFormat="1" ht="12.75">
      <c r="A133" s="507"/>
      <c r="B133" s="1044" t="s">
        <v>549</v>
      </c>
      <c r="C133" s="1044"/>
      <c r="D133" s="418" t="s">
        <v>384</v>
      </c>
      <c r="E133" s="419">
        <v>5</v>
      </c>
      <c r="F133" s="420"/>
      <c r="G133" s="420"/>
    </row>
    <row r="134" spans="1:7" s="39" customFormat="1" ht="12.75">
      <c r="A134" s="507"/>
      <c r="B134" s="1044" t="s">
        <v>550</v>
      </c>
      <c r="C134" s="1044"/>
      <c r="D134" s="418" t="s">
        <v>384</v>
      </c>
      <c r="E134" s="419">
        <v>6</v>
      </c>
      <c r="F134" s="420"/>
      <c r="G134" s="420"/>
    </row>
    <row r="135" spans="1:7" s="39" customFormat="1" ht="12.75">
      <c r="A135" s="507"/>
      <c r="B135" s="1044" t="s">
        <v>551</v>
      </c>
      <c r="C135" s="1044"/>
      <c r="D135" s="418" t="s">
        <v>384</v>
      </c>
      <c r="E135" s="419">
        <v>9</v>
      </c>
      <c r="F135" s="420"/>
      <c r="G135" s="420"/>
    </row>
    <row r="136" spans="1:7" s="39" customFormat="1" ht="12.75">
      <c r="A136" s="507"/>
      <c r="B136" s="1044" t="s">
        <v>552</v>
      </c>
      <c r="C136" s="1044"/>
      <c r="D136" s="418" t="s">
        <v>384</v>
      </c>
      <c r="E136" s="419">
        <v>9</v>
      </c>
      <c r="F136" s="420"/>
      <c r="G136" s="420"/>
    </row>
    <row r="137" spans="1:7" s="39" customFormat="1" ht="12.75">
      <c r="A137" s="507"/>
      <c r="B137" s="1044" t="s">
        <v>553</v>
      </c>
      <c r="C137" s="1044"/>
      <c r="D137" s="418" t="s">
        <v>384</v>
      </c>
      <c r="E137" s="419">
        <v>6</v>
      </c>
      <c r="F137" s="420"/>
      <c r="G137" s="420"/>
    </row>
    <row r="138" spans="1:7" s="39" customFormat="1" ht="12.75">
      <c r="A138" s="507"/>
      <c r="B138" s="1044" t="s">
        <v>554</v>
      </c>
      <c r="C138" s="1044"/>
      <c r="D138" s="418" t="s">
        <v>384</v>
      </c>
      <c r="E138" s="419">
        <v>3</v>
      </c>
      <c r="F138" s="420"/>
      <c r="G138" s="420"/>
    </row>
    <row r="139" spans="1:7" s="39" customFormat="1" ht="14.25" customHeight="1">
      <c r="A139" s="756"/>
      <c r="B139" s="1040" t="s">
        <v>555</v>
      </c>
      <c r="C139" s="1040"/>
      <c r="D139" s="418" t="s">
        <v>384</v>
      </c>
      <c r="E139" s="419">
        <v>5</v>
      </c>
      <c r="F139" s="420"/>
      <c r="G139" s="420"/>
    </row>
    <row r="140" spans="1:7" s="39" customFormat="1" ht="12.75">
      <c r="A140" s="761"/>
      <c r="B140" s="1040" t="s">
        <v>556</v>
      </c>
      <c r="C140" s="1040"/>
      <c r="D140" s="418" t="s">
        <v>384</v>
      </c>
      <c r="E140" s="419">
        <v>7</v>
      </c>
      <c r="F140" s="420"/>
      <c r="G140" s="557"/>
    </row>
    <row r="141" spans="1:7" s="39" customFormat="1" ht="12.75">
      <c r="A141" s="1010" t="s">
        <v>385</v>
      </c>
      <c r="B141" s="1011"/>
      <c r="C141" s="1012"/>
      <c r="D141" s="749" t="s">
        <v>384</v>
      </c>
      <c r="E141" s="421">
        <f>SUM(E122:E140)</f>
        <v>113</v>
      </c>
      <c r="F141" s="489"/>
      <c r="G141" s="420"/>
    </row>
    <row r="142" spans="1:7" s="39" customFormat="1" ht="12.75">
      <c r="A142" s="750" t="s">
        <v>407</v>
      </c>
      <c r="B142" s="139"/>
      <c r="C142" s="140"/>
      <c r="D142" s="138" t="s">
        <v>406</v>
      </c>
      <c r="E142" s="140">
        <v>25</v>
      </c>
      <c r="F142" s="142"/>
      <c r="G142" s="751"/>
    </row>
    <row r="143" spans="1:7" s="37" customFormat="1" ht="12.75">
      <c r="A143" s="149" t="s">
        <v>397</v>
      </c>
      <c r="B143" s="727"/>
      <c r="C143" s="728"/>
      <c r="D143" s="78"/>
      <c r="E143" s="729"/>
      <c r="F143" s="730"/>
      <c r="G143" s="731">
        <f>PRODUCT(G142)*1.03</f>
        <v>0</v>
      </c>
    </row>
    <row r="144" spans="1:7" ht="9.75" customHeight="1">
      <c r="A144" s="250"/>
      <c r="B144" s="732"/>
      <c r="C144" s="733"/>
      <c r="D144" s="261"/>
      <c r="E144" s="734"/>
      <c r="F144" s="669"/>
      <c r="G144" s="669"/>
    </row>
    <row r="145" spans="1:7" s="469" customFormat="1" ht="12.75">
      <c r="A145" s="990" t="s">
        <v>36</v>
      </c>
      <c r="B145" s="991"/>
      <c r="C145" s="992"/>
      <c r="D145" s="359"/>
      <c r="E145" s="359"/>
      <c r="F145" s="359"/>
      <c r="G145" s="359"/>
    </row>
    <row r="146" spans="1:7" s="469" customFormat="1" ht="12.75">
      <c r="A146" s="993" t="s">
        <v>496</v>
      </c>
      <c r="B146" s="994"/>
      <c r="C146" s="995"/>
      <c r="D146" s="360" t="s">
        <v>408</v>
      </c>
      <c r="E146" s="361">
        <v>0.135</v>
      </c>
      <c r="F146" s="522"/>
      <c r="G146" s="522"/>
    </row>
    <row r="147" spans="1:7" s="469" customFormat="1" ht="12.75">
      <c r="A147" s="1002" t="s">
        <v>385</v>
      </c>
      <c r="B147" s="1003"/>
      <c r="C147" s="1004"/>
      <c r="D147" s="445"/>
      <c r="E147" s="735"/>
      <c r="F147" s="736"/>
      <c r="G147" s="737">
        <f>SUM(G146:G146)</f>
        <v>0</v>
      </c>
    </row>
    <row r="148" spans="1:7" ht="9.75" customHeight="1">
      <c r="A148" s="738"/>
      <c r="B148" s="739"/>
      <c r="C148" s="740"/>
      <c r="D148" s="91"/>
      <c r="E148" s="92"/>
      <c r="F148" s="93"/>
      <c r="G148" s="94"/>
    </row>
    <row r="149" spans="1:7" ht="12.75">
      <c r="A149" s="1016" t="s">
        <v>424</v>
      </c>
      <c r="B149" s="1017"/>
      <c r="C149" s="1017"/>
      <c r="D149" s="741"/>
      <c r="E149" s="742"/>
      <c r="F149" s="742"/>
      <c r="G149" s="743">
        <f>SUM(G147,G143)</f>
        <v>0</v>
      </c>
    </row>
    <row r="150" spans="1:7" ht="9.75" customHeight="1">
      <c r="A150" s="469"/>
      <c r="B150" s="469"/>
      <c r="C150" s="469"/>
      <c r="D150" s="469"/>
      <c r="E150" s="469"/>
      <c r="F150" s="469"/>
      <c r="G150" s="469"/>
    </row>
    <row r="151" spans="1:7" ht="15">
      <c r="A151" s="1005" t="s">
        <v>498</v>
      </c>
      <c r="B151" s="1005"/>
      <c r="C151" s="1005"/>
      <c r="D151" s="436"/>
      <c r="E151" s="436"/>
      <c r="F151" s="436"/>
      <c r="G151" s="380">
        <f>SUM(G149,G118)</f>
        <v>0</v>
      </c>
    </row>
    <row r="152" spans="1:7" s="39" customFormat="1" ht="15" customHeight="1">
      <c r="A152" s="8"/>
      <c r="B152" s="44"/>
      <c r="C152" s="45"/>
      <c r="D152" s="36"/>
      <c r="E152" s="10"/>
      <c r="F152" s="9"/>
      <c r="G152" s="9"/>
    </row>
    <row r="153" spans="1:7" s="39" customFormat="1" ht="13.5">
      <c r="A153" s="8"/>
      <c r="B153" s="44"/>
      <c r="C153" s="45"/>
      <c r="D153" s="36"/>
      <c r="E153" s="10"/>
      <c r="F153" s="9"/>
      <c r="G153" s="9"/>
    </row>
    <row r="154" spans="1:7" s="50" customFormat="1" ht="15">
      <c r="A154" s="1005" t="s">
        <v>492</v>
      </c>
      <c r="B154" s="1005"/>
      <c r="C154" s="1005"/>
      <c r="D154" s="436"/>
      <c r="E154" s="436"/>
      <c r="F154" s="436"/>
      <c r="G154" s="436"/>
    </row>
    <row r="155" spans="1:7" s="53" customFormat="1" ht="15">
      <c r="A155" s="438"/>
      <c r="B155" s="439"/>
      <c r="C155" s="440"/>
      <c r="D155" s="440"/>
      <c r="E155" s="440"/>
      <c r="F155" s="440"/>
      <c r="G155" s="440"/>
    </row>
    <row r="156" spans="1:7" s="53" customFormat="1" ht="12.75">
      <c r="A156" s="256" t="s">
        <v>395</v>
      </c>
      <c r="B156" s="83"/>
      <c r="C156" s="83"/>
      <c r="D156" s="83"/>
      <c r="E156" s="84"/>
      <c r="F156" s="85"/>
      <c r="G156" s="85"/>
    </row>
    <row r="157" spans="1:7" s="39" customFormat="1" ht="12.75">
      <c r="A157" s="118" t="s">
        <v>387</v>
      </c>
      <c r="B157" s="118" t="s">
        <v>379</v>
      </c>
      <c r="C157" s="118" t="s">
        <v>388</v>
      </c>
      <c r="D157" s="119" t="s">
        <v>380</v>
      </c>
      <c r="E157" s="119" t="s">
        <v>381</v>
      </c>
      <c r="F157" s="452" t="s">
        <v>382</v>
      </c>
      <c r="G157" s="119" t="s">
        <v>383</v>
      </c>
    </row>
    <row r="158" spans="1:7" s="39" customFormat="1" ht="50.25" customHeight="1">
      <c r="A158" s="232">
        <v>1</v>
      </c>
      <c r="B158" s="246" t="s">
        <v>411</v>
      </c>
      <c r="C158" s="356" t="s">
        <v>102</v>
      </c>
      <c r="D158" s="233" t="s">
        <v>389</v>
      </c>
      <c r="E158" s="248">
        <v>71</v>
      </c>
      <c r="F158" s="247"/>
      <c r="G158" s="239"/>
    </row>
    <row r="159" spans="1:7" s="39" customFormat="1" ht="23.25">
      <c r="A159" s="276">
        <v>2</v>
      </c>
      <c r="B159" s="441" t="s">
        <v>386</v>
      </c>
      <c r="C159" s="442" t="s">
        <v>34</v>
      </c>
      <c r="D159" s="277" t="s">
        <v>389</v>
      </c>
      <c r="E159" s="314">
        <v>71</v>
      </c>
      <c r="F159" s="443"/>
      <c r="G159" s="245"/>
    </row>
    <row r="160" spans="1:248" s="49" customFormat="1" ht="12.75">
      <c r="A160" s="138">
        <v>3</v>
      </c>
      <c r="B160" s="139" t="s">
        <v>1207</v>
      </c>
      <c r="C160" s="240" t="s">
        <v>98</v>
      </c>
      <c r="D160" s="234" t="s">
        <v>384</v>
      </c>
      <c r="E160" s="283">
        <v>590</v>
      </c>
      <c r="F160" s="248"/>
      <c r="G160" s="241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</row>
    <row r="161" spans="1:248" s="39" customFormat="1" ht="23.25">
      <c r="A161" s="232">
        <v>4</v>
      </c>
      <c r="B161" s="139" t="s">
        <v>405</v>
      </c>
      <c r="C161" s="240" t="s">
        <v>99</v>
      </c>
      <c r="D161" s="234" t="s">
        <v>408</v>
      </c>
      <c r="E161" s="249">
        <v>1.065</v>
      </c>
      <c r="F161" s="248"/>
      <c r="G161" s="241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</row>
    <row r="162" spans="1:248" s="49" customFormat="1" ht="12.75">
      <c r="A162" s="232">
        <v>5</v>
      </c>
      <c r="B162" s="139" t="s">
        <v>422</v>
      </c>
      <c r="C162" s="240" t="s">
        <v>400</v>
      </c>
      <c r="D162" s="234" t="s">
        <v>390</v>
      </c>
      <c r="E162" s="249">
        <v>0.21</v>
      </c>
      <c r="F162" s="248"/>
      <c r="G162" s="33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</row>
    <row r="163" spans="1:7" s="49" customFormat="1" ht="12.75">
      <c r="A163" s="257" t="s">
        <v>396</v>
      </c>
      <c r="B163" s="80"/>
      <c r="C163" s="710"/>
      <c r="D163" s="711"/>
      <c r="E163" s="712"/>
      <c r="F163" s="712"/>
      <c r="G163" s="713">
        <f>SUM(G158:G162)</f>
        <v>0</v>
      </c>
    </row>
    <row r="164" spans="1:7" s="49" customFormat="1" ht="12.75">
      <c r="A164" s="540"/>
      <c r="B164" s="538"/>
      <c r="C164" s="639"/>
      <c r="D164" s="758"/>
      <c r="E164" s="759"/>
      <c r="F164" s="759"/>
      <c r="G164" s="771"/>
    </row>
    <row r="165" spans="1:7" s="49" customFormat="1" ht="12.75">
      <c r="A165" s="1056" t="s">
        <v>291</v>
      </c>
      <c r="B165" s="1056"/>
      <c r="C165" s="1056"/>
      <c r="D165" s="315"/>
      <c r="E165" s="316"/>
      <c r="F165" s="316"/>
      <c r="G165" s="317"/>
    </row>
    <row r="166" spans="1:7" s="39" customFormat="1" ht="12.75">
      <c r="A166" s="374" t="s">
        <v>100</v>
      </c>
      <c r="B166" s="546"/>
      <c r="C166" s="547"/>
      <c r="D166" s="548"/>
      <c r="E166" s="549"/>
      <c r="F166" s="550"/>
      <c r="G166" s="551"/>
    </row>
    <row r="167" spans="1:7" s="39" customFormat="1" ht="12.75">
      <c r="A167" s="342"/>
      <c r="B167" s="1044" t="s">
        <v>519</v>
      </c>
      <c r="C167" s="1044"/>
      <c r="D167" s="138" t="s">
        <v>384</v>
      </c>
      <c r="E167" s="417">
        <v>32</v>
      </c>
      <c r="F167" s="142"/>
      <c r="G167" s="142"/>
    </row>
    <row r="168" spans="1:7" s="39" customFormat="1" ht="12.75">
      <c r="A168" s="507"/>
      <c r="B168" s="1044" t="s">
        <v>520</v>
      </c>
      <c r="C168" s="1044"/>
      <c r="D168" s="138"/>
      <c r="E168" s="417">
        <v>30</v>
      </c>
      <c r="F168" s="142"/>
      <c r="G168" s="142"/>
    </row>
    <row r="169" spans="1:7" s="39" customFormat="1" ht="12.75">
      <c r="A169" s="507"/>
      <c r="B169" s="1044" t="s">
        <v>521</v>
      </c>
      <c r="C169" s="1044"/>
      <c r="D169" s="138"/>
      <c r="E169" s="417">
        <v>33</v>
      </c>
      <c r="F169" s="142"/>
      <c r="G169" s="142"/>
    </row>
    <row r="170" spans="1:7" s="39" customFormat="1" ht="12.75">
      <c r="A170" s="507"/>
      <c r="B170" s="1044" t="s">
        <v>522</v>
      </c>
      <c r="C170" s="1044"/>
      <c r="D170" s="138"/>
      <c r="E170" s="417">
        <v>27</v>
      </c>
      <c r="F170" s="142"/>
      <c r="G170" s="142"/>
    </row>
    <row r="171" spans="1:7" s="39" customFormat="1" ht="12.75">
      <c r="A171" s="507"/>
      <c r="B171" s="1044" t="s">
        <v>523</v>
      </c>
      <c r="C171" s="1044"/>
      <c r="D171" s="138"/>
      <c r="E171" s="417">
        <v>32</v>
      </c>
      <c r="F171" s="142"/>
      <c r="G171" s="142"/>
    </row>
    <row r="172" spans="1:7" s="39" customFormat="1" ht="12.75">
      <c r="A172" s="507"/>
      <c r="B172" s="1044" t="s">
        <v>524</v>
      </c>
      <c r="C172" s="1044"/>
      <c r="D172" s="138"/>
      <c r="E172" s="417">
        <v>40</v>
      </c>
      <c r="F172" s="142"/>
      <c r="G172" s="142"/>
    </row>
    <row r="173" spans="1:7" s="39" customFormat="1" ht="12.75">
      <c r="A173" s="507"/>
      <c r="B173" s="1044" t="s">
        <v>525</v>
      </c>
      <c r="C173" s="1044"/>
      <c r="D173" s="138"/>
      <c r="E173" s="417">
        <v>31</v>
      </c>
      <c r="F173" s="142"/>
      <c r="G173" s="142"/>
    </row>
    <row r="174" spans="1:7" s="39" customFormat="1" ht="12.75">
      <c r="A174" s="507"/>
      <c r="B174" s="1044" t="s">
        <v>526</v>
      </c>
      <c r="C174" s="1044"/>
      <c r="D174" s="138"/>
      <c r="E174" s="417">
        <v>31</v>
      </c>
      <c r="F174" s="142"/>
      <c r="G174" s="142"/>
    </row>
    <row r="175" spans="1:7" s="39" customFormat="1" ht="12.75">
      <c r="A175" s="507"/>
      <c r="B175" s="1044" t="s">
        <v>527</v>
      </c>
      <c r="C175" s="1044"/>
      <c r="D175" s="138"/>
      <c r="E175" s="417">
        <v>25</v>
      </c>
      <c r="F175" s="142"/>
      <c r="G175" s="142"/>
    </row>
    <row r="176" spans="1:7" s="39" customFormat="1" ht="12.75">
      <c r="A176" s="507"/>
      <c r="B176" s="1044" t="s">
        <v>528</v>
      </c>
      <c r="C176" s="1044"/>
      <c r="D176" s="138"/>
      <c r="E176" s="417">
        <v>34</v>
      </c>
      <c r="F176" s="142"/>
      <c r="G176" s="142"/>
    </row>
    <row r="177" spans="1:7" s="39" customFormat="1" ht="12.75">
      <c r="A177" s="507"/>
      <c r="B177" s="1044" t="s">
        <v>529</v>
      </c>
      <c r="C177" s="1044"/>
      <c r="D177" s="138"/>
      <c r="E177" s="417">
        <v>32</v>
      </c>
      <c r="F177" s="142"/>
      <c r="G177" s="142"/>
    </row>
    <row r="178" spans="1:7" s="39" customFormat="1" ht="12.75">
      <c r="A178" s="507"/>
      <c r="B178" s="1044" t="s">
        <v>530</v>
      </c>
      <c r="C178" s="1044"/>
      <c r="D178" s="138"/>
      <c r="E178" s="417">
        <v>32</v>
      </c>
      <c r="F178" s="142"/>
      <c r="G178" s="142"/>
    </row>
    <row r="179" spans="1:7" s="39" customFormat="1" ht="12.75">
      <c r="A179" s="507"/>
      <c r="B179" s="1044" t="s">
        <v>531</v>
      </c>
      <c r="C179" s="1044"/>
      <c r="D179" s="138"/>
      <c r="E179" s="417">
        <v>28</v>
      </c>
      <c r="F179" s="142"/>
      <c r="G179" s="142"/>
    </row>
    <row r="180" spans="1:7" s="39" customFormat="1" ht="12.75">
      <c r="A180" s="507"/>
      <c r="B180" s="1044" t="s">
        <v>532</v>
      </c>
      <c r="C180" s="1044"/>
      <c r="D180" s="138"/>
      <c r="E180" s="417">
        <v>29</v>
      </c>
      <c r="F180" s="142"/>
      <c r="G180" s="142"/>
    </row>
    <row r="181" spans="1:7" s="39" customFormat="1" ht="12.75">
      <c r="A181" s="507"/>
      <c r="B181" s="1044" t="s">
        <v>533</v>
      </c>
      <c r="C181" s="1044"/>
      <c r="D181" s="138"/>
      <c r="E181" s="417">
        <v>32</v>
      </c>
      <c r="F181" s="142"/>
      <c r="G181" s="142"/>
    </row>
    <row r="182" spans="1:7" s="39" customFormat="1" ht="12.75">
      <c r="A182" s="507"/>
      <c r="B182" s="1044" t="s">
        <v>537</v>
      </c>
      <c r="C182" s="1044"/>
      <c r="D182" s="138"/>
      <c r="E182" s="417">
        <v>35</v>
      </c>
      <c r="F182" s="142"/>
      <c r="G182" s="142"/>
    </row>
    <row r="183" spans="1:7" s="39" customFormat="1" ht="12.75">
      <c r="A183" s="507"/>
      <c r="B183" s="1044" t="s">
        <v>534</v>
      </c>
      <c r="C183" s="1044"/>
      <c r="D183" s="138"/>
      <c r="E183" s="417">
        <v>34</v>
      </c>
      <c r="F183" s="142"/>
      <c r="G183" s="142"/>
    </row>
    <row r="184" spans="1:7" s="39" customFormat="1" ht="12.75">
      <c r="A184" s="507"/>
      <c r="B184" s="1044" t="s">
        <v>535</v>
      </c>
      <c r="C184" s="1044"/>
      <c r="D184" s="138"/>
      <c r="E184" s="417">
        <v>26</v>
      </c>
      <c r="F184" s="142"/>
      <c r="G184" s="142"/>
    </row>
    <row r="185" spans="1:7" s="39" customFormat="1" ht="12.75">
      <c r="A185" s="490"/>
      <c r="B185" s="1044" t="s">
        <v>536</v>
      </c>
      <c r="C185" s="1044"/>
      <c r="D185" s="138"/>
      <c r="E185" s="417">
        <v>27</v>
      </c>
      <c r="F185" s="142"/>
      <c r="G185" s="545"/>
    </row>
    <row r="186" spans="1:7" s="39" customFormat="1" ht="12.75">
      <c r="A186" s="1018" t="s">
        <v>385</v>
      </c>
      <c r="B186" s="1019"/>
      <c r="C186" s="1020"/>
      <c r="D186" s="318"/>
      <c r="E186" s="210">
        <f>SUM(E167:E185)</f>
        <v>590</v>
      </c>
      <c r="F186" s="319"/>
      <c r="G186" s="489">
        <f>SUM(G167:G185)</f>
        <v>0</v>
      </c>
    </row>
    <row r="187" spans="1:7" s="39" customFormat="1" ht="12.75">
      <c r="A187" s="724" t="s">
        <v>407</v>
      </c>
      <c r="B187" s="725"/>
      <c r="C187" s="726"/>
      <c r="D187" s="155" t="s">
        <v>406</v>
      </c>
      <c r="E187" s="726">
        <v>25</v>
      </c>
      <c r="F187" s="322"/>
      <c r="G187" s="670">
        <f>PRODUCT(E187,G186)/100+G186</f>
        <v>0</v>
      </c>
    </row>
    <row r="188" spans="1:7" s="37" customFormat="1" ht="12.75">
      <c r="A188" s="400" t="s">
        <v>397</v>
      </c>
      <c r="B188" s="772"/>
      <c r="C188" s="773"/>
      <c r="D188" s="774"/>
      <c r="E188" s="775"/>
      <c r="F188" s="671"/>
      <c r="G188" s="776">
        <f>PRODUCT(G187)*1.03</f>
        <v>0</v>
      </c>
    </row>
    <row r="189" spans="1:7" ht="12.75">
      <c r="A189" s="250"/>
      <c r="B189" s="251"/>
      <c r="C189" s="252"/>
      <c r="D189" s="98"/>
      <c r="E189" s="253"/>
      <c r="F189" s="254"/>
      <c r="G189" s="254"/>
    </row>
    <row r="190" spans="1:7" s="469" customFormat="1" ht="12.75">
      <c r="A190" s="990" t="s">
        <v>36</v>
      </c>
      <c r="B190" s="991"/>
      <c r="C190" s="992"/>
      <c r="D190" s="359"/>
      <c r="E190" s="359"/>
      <c r="F190" s="359"/>
      <c r="G190" s="359"/>
    </row>
    <row r="191" spans="1:7" s="469" customFormat="1" ht="12.75">
      <c r="A191" s="993" t="s">
        <v>101</v>
      </c>
      <c r="B191" s="994"/>
      <c r="C191" s="995"/>
      <c r="D191" s="360" t="s">
        <v>408</v>
      </c>
      <c r="E191" s="361">
        <v>0.1775</v>
      </c>
      <c r="F191" s="165"/>
      <c r="G191" s="165"/>
    </row>
    <row r="192" spans="1:7" s="469" customFormat="1" ht="12.75">
      <c r="A192" s="1053" t="s">
        <v>385</v>
      </c>
      <c r="B192" s="1054"/>
      <c r="C192" s="1055"/>
      <c r="D192" s="174"/>
      <c r="E192" s="175"/>
      <c r="F192" s="176"/>
      <c r="G192" s="219">
        <f>SUM(G191:G191)</f>
        <v>0</v>
      </c>
    </row>
    <row r="193" spans="1:7" ht="12.75">
      <c r="A193" s="88"/>
      <c r="B193" s="89"/>
      <c r="C193" s="90"/>
      <c r="D193" s="91"/>
      <c r="E193" s="92"/>
      <c r="F193" s="93"/>
      <c r="G193" s="94"/>
    </row>
    <row r="194" spans="1:7" ht="12.75">
      <c r="A194" s="1064" t="s">
        <v>442</v>
      </c>
      <c r="B194" s="1065"/>
      <c r="C194" s="1065"/>
      <c r="D194" s="95"/>
      <c r="E194" s="96"/>
      <c r="F194" s="96"/>
      <c r="G194" s="743">
        <f>SUM(G192,G188)</f>
        <v>0</v>
      </c>
    </row>
    <row r="195" spans="1:7" ht="12.75">
      <c r="A195" s="66"/>
      <c r="B195" s="156"/>
      <c r="C195" s="136"/>
      <c r="D195" s="156"/>
      <c r="E195" s="157"/>
      <c r="F195" s="157"/>
      <c r="G195" s="57"/>
    </row>
    <row r="196" spans="1:7" ht="15">
      <c r="A196" s="1005" t="s">
        <v>103</v>
      </c>
      <c r="B196" s="1005"/>
      <c r="C196" s="1005"/>
      <c r="D196" s="436"/>
      <c r="E196" s="436"/>
      <c r="F196" s="436"/>
      <c r="G196" s="380">
        <f>SUM(G194,G163)</f>
        <v>0</v>
      </c>
    </row>
    <row r="197" spans="1:7" ht="12.75">
      <c r="A197" s="469"/>
      <c r="B197" s="469"/>
      <c r="C197" s="469"/>
      <c r="D197" s="469"/>
      <c r="E197" s="469"/>
      <c r="F197" s="469"/>
      <c r="G197" s="469"/>
    </row>
    <row r="198" spans="1:7" ht="12.75">
      <c r="A198" s="469"/>
      <c r="B198" s="469"/>
      <c r="C198" s="469"/>
      <c r="D198" s="469"/>
      <c r="E198" s="469"/>
      <c r="F198" s="469"/>
      <c r="G198" s="469"/>
    </row>
    <row r="199" spans="1:7" s="50" customFormat="1" ht="15">
      <c r="A199" s="1005" t="s">
        <v>494</v>
      </c>
      <c r="B199" s="1005"/>
      <c r="C199" s="1005"/>
      <c r="D199" s="436"/>
      <c r="E199" s="436"/>
      <c r="F199" s="436"/>
      <c r="G199" s="436"/>
    </row>
    <row r="200" spans="1:7" s="53" customFormat="1" ht="12.75" customHeight="1">
      <c r="A200" s="438"/>
      <c r="B200" s="439"/>
      <c r="C200" s="440"/>
      <c r="D200" s="440"/>
      <c r="E200" s="440"/>
      <c r="F200" s="440"/>
      <c r="G200" s="440"/>
    </row>
    <row r="201" spans="1:7" s="53" customFormat="1" ht="12.75" customHeight="1">
      <c r="A201" s="256" t="s">
        <v>395</v>
      </c>
      <c r="B201" s="83"/>
      <c r="C201" s="83"/>
      <c r="D201" s="83"/>
      <c r="E201" s="84"/>
      <c r="F201" s="85"/>
      <c r="G201" s="85"/>
    </row>
    <row r="202" spans="1:7" s="39" customFormat="1" ht="9.75" customHeight="1">
      <c r="A202" s="118" t="s">
        <v>387</v>
      </c>
      <c r="B202" s="118" t="s">
        <v>379</v>
      </c>
      <c r="C202" s="118" t="s">
        <v>388</v>
      </c>
      <c r="D202" s="119" t="s">
        <v>380</v>
      </c>
      <c r="E202" s="119" t="s">
        <v>381</v>
      </c>
      <c r="F202" s="452" t="s">
        <v>382</v>
      </c>
      <c r="G202" s="119" t="s">
        <v>383</v>
      </c>
    </row>
    <row r="203" spans="1:7" s="39" customFormat="1" ht="48.75" customHeight="1">
      <c r="A203" s="232">
        <v>1</v>
      </c>
      <c r="B203" s="246" t="s">
        <v>411</v>
      </c>
      <c r="C203" s="356" t="s">
        <v>109</v>
      </c>
      <c r="D203" s="233" t="s">
        <v>389</v>
      </c>
      <c r="E203" s="248">
        <v>41</v>
      </c>
      <c r="F203" s="247"/>
      <c r="G203" s="239"/>
    </row>
    <row r="204" spans="1:7" s="39" customFormat="1" ht="24.75" customHeight="1">
      <c r="A204" s="276">
        <v>2</v>
      </c>
      <c r="B204" s="441" t="s">
        <v>386</v>
      </c>
      <c r="C204" s="442" t="s">
        <v>110</v>
      </c>
      <c r="D204" s="277" t="s">
        <v>389</v>
      </c>
      <c r="E204" s="314">
        <v>41</v>
      </c>
      <c r="F204" s="443"/>
      <c r="G204" s="245"/>
    </row>
    <row r="205" spans="1:7" s="39" customFormat="1" ht="60" customHeight="1">
      <c r="A205" s="232">
        <v>3</v>
      </c>
      <c r="B205" s="246" t="s">
        <v>13</v>
      </c>
      <c r="C205" s="708" t="s">
        <v>12</v>
      </c>
      <c r="D205" s="234" t="s">
        <v>384</v>
      </c>
      <c r="E205" s="283">
        <v>671</v>
      </c>
      <c r="F205" s="248"/>
      <c r="G205" s="241"/>
    </row>
    <row r="206" spans="1:248" s="49" customFormat="1" ht="36" customHeight="1">
      <c r="A206" s="232">
        <v>4</v>
      </c>
      <c r="B206" s="246" t="s">
        <v>14</v>
      </c>
      <c r="C206" s="240" t="s">
        <v>15</v>
      </c>
      <c r="D206" s="234" t="s">
        <v>384</v>
      </c>
      <c r="E206" s="283">
        <v>671</v>
      </c>
      <c r="F206" s="248"/>
      <c r="G206" s="241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55"/>
      <c r="IM206" s="55"/>
      <c r="IN206" s="55"/>
    </row>
    <row r="207" spans="1:248" s="39" customFormat="1" ht="23.25">
      <c r="A207" s="232">
        <v>6</v>
      </c>
      <c r="B207" s="139" t="s">
        <v>405</v>
      </c>
      <c r="C207" s="240" t="s">
        <v>111</v>
      </c>
      <c r="D207" s="234" t="s">
        <v>408</v>
      </c>
      <c r="E207" s="249">
        <v>0.615</v>
      </c>
      <c r="F207" s="248"/>
      <c r="G207" s="241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</row>
    <row r="208" spans="1:248" s="49" customFormat="1" ht="12.75">
      <c r="A208" s="232">
        <v>7</v>
      </c>
      <c r="B208" s="139" t="s">
        <v>422</v>
      </c>
      <c r="C208" s="240" t="s">
        <v>400</v>
      </c>
      <c r="D208" s="234" t="s">
        <v>390</v>
      </c>
      <c r="E208" s="249">
        <v>7.2</v>
      </c>
      <c r="F208" s="248"/>
      <c r="G208" s="334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</row>
    <row r="209" spans="1:7" s="49" customFormat="1" ht="14.25" customHeight="1">
      <c r="A209" s="257" t="s">
        <v>396</v>
      </c>
      <c r="B209" s="80"/>
      <c r="C209" s="710"/>
      <c r="D209" s="711"/>
      <c r="E209" s="712"/>
      <c r="F209" s="712"/>
      <c r="G209" s="713">
        <f>SUM(G203:G208)</f>
        <v>0</v>
      </c>
    </row>
    <row r="210" spans="1:7" s="49" customFormat="1" ht="14.25" customHeight="1">
      <c r="A210" s="8"/>
      <c r="B210" s="44"/>
      <c r="C210" s="45"/>
      <c r="D210" s="36"/>
      <c r="E210" s="10"/>
      <c r="F210" s="9"/>
      <c r="G210" s="9"/>
    </row>
    <row r="211" spans="1:7" s="39" customFormat="1" ht="12.75">
      <c r="A211" s="1001" t="s">
        <v>292</v>
      </c>
      <c r="B211" s="1001"/>
      <c r="C211" s="1001"/>
      <c r="D211" s="86"/>
      <c r="E211" s="415"/>
      <c r="F211" s="415"/>
      <c r="G211" s="416"/>
    </row>
    <row r="212" spans="1:7" s="39" customFormat="1" ht="12.75">
      <c r="A212" s="1030" t="s">
        <v>112</v>
      </c>
      <c r="B212" s="1031"/>
      <c r="C212" s="1031"/>
      <c r="D212" s="445"/>
      <c r="E212" s="446"/>
      <c r="F212" s="447"/>
      <c r="G212" s="448"/>
    </row>
    <row r="213" spans="1:7" s="39" customFormat="1" ht="12.75">
      <c r="A213" s="486"/>
      <c r="B213" s="1013" t="s">
        <v>1214</v>
      </c>
      <c r="C213" s="1014"/>
      <c r="D213" s="487" t="s">
        <v>384</v>
      </c>
      <c r="E213" s="488">
        <v>671</v>
      </c>
      <c r="F213" s="489"/>
      <c r="G213" s="489"/>
    </row>
    <row r="214" spans="1:7" s="39" customFormat="1" ht="12.75">
      <c r="A214" s="1010" t="s">
        <v>385</v>
      </c>
      <c r="B214" s="1011"/>
      <c r="C214" s="1012"/>
      <c r="D214" s="487"/>
      <c r="E214" s="421">
        <f>SUM(E213:E213)</f>
        <v>671</v>
      </c>
      <c r="F214" s="489"/>
      <c r="G214" s="489"/>
    </row>
    <row r="215" spans="1:7" s="37" customFormat="1" ht="12.75">
      <c r="A215" s="750" t="s">
        <v>407</v>
      </c>
      <c r="B215" s="139"/>
      <c r="C215" s="140"/>
      <c r="D215" s="138" t="s">
        <v>406</v>
      </c>
      <c r="E215" s="140">
        <v>25</v>
      </c>
      <c r="F215" s="142"/>
      <c r="G215" s="751"/>
    </row>
    <row r="216" spans="1:7" ht="12.75">
      <c r="A216" s="149" t="s">
        <v>397</v>
      </c>
      <c r="B216" s="727"/>
      <c r="C216" s="728"/>
      <c r="D216" s="78"/>
      <c r="E216" s="729"/>
      <c r="F216" s="730"/>
      <c r="G216" s="731">
        <f>PRODUCT(G215)*1.03</f>
        <v>0</v>
      </c>
    </row>
    <row r="217" spans="1:7" ht="12.75">
      <c r="A217" s="250"/>
      <c r="B217" s="732"/>
      <c r="C217" s="733"/>
      <c r="D217" s="261"/>
      <c r="E217" s="734"/>
      <c r="F217" s="669"/>
      <c r="G217" s="669"/>
    </row>
    <row r="218" spans="1:7" ht="12.75">
      <c r="A218" s="990" t="s">
        <v>113</v>
      </c>
      <c r="B218" s="991"/>
      <c r="C218" s="992"/>
      <c r="D218" s="359"/>
      <c r="E218" s="359"/>
      <c r="F218" s="359"/>
      <c r="G218" s="359"/>
    </row>
    <row r="219" spans="1:7" ht="12.75">
      <c r="A219" s="993" t="s">
        <v>114</v>
      </c>
      <c r="B219" s="994"/>
      <c r="C219" s="995"/>
      <c r="D219" s="360" t="s">
        <v>408</v>
      </c>
      <c r="E219" s="472">
        <v>8.2</v>
      </c>
      <c r="F219" s="522"/>
      <c r="G219" s="522"/>
    </row>
    <row r="220" spans="1:7" ht="12.75">
      <c r="A220" s="1002" t="s">
        <v>385</v>
      </c>
      <c r="B220" s="1003"/>
      <c r="C220" s="1004"/>
      <c r="D220" s="445"/>
      <c r="E220" s="735"/>
      <c r="F220" s="736"/>
      <c r="G220" s="737">
        <f>SUM(G219:G219)</f>
        <v>0</v>
      </c>
    </row>
    <row r="221" spans="1:7" ht="12.75">
      <c r="A221" s="738"/>
      <c r="B221" s="739"/>
      <c r="C221" s="740"/>
      <c r="D221" s="91"/>
      <c r="E221" s="92"/>
      <c r="F221" s="93"/>
      <c r="G221" s="94"/>
    </row>
    <row r="222" spans="1:7" ht="12.75">
      <c r="A222" s="1016" t="s">
        <v>443</v>
      </c>
      <c r="B222" s="1017"/>
      <c r="C222" s="1017"/>
      <c r="D222" s="741"/>
      <c r="E222" s="742"/>
      <c r="F222" s="742"/>
      <c r="G222" s="743">
        <f>SUM(G220,G216)</f>
        <v>0</v>
      </c>
    </row>
    <row r="223" spans="1:7" ht="12.75">
      <c r="A223" s="469"/>
      <c r="B223" s="469"/>
      <c r="C223" s="469"/>
      <c r="D223" s="469"/>
      <c r="E223" s="469"/>
      <c r="F223" s="469"/>
      <c r="G223" s="469"/>
    </row>
    <row r="224" spans="1:7" ht="15">
      <c r="A224" s="1005" t="s">
        <v>115</v>
      </c>
      <c r="B224" s="1005"/>
      <c r="C224" s="1005"/>
      <c r="D224" s="436"/>
      <c r="E224" s="436"/>
      <c r="F224" s="436"/>
      <c r="G224" s="380">
        <f>SUM(G222,G209)</f>
        <v>0</v>
      </c>
    </row>
    <row r="225" spans="1:7" ht="12.75">
      <c r="A225" s="469"/>
      <c r="B225" s="469"/>
      <c r="C225" s="469"/>
      <c r="D225" s="469"/>
      <c r="E225" s="469"/>
      <c r="F225" s="469"/>
      <c r="G225" s="469"/>
    </row>
    <row r="226" spans="1:7" ht="12.75">
      <c r="A226" s="469"/>
      <c r="B226" s="469"/>
      <c r="C226" s="469"/>
      <c r="D226" s="469"/>
      <c r="E226" s="469"/>
      <c r="F226" s="469"/>
      <c r="G226" s="469"/>
    </row>
    <row r="227" spans="1:7" ht="15">
      <c r="A227" s="435" t="s">
        <v>58</v>
      </c>
      <c r="B227" s="208"/>
      <c r="C227" s="196"/>
      <c r="D227" s="196"/>
      <c r="E227" s="196"/>
      <c r="F227" s="196"/>
      <c r="G227" s="196"/>
    </row>
    <row r="228" spans="1:7" s="50" customFormat="1" ht="9.75" customHeight="1">
      <c r="A228" s="469"/>
      <c r="B228" s="469"/>
      <c r="C228" s="469"/>
      <c r="D228" s="469"/>
      <c r="E228" s="469"/>
      <c r="F228" s="469"/>
      <c r="G228" s="469"/>
    </row>
    <row r="229" spans="1:7" ht="13.5">
      <c r="A229" s="470" t="s">
        <v>1140</v>
      </c>
      <c r="B229" s="208"/>
      <c r="C229" s="196"/>
      <c r="D229" s="196"/>
      <c r="E229" s="196"/>
      <c r="F229" s="196"/>
      <c r="G229" s="196"/>
    </row>
    <row r="230" spans="1:7" ht="13.5">
      <c r="A230" s="229"/>
      <c r="B230" s="222"/>
      <c r="C230" s="197"/>
      <c r="D230" s="197"/>
      <c r="E230" s="197"/>
      <c r="F230" s="197"/>
      <c r="G230" s="197"/>
    </row>
    <row r="231" spans="1:7" s="53" customFormat="1" ht="12.75" customHeight="1">
      <c r="A231" s="471" t="s">
        <v>395</v>
      </c>
      <c r="B231" s="63"/>
      <c r="C231" s="63"/>
      <c r="D231" s="63"/>
      <c r="E231" s="64"/>
      <c r="F231" s="65"/>
      <c r="G231" s="65"/>
    </row>
    <row r="232" spans="1:7" s="39" customFormat="1" ht="10.5" customHeight="1">
      <c r="A232" s="120" t="s">
        <v>387</v>
      </c>
      <c r="B232" s="120" t="s">
        <v>379</v>
      </c>
      <c r="C232" s="120" t="s">
        <v>388</v>
      </c>
      <c r="D232" s="121" t="s">
        <v>380</v>
      </c>
      <c r="E232" s="121" t="s">
        <v>381</v>
      </c>
      <c r="F232" s="121" t="s">
        <v>382</v>
      </c>
      <c r="G232" s="198" t="s">
        <v>383</v>
      </c>
    </row>
    <row r="233" spans="1:7" s="39" customFormat="1" ht="33.75">
      <c r="A233" s="325">
        <v>1</v>
      </c>
      <c r="B233" s="326" t="s">
        <v>674</v>
      </c>
      <c r="C233" s="327" t="s">
        <v>673</v>
      </c>
      <c r="D233" s="328" t="s">
        <v>389</v>
      </c>
      <c r="E233" s="329">
        <v>231</v>
      </c>
      <c r="F233" s="329"/>
      <c r="G233" s="329"/>
    </row>
    <row r="234" spans="1:248" s="39" customFormat="1" ht="22.5">
      <c r="A234" s="138">
        <v>2</v>
      </c>
      <c r="B234" s="139" t="s">
        <v>386</v>
      </c>
      <c r="C234" s="240" t="s">
        <v>676</v>
      </c>
      <c r="D234" s="234" t="s">
        <v>389</v>
      </c>
      <c r="E234" s="241">
        <v>231</v>
      </c>
      <c r="F234" s="241"/>
      <c r="G234" s="241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  <c r="HP234" s="54"/>
      <c r="HQ234" s="54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</row>
    <row r="235" spans="1:7" ht="22.5">
      <c r="A235" s="138">
        <v>3</v>
      </c>
      <c r="B235" s="139" t="s">
        <v>425</v>
      </c>
      <c r="C235" s="240" t="s">
        <v>1158</v>
      </c>
      <c r="D235" s="234" t="s">
        <v>389</v>
      </c>
      <c r="E235" s="241">
        <v>462</v>
      </c>
      <c r="F235" s="241"/>
      <c r="G235" s="241"/>
    </row>
    <row r="236" spans="1:7" ht="24" customHeight="1">
      <c r="A236" s="355">
        <v>4</v>
      </c>
      <c r="B236" s="356" t="s">
        <v>430</v>
      </c>
      <c r="C236" s="285" t="s">
        <v>1164</v>
      </c>
      <c r="D236" s="357" t="s">
        <v>390</v>
      </c>
      <c r="E236" s="580">
        <v>0.693</v>
      </c>
      <c r="F236" s="331"/>
      <c r="G236" s="331"/>
    </row>
    <row r="237" spans="1:7" ht="22.5">
      <c r="A237" s="232">
        <v>5</v>
      </c>
      <c r="B237" s="139" t="s">
        <v>426</v>
      </c>
      <c r="C237" s="240" t="s">
        <v>1159</v>
      </c>
      <c r="D237" s="233" t="s">
        <v>389</v>
      </c>
      <c r="E237" s="241">
        <v>693</v>
      </c>
      <c r="F237" s="241"/>
      <c r="G237" s="241"/>
    </row>
    <row r="238" spans="1:7" ht="33.75">
      <c r="A238" s="232">
        <v>6</v>
      </c>
      <c r="B238" s="285" t="s">
        <v>429</v>
      </c>
      <c r="C238" s="285" t="s">
        <v>1160</v>
      </c>
      <c r="D238" s="233" t="s">
        <v>390</v>
      </c>
      <c r="E238" s="601">
        <v>0.00496</v>
      </c>
      <c r="F238" s="275"/>
      <c r="G238" s="331"/>
    </row>
    <row r="239" spans="1:7" ht="48.75" customHeight="1">
      <c r="A239" s="276">
        <v>7</v>
      </c>
      <c r="B239" s="332" t="s">
        <v>431</v>
      </c>
      <c r="C239" s="333" t="s">
        <v>675</v>
      </c>
      <c r="D239" s="277" t="s">
        <v>389</v>
      </c>
      <c r="E239" s="334">
        <v>231</v>
      </c>
      <c r="F239" s="334"/>
      <c r="G239" s="334"/>
    </row>
    <row r="240" spans="1:7" ht="22.5">
      <c r="A240" s="276">
        <v>8</v>
      </c>
      <c r="B240" s="332" t="s">
        <v>427</v>
      </c>
      <c r="C240" s="333" t="s">
        <v>428</v>
      </c>
      <c r="D240" s="277" t="s">
        <v>389</v>
      </c>
      <c r="E240" s="334">
        <v>231</v>
      </c>
      <c r="F240" s="334"/>
      <c r="G240" s="334"/>
    </row>
    <row r="241" spans="1:248" s="49" customFormat="1" ht="12.75">
      <c r="A241" s="242">
        <v>9</v>
      </c>
      <c r="B241" s="291" t="s">
        <v>422</v>
      </c>
      <c r="C241" s="292" t="s">
        <v>400</v>
      </c>
      <c r="D241" s="236" t="s">
        <v>390</v>
      </c>
      <c r="E241" s="575">
        <v>4.21</v>
      </c>
      <c r="F241" s="574"/>
      <c r="G241" s="493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  <c r="HG241" s="55"/>
      <c r="HH241" s="55"/>
      <c r="HI241" s="55"/>
      <c r="HJ241" s="55"/>
      <c r="HK241" s="55"/>
      <c r="HL241" s="55"/>
      <c r="HM241" s="55"/>
      <c r="HN241" s="55"/>
      <c r="HO241" s="55"/>
      <c r="HP241" s="55"/>
      <c r="HQ241" s="55"/>
      <c r="HR241" s="55"/>
      <c r="HS241" s="55"/>
      <c r="HT241" s="55"/>
      <c r="HU241" s="55"/>
      <c r="HV241" s="55"/>
      <c r="HW241" s="55"/>
      <c r="HX241" s="55"/>
      <c r="HY241" s="55"/>
      <c r="HZ241" s="55"/>
      <c r="IA241" s="55"/>
      <c r="IB241" s="55"/>
      <c r="IC241" s="55"/>
      <c r="ID241" s="55"/>
      <c r="IE241" s="55"/>
      <c r="IF241" s="55"/>
      <c r="IG241" s="55"/>
      <c r="IH241" s="55"/>
      <c r="II241" s="55"/>
      <c r="IJ241" s="55"/>
      <c r="IK241" s="55"/>
      <c r="IL241" s="55"/>
      <c r="IM241" s="55"/>
      <c r="IN241" s="55"/>
    </row>
    <row r="242" spans="1:7" ht="12.75">
      <c r="A242" s="116" t="s">
        <v>396</v>
      </c>
      <c r="B242" s="100"/>
      <c r="C242" s="101"/>
      <c r="D242" s="102"/>
      <c r="E242" s="103"/>
      <c r="F242" s="104"/>
      <c r="G242" s="223">
        <f>SUM(G233:G241)</f>
        <v>0</v>
      </c>
    </row>
    <row r="243" spans="1:7" ht="9.75" customHeight="1">
      <c r="A243" s="122"/>
      <c r="B243" s="123"/>
      <c r="C243" s="124"/>
      <c r="D243" s="125"/>
      <c r="E243" s="126"/>
      <c r="F243" s="127"/>
      <c r="G243" s="110"/>
    </row>
    <row r="244" spans="1:7" ht="12.75">
      <c r="A244" s="1046" t="s">
        <v>290</v>
      </c>
      <c r="B244" s="1046"/>
      <c r="C244" s="1046"/>
      <c r="D244" s="66"/>
      <c r="E244" s="67"/>
      <c r="F244" s="57"/>
      <c r="G244" s="57"/>
    </row>
    <row r="245" spans="1:7" ht="12.75">
      <c r="A245" s="1006" t="s">
        <v>116</v>
      </c>
      <c r="B245" s="1007"/>
      <c r="C245" s="1008"/>
      <c r="D245" s="367" t="s">
        <v>390</v>
      </c>
      <c r="E245" s="368">
        <v>3.234</v>
      </c>
      <c r="F245" s="336"/>
      <c r="G245" s="336"/>
    </row>
    <row r="246" spans="1:7" ht="12.75">
      <c r="A246" s="364" t="s">
        <v>432</v>
      </c>
      <c r="B246" s="365"/>
      <c r="C246" s="366"/>
      <c r="D246" s="366"/>
      <c r="E246" s="366"/>
      <c r="F246" s="366"/>
      <c r="G246" s="366"/>
    </row>
    <row r="247" spans="1:7" ht="12.75">
      <c r="A247" s="993" t="s">
        <v>117</v>
      </c>
      <c r="B247" s="994"/>
      <c r="C247" s="995"/>
      <c r="D247" s="360" t="s">
        <v>408</v>
      </c>
      <c r="E247" s="472">
        <v>0.866</v>
      </c>
      <c r="F247" s="165"/>
      <c r="G247" s="165"/>
    </row>
    <row r="248" spans="1:7" ht="12.75">
      <c r="A248" s="1041" t="s">
        <v>1161</v>
      </c>
      <c r="B248" s="1042"/>
      <c r="C248" s="1043"/>
      <c r="D248" s="138" t="s">
        <v>399</v>
      </c>
      <c r="E248" s="362">
        <v>4.62</v>
      </c>
      <c r="F248" s="362"/>
      <c r="G248" s="362"/>
    </row>
    <row r="249" spans="1:7" ht="24.75" customHeight="1">
      <c r="A249" s="996" t="s">
        <v>118</v>
      </c>
      <c r="B249" s="997"/>
      <c r="C249" s="998"/>
      <c r="D249" s="234" t="s">
        <v>399</v>
      </c>
      <c r="E249" s="288">
        <v>6.93</v>
      </c>
      <c r="F249" s="275"/>
      <c r="G249" s="275"/>
    </row>
    <row r="250" spans="1:7" ht="12.75">
      <c r="A250" s="999" t="s">
        <v>445</v>
      </c>
      <c r="B250" s="1000"/>
      <c r="C250" s="1000"/>
      <c r="D250" s="184"/>
      <c r="E250" s="185"/>
      <c r="F250" s="186"/>
      <c r="G250" s="159">
        <f>SUM(G245:G249)</f>
        <v>0</v>
      </c>
    </row>
    <row r="251" spans="1:7" s="39" customFormat="1" ht="9.75" customHeight="1">
      <c r="A251" s="177"/>
      <c r="B251" s="187"/>
      <c r="C251" s="172"/>
      <c r="D251" s="188"/>
      <c r="E251" s="189"/>
      <c r="F251" s="190"/>
      <c r="G251" s="182"/>
    </row>
    <row r="252" spans="1:7" s="39" customFormat="1" ht="13.5">
      <c r="A252" s="987" t="s">
        <v>677</v>
      </c>
      <c r="B252" s="987"/>
      <c r="C252" s="987"/>
      <c r="D252" s="433"/>
      <c r="E252" s="433"/>
      <c r="F252" s="433"/>
      <c r="G252" s="228">
        <f>SUM(G242,G250)</f>
        <v>0</v>
      </c>
    </row>
    <row r="253" spans="1:7" s="39" customFormat="1" ht="9.75" customHeight="1">
      <c r="A253" s="224"/>
      <c r="B253" s="224"/>
      <c r="C253" s="224"/>
      <c r="D253" s="224"/>
      <c r="E253" s="224"/>
      <c r="F253" s="224"/>
      <c r="G253" s="268"/>
    </row>
    <row r="254" spans="1:7" s="39" customFormat="1" ht="14.25" customHeight="1">
      <c r="A254" s="988" t="s">
        <v>295</v>
      </c>
      <c r="B254" s="988"/>
      <c r="C254" s="988"/>
      <c r="D254" s="988"/>
      <c r="E254" s="988"/>
      <c r="F254" s="988"/>
      <c r="G254" s="988"/>
    </row>
    <row r="255" spans="1:7" s="39" customFormat="1" ht="14.25" customHeight="1">
      <c r="A255" s="229"/>
      <c r="B255" s="229"/>
      <c r="C255" s="229"/>
      <c r="D255" s="229"/>
      <c r="E255" s="229"/>
      <c r="F255" s="229"/>
      <c r="G255" s="229"/>
    </row>
    <row r="256" spans="1:7" s="39" customFormat="1" ht="15" customHeight="1">
      <c r="A256" s="256" t="s">
        <v>395</v>
      </c>
      <c r="B256" s="63"/>
      <c r="C256" s="63"/>
      <c r="D256" s="63"/>
      <c r="E256" s="64"/>
      <c r="F256" s="65"/>
      <c r="G256" s="65"/>
    </row>
    <row r="257" spans="1:7" s="49" customFormat="1" ht="12" customHeight="1">
      <c r="A257" s="120" t="s">
        <v>387</v>
      </c>
      <c r="B257" s="120" t="s">
        <v>379</v>
      </c>
      <c r="C257" s="120" t="s">
        <v>388</v>
      </c>
      <c r="D257" s="121" t="s">
        <v>380</v>
      </c>
      <c r="E257" s="121" t="s">
        <v>381</v>
      </c>
      <c r="F257" s="121" t="s">
        <v>382</v>
      </c>
      <c r="G257" s="198" t="s">
        <v>383</v>
      </c>
    </row>
    <row r="258" spans="1:7" s="199" customFormat="1" ht="36" customHeight="1">
      <c r="A258" s="355">
        <v>1</v>
      </c>
      <c r="B258" s="356" t="s">
        <v>386</v>
      </c>
      <c r="C258" s="285" t="s">
        <v>304</v>
      </c>
      <c r="D258" s="357" t="s">
        <v>390</v>
      </c>
      <c r="E258" s="580">
        <v>0.272</v>
      </c>
      <c r="F258" s="331"/>
      <c r="G258" s="331"/>
    </row>
    <row r="259" spans="1:7" s="51" customFormat="1" ht="48" customHeight="1">
      <c r="A259" s="242">
        <v>2</v>
      </c>
      <c r="B259" s="291" t="s">
        <v>386</v>
      </c>
      <c r="C259" s="292" t="s">
        <v>716</v>
      </c>
      <c r="D259" s="335" t="s">
        <v>389</v>
      </c>
      <c r="E259" s="293">
        <v>6.8</v>
      </c>
      <c r="F259" s="293"/>
      <c r="G259" s="293"/>
    </row>
    <row r="260" spans="1:7" s="52" customFormat="1" ht="12.75">
      <c r="A260" s="116" t="s">
        <v>396</v>
      </c>
      <c r="B260" s="100"/>
      <c r="C260" s="101"/>
      <c r="D260" s="102"/>
      <c r="E260" s="103"/>
      <c r="F260" s="104"/>
      <c r="G260" s="223">
        <f>SUM(G258:G259)</f>
        <v>0</v>
      </c>
    </row>
    <row r="261" spans="1:7" s="51" customFormat="1" ht="9.75" customHeight="1">
      <c r="A261" s="122"/>
      <c r="B261" s="123"/>
      <c r="C261" s="124"/>
      <c r="D261" s="125"/>
      <c r="E261" s="126"/>
      <c r="F261" s="127"/>
      <c r="G261" s="110"/>
    </row>
    <row r="262" spans="1:7" s="39" customFormat="1" ht="12.75">
      <c r="A262" s="989" t="s">
        <v>294</v>
      </c>
      <c r="B262" s="989"/>
      <c r="C262" s="989"/>
      <c r="D262" s="66"/>
      <c r="E262" s="67"/>
      <c r="F262" s="57"/>
      <c r="G262" s="57"/>
    </row>
    <row r="263" spans="1:7" s="39" customFormat="1" ht="12.75" customHeight="1">
      <c r="A263" s="990" t="s">
        <v>717</v>
      </c>
      <c r="B263" s="991"/>
      <c r="C263" s="992"/>
      <c r="D263" s="359"/>
      <c r="E263" s="359"/>
      <c r="F263" s="359"/>
      <c r="G263" s="359"/>
    </row>
    <row r="264" spans="1:7" s="204" customFormat="1" ht="12" customHeight="1">
      <c r="A264" s="993" t="s">
        <v>305</v>
      </c>
      <c r="B264" s="994"/>
      <c r="C264" s="995"/>
      <c r="D264" s="360" t="s">
        <v>408</v>
      </c>
      <c r="E264" s="361">
        <v>0.34</v>
      </c>
      <c r="F264" s="165"/>
      <c r="G264" s="165"/>
    </row>
    <row r="265" spans="1:7" s="39" customFormat="1" ht="25.5" customHeight="1">
      <c r="A265" s="996" t="s">
        <v>306</v>
      </c>
      <c r="B265" s="997"/>
      <c r="C265" s="998"/>
      <c r="D265" s="234" t="s">
        <v>399</v>
      </c>
      <c r="E265" s="603">
        <v>0.204</v>
      </c>
      <c r="F265" s="275"/>
      <c r="G265" s="275"/>
    </row>
    <row r="266" spans="1:7" s="50" customFormat="1" ht="12.75">
      <c r="A266" s="999" t="s">
        <v>446</v>
      </c>
      <c r="B266" s="1000"/>
      <c r="C266" s="1000"/>
      <c r="D266" s="184"/>
      <c r="E266" s="185"/>
      <c r="F266" s="186"/>
      <c r="G266" s="159">
        <f>SUM(G264:G265)</f>
        <v>0</v>
      </c>
    </row>
    <row r="267" spans="1:7" ht="9.75" customHeight="1">
      <c r="A267" s="177"/>
      <c r="B267" s="187"/>
      <c r="C267" s="172"/>
      <c r="D267" s="188"/>
      <c r="E267" s="189"/>
      <c r="F267" s="190"/>
      <c r="G267" s="182"/>
    </row>
    <row r="268" spans="1:7" ht="13.5">
      <c r="A268" s="987" t="s">
        <v>303</v>
      </c>
      <c r="B268" s="987"/>
      <c r="C268" s="987"/>
      <c r="D268" s="433"/>
      <c r="E268" s="433"/>
      <c r="F268" s="433"/>
      <c r="G268" s="228">
        <f>SUM(G266,G260)</f>
        <v>0</v>
      </c>
    </row>
    <row r="269" spans="1:7" ht="9.75" customHeight="1">
      <c r="A269" s="224"/>
      <c r="B269" s="205"/>
      <c r="C269" s="205"/>
      <c r="D269" s="205"/>
      <c r="E269" s="205"/>
      <c r="F269" s="205"/>
      <c r="G269" s="206"/>
    </row>
    <row r="270" spans="1:7" s="39" customFormat="1" ht="15">
      <c r="A270" s="217" t="s">
        <v>438</v>
      </c>
      <c r="B270" s="217"/>
      <c r="C270" s="217"/>
      <c r="D270" s="217"/>
      <c r="E270" s="217"/>
      <c r="F270" s="217"/>
      <c r="G270" s="218">
        <f>SUM(G268,G252)</f>
        <v>0</v>
      </c>
    </row>
    <row r="271" spans="1:7" ht="12.75">
      <c r="A271" s="469"/>
      <c r="B271" s="469"/>
      <c r="C271" s="469"/>
      <c r="D271" s="469"/>
      <c r="E271" s="469"/>
      <c r="F271" s="469"/>
      <c r="G271" s="469"/>
    </row>
  </sheetData>
  <sheetProtection/>
  <mergeCells count="133">
    <mergeCell ref="B123:C123"/>
    <mergeCell ref="B124:C124"/>
    <mergeCell ref="B125:C125"/>
    <mergeCell ref="B126:C126"/>
    <mergeCell ref="A74:C74"/>
    <mergeCell ref="A75:C75"/>
    <mergeCell ref="A108:C108"/>
    <mergeCell ref="B122:C122"/>
    <mergeCell ref="B77:C77"/>
    <mergeCell ref="E33:F33"/>
    <mergeCell ref="E29:F29"/>
    <mergeCell ref="B76:C76"/>
    <mergeCell ref="B33:C33"/>
    <mergeCell ref="B29:C29"/>
    <mergeCell ref="E31:F31"/>
    <mergeCell ref="A63:C63"/>
    <mergeCell ref="A250:C250"/>
    <mergeCell ref="A266:C266"/>
    <mergeCell ref="A104:C104"/>
    <mergeCell ref="A146:C146"/>
    <mergeCell ref="A147:C147"/>
    <mergeCell ref="A149:C149"/>
    <mergeCell ref="A151:C151"/>
    <mergeCell ref="B131:C131"/>
    <mergeCell ref="B132:C132"/>
    <mergeCell ref="A141:C141"/>
    <mergeCell ref="A145:C145"/>
    <mergeCell ref="A120:C120"/>
    <mergeCell ref="B134:C134"/>
    <mergeCell ref="B135:C135"/>
    <mergeCell ref="B140:C140"/>
    <mergeCell ref="B136:C136"/>
    <mergeCell ref="B137:C137"/>
    <mergeCell ref="B133:C133"/>
    <mergeCell ref="B129:C129"/>
    <mergeCell ref="B130:C130"/>
    <mergeCell ref="A6:G6"/>
    <mergeCell ref="A7:G7"/>
    <mergeCell ref="B31:C31"/>
    <mergeCell ref="B1:C1"/>
    <mergeCell ref="C14:G14"/>
    <mergeCell ref="C18:D18"/>
    <mergeCell ref="E25:F25"/>
    <mergeCell ref="C15:G15"/>
    <mergeCell ref="E27:F27"/>
    <mergeCell ref="B19:C19"/>
    <mergeCell ref="B21:G21"/>
    <mergeCell ref="E23:F23"/>
    <mergeCell ref="A3:G3"/>
    <mergeCell ref="A4:G4"/>
    <mergeCell ref="A60:C60"/>
    <mergeCell ref="E37:F37"/>
    <mergeCell ref="E38:F38"/>
    <mergeCell ref="B25:C25"/>
    <mergeCell ref="B27:C27"/>
    <mergeCell ref="A106:C106"/>
    <mergeCell ref="A196:C196"/>
    <mergeCell ref="A194:C194"/>
    <mergeCell ref="A218:C218"/>
    <mergeCell ref="B213:C213"/>
    <mergeCell ref="A212:C212"/>
    <mergeCell ref="A199:C199"/>
    <mergeCell ref="A211:C211"/>
    <mergeCell ref="B175:C175"/>
    <mergeCell ref="B176:C176"/>
    <mergeCell ref="A222:C222"/>
    <mergeCell ref="A214:C214"/>
    <mergeCell ref="A219:C219"/>
    <mergeCell ref="E36:F36"/>
    <mergeCell ref="A220:C220"/>
    <mergeCell ref="B48:C48"/>
    <mergeCell ref="A95:C95"/>
    <mergeCell ref="A101:C101"/>
    <mergeCell ref="A190:C190"/>
    <mergeCell ref="A191:C191"/>
    <mergeCell ref="A247:C247"/>
    <mergeCell ref="A248:C248"/>
    <mergeCell ref="A249:C249"/>
    <mergeCell ref="A224:C224"/>
    <mergeCell ref="A244:C244"/>
    <mergeCell ref="B171:C171"/>
    <mergeCell ref="B172:C172"/>
    <mergeCell ref="A192:C192"/>
    <mergeCell ref="A186:C186"/>
    <mergeCell ref="B174:C174"/>
    <mergeCell ref="B177:C177"/>
    <mergeCell ref="B184:C184"/>
    <mergeCell ref="B185:C185"/>
    <mergeCell ref="C17:D17"/>
    <mergeCell ref="B47:C47"/>
    <mergeCell ref="A268:C268"/>
    <mergeCell ref="A252:C252"/>
    <mergeCell ref="A254:G254"/>
    <mergeCell ref="A262:C262"/>
    <mergeCell ref="A263:C263"/>
    <mergeCell ref="A264:C264"/>
    <mergeCell ref="A265:C265"/>
    <mergeCell ref="B167:C167"/>
    <mergeCell ref="A245:C245"/>
    <mergeCell ref="B83:C83"/>
    <mergeCell ref="B84:C84"/>
    <mergeCell ref="B178:C178"/>
    <mergeCell ref="B179:C179"/>
    <mergeCell ref="B180:C180"/>
    <mergeCell ref="B181:C181"/>
    <mergeCell ref="A102:C102"/>
    <mergeCell ref="A154:C154"/>
    <mergeCell ref="A165:C165"/>
    <mergeCell ref="B78:C78"/>
    <mergeCell ref="B79:C79"/>
    <mergeCell ref="B80:C80"/>
    <mergeCell ref="B81:C81"/>
    <mergeCell ref="B82:C82"/>
    <mergeCell ref="B85:C85"/>
    <mergeCell ref="B94:C94"/>
    <mergeCell ref="B182:C182"/>
    <mergeCell ref="B183:C183"/>
    <mergeCell ref="B127:C127"/>
    <mergeCell ref="B138:C138"/>
    <mergeCell ref="B139:C139"/>
    <mergeCell ref="B128:C128"/>
    <mergeCell ref="B173:C173"/>
    <mergeCell ref="B168:C168"/>
    <mergeCell ref="B169:C169"/>
    <mergeCell ref="B170:C170"/>
    <mergeCell ref="B93:C93"/>
    <mergeCell ref="B89:C89"/>
    <mergeCell ref="B90:C90"/>
    <mergeCell ref="B91:C91"/>
    <mergeCell ref="B92:C92"/>
    <mergeCell ref="B86:C86"/>
    <mergeCell ref="B87:C87"/>
    <mergeCell ref="B88:C88"/>
  </mergeCells>
  <printOptions/>
  <pageMargins left="0.7" right="0.7" top="0.787401575" bottom="0.787401575" header="0.3" footer="0.3"/>
  <pageSetup horizontalDpi="600" verticalDpi="600" orientation="portrait" paperSize="9" scale="99" r:id="rId1"/>
  <rowBreaks count="2" manualBreakCount="2">
    <brk id="91" max="255" man="1"/>
    <brk id="1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N216"/>
  <sheetViews>
    <sheetView zoomScale="70" zoomScaleNormal="70" zoomScalePageLayoutView="0" workbookViewId="0" topLeftCell="A45">
      <selection activeCell="A104" sqref="A104:C104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9.140625" style="0" customWidth="1"/>
    <col min="4" max="4" width="3.28125" style="0" customWidth="1"/>
    <col min="5" max="5" width="8.57421875" style="0" customWidth="1"/>
    <col min="6" max="6" width="9.00390625" style="0" customWidth="1"/>
    <col min="7" max="7" width="12.57421875" style="0" customWidth="1"/>
  </cols>
  <sheetData>
    <row r="1" spans="1:7" s="46" customFormat="1" ht="18" customHeight="1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166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144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1.75" customHeight="1">
      <c r="A10" s="3"/>
      <c r="B10" s="194"/>
      <c r="C10" s="195"/>
      <c r="D10" s="195"/>
      <c r="E10" s="195"/>
      <c r="F10" s="195"/>
      <c r="G10" s="195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165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351</v>
      </c>
      <c r="D15" s="984"/>
      <c r="E15" s="984"/>
      <c r="F15" s="984"/>
      <c r="G15" s="984"/>
    </row>
    <row r="16" spans="1:7" s="2" customFormat="1" ht="12.75">
      <c r="A16" s="220"/>
      <c r="B16" s="271"/>
      <c r="C16" s="982"/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s="15" customFormat="1" ht="12.75">
      <c r="A21" s="13"/>
      <c r="B21" s="13"/>
      <c r="C21" s="16"/>
      <c r="D21" s="13"/>
      <c r="E21" s="13"/>
      <c r="F21" s="14"/>
      <c r="G21" s="17"/>
    </row>
    <row r="22" spans="1:7" s="15" customFormat="1" ht="15.75" customHeight="1">
      <c r="A22" s="13"/>
      <c r="B22" s="13"/>
      <c r="C22" s="16"/>
      <c r="D22" s="13"/>
      <c r="E22" s="13"/>
      <c r="F22" s="14"/>
      <c r="G22" s="17"/>
    </row>
    <row r="23" spans="1:7" s="15" customFormat="1" ht="15.75" customHeight="1">
      <c r="A23" s="13"/>
      <c r="B23" s="13"/>
      <c r="C23" s="16"/>
      <c r="D23" s="13"/>
      <c r="E23" s="13"/>
      <c r="F23" s="14"/>
      <c r="G23" s="17"/>
    </row>
    <row r="24" spans="1:7" s="15" customFormat="1" ht="15.75" customHeight="1">
      <c r="A24" s="13"/>
      <c r="B24" s="5"/>
      <c r="C24" s="6"/>
      <c r="D24" s="5"/>
      <c r="E24" s="5"/>
      <c r="F24" s="4"/>
      <c r="G24" s="7"/>
    </row>
    <row r="25" spans="1:7" s="15" customFormat="1" ht="27" customHeight="1">
      <c r="A25" s="13"/>
      <c r="B25" s="1032" t="s">
        <v>435</v>
      </c>
      <c r="C25" s="1032"/>
      <c r="D25" s="1032"/>
      <c r="E25" s="1032"/>
      <c r="F25" s="1032"/>
      <c r="G25" s="1032"/>
    </row>
    <row r="26" spans="1:7" s="15" customFormat="1" ht="30" customHeight="1">
      <c r="A26" s="13"/>
      <c r="B26" s="12"/>
      <c r="C26" s="69"/>
      <c r="D26" s="5"/>
      <c r="E26" s="5"/>
      <c r="F26" s="5"/>
      <c r="G26" s="5"/>
    </row>
    <row r="27" spans="1:7" s="30" customFormat="1" ht="15">
      <c r="A27" s="8"/>
      <c r="B27" s="70" t="s">
        <v>1201</v>
      </c>
      <c r="C27" s="71"/>
      <c r="D27" s="68"/>
      <c r="E27" s="976">
        <f>SUM(G59)</f>
        <v>0</v>
      </c>
      <c r="F27" s="1015"/>
      <c r="G27" s="22"/>
    </row>
    <row r="28" spans="1:7" s="15" customFormat="1" ht="12.75">
      <c r="A28" s="1"/>
      <c r="B28" s="5"/>
      <c r="C28" s="6"/>
      <c r="D28" s="5"/>
      <c r="E28" s="5"/>
      <c r="F28" s="5"/>
      <c r="G28" s="5"/>
    </row>
    <row r="29" spans="1:7" s="30" customFormat="1" ht="15">
      <c r="A29" s="8"/>
      <c r="B29" s="70" t="s">
        <v>85</v>
      </c>
      <c r="C29" s="71"/>
      <c r="D29" s="68"/>
      <c r="E29" s="976">
        <f>SUM(G90)</f>
        <v>0</v>
      </c>
      <c r="F29" s="1015"/>
      <c r="G29" s="22"/>
    </row>
    <row r="30" spans="1:7" s="15" customFormat="1" ht="12.75">
      <c r="A30" s="1"/>
      <c r="B30" s="5"/>
      <c r="C30" s="6"/>
      <c r="D30" s="5"/>
      <c r="E30" s="5"/>
      <c r="F30" s="5"/>
      <c r="G30" s="5"/>
    </row>
    <row r="31" spans="1:7" s="30" customFormat="1" ht="15">
      <c r="A31" s="8"/>
      <c r="B31" s="1029" t="s">
        <v>89</v>
      </c>
      <c r="C31" s="1029"/>
      <c r="D31" s="68"/>
      <c r="E31" s="976">
        <f>SUM(G133)</f>
        <v>0</v>
      </c>
      <c r="F31" s="1015"/>
      <c r="G31" s="22"/>
    </row>
    <row r="32" spans="1:7" s="30" customFormat="1" ht="15">
      <c r="A32" s="8"/>
      <c r="B32" s="70"/>
      <c r="C32" s="71"/>
      <c r="D32" s="68"/>
      <c r="E32" s="191"/>
      <c r="F32" s="192"/>
      <c r="G32" s="22"/>
    </row>
    <row r="33" spans="1:7" s="30" customFormat="1" ht="15">
      <c r="A33" s="8"/>
      <c r="B33" s="1029" t="s">
        <v>92</v>
      </c>
      <c r="C33" s="1029"/>
      <c r="D33" s="68"/>
      <c r="E33" s="976">
        <f>SUM(G170)</f>
        <v>0</v>
      </c>
      <c r="F33" s="1015"/>
      <c r="G33" s="22"/>
    </row>
    <row r="34" spans="1:7" s="30" customFormat="1" ht="15">
      <c r="A34" s="8"/>
      <c r="B34" s="70"/>
      <c r="C34" s="70"/>
      <c r="D34" s="68"/>
      <c r="E34" s="191"/>
      <c r="F34" s="192"/>
      <c r="G34" s="22"/>
    </row>
    <row r="35" spans="1:7" s="30" customFormat="1" ht="15">
      <c r="A35" s="21"/>
      <c r="B35" s="70" t="s">
        <v>1205</v>
      </c>
      <c r="C35" s="73"/>
      <c r="D35" s="20"/>
      <c r="E35" s="976">
        <f>SUM(G216)</f>
        <v>0</v>
      </c>
      <c r="F35" s="1024"/>
      <c r="G35" s="23"/>
    </row>
    <row r="36" spans="1:7" s="28" customFormat="1" ht="13.5">
      <c r="A36" s="8"/>
      <c r="B36" s="74"/>
      <c r="C36" s="72"/>
      <c r="D36" s="8"/>
      <c r="E36" s="105"/>
      <c r="F36" s="24"/>
      <c r="G36" s="25"/>
    </row>
    <row r="37" spans="1:7" s="30" customFormat="1" ht="14.25" thickBot="1">
      <c r="A37" s="8"/>
      <c r="B37" s="107"/>
      <c r="C37" s="26"/>
      <c r="D37" s="27"/>
      <c r="E37" s="105"/>
      <c r="F37" s="24"/>
      <c r="G37" s="106"/>
    </row>
    <row r="38" spans="1:7" s="15" customFormat="1" ht="15">
      <c r="A38" s="8"/>
      <c r="B38" s="133" t="s">
        <v>414</v>
      </c>
      <c r="C38" s="134"/>
      <c r="D38" s="135"/>
      <c r="E38" s="974">
        <f>SUM(E35,E33,E31,E29,E27)</f>
        <v>0</v>
      </c>
      <c r="F38" s="975"/>
      <c r="G38" s="29"/>
    </row>
    <row r="39" spans="1:7" s="15" customFormat="1" ht="15">
      <c r="A39" s="8"/>
      <c r="B39" s="339" t="s">
        <v>469</v>
      </c>
      <c r="C39" s="340"/>
      <c r="D39" s="341"/>
      <c r="E39" s="968">
        <f>PRODUCT(E38)*0.21</f>
        <v>0</v>
      </c>
      <c r="F39" s="969"/>
      <c r="G39" s="29"/>
    </row>
    <row r="40" spans="1:7" s="15" customFormat="1" ht="15.75" thickBot="1">
      <c r="A40" s="8"/>
      <c r="B40" s="130" t="s">
        <v>436</v>
      </c>
      <c r="C40" s="131"/>
      <c r="D40" s="132"/>
      <c r="E40" s="970">
        <f>0.21*E38+E38</f>
        <v>0</v>
      </c>
      <c r="F40" s="971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3.5">
      <c r="A46" s="8"/>
      <c r="B46" s="965" t="s">
        <v>363</v>
      </c>
      <c r="C46" s="965"/>
      <c r="D46" s="40"/>
      <c r="E46" s="34"/>
      <c r="F46" s="9"/>
      <c r="G46" s="9"/>
    </row>
    <row r="47" spans="1:7" s="15" customFormat="1" ht="13.5">
      <c r="A47" s="8"/>
      <c r="B47" s="965" t="s">
        <v>364</v>
      </c>
      <c r="C47" s="965"/>
      <c r="D47" s="43"/>
      <c r="E47" s="35"/>
      <c r="F47" s="9"/>
      <c r="G47" s="9"/>
    </row>
    <row r="48" spans="1:7" s="15" customFormat="1" ht="13.5">
      <c r="A48" s="8"/>
      <c r="B48" s="44" t="s">
        <v>167</v>
      </c>
      <c r="C48" s="600"/>
      <c r="D48" s="43"/>
      <c r="E48" s="35"/>
      <c r="F48" s="9"/>
      <c r="G48" s="9"/>
    </row>
    <row r="49" spans="1:7" s="50" customFormat="1" ht="15">
      <c r="A49" s="436" t="s">
        <v>1183</v>
      </c>
      <c r="B49" s="225"/>
      <c r="C49" s="437"/>
      <c r="D49" s="436"/>
      <c r="E49" s="436"/>
      <c r="F49" s="436"/>
      <c r="G49" s="436"/>
    </row>
    <row r="50" spans="1:7" s="15" customFormat="1" ht="13.5">
      <c r="A50" s="8"/>
      <c r="B50" s="41"/>
      <c r="C50" s="41"/>
      <c r="D50" s="43"/>
      <c r="E50" s="35"/>
      <c r="F50" s="9"/>
      <c r="G50" s="9"/>
    </row>
    <row r="51" spans="1:7" s="53" customFormat="1" ht="12.75" customHeight="1">
      <c r="A51" s="256" t="s">
        <v>395</v>
      </c>
      <c r="B51" s="83"/>
      <c r="C51" s="83"/>
      <c r="D51" s="83"/>
      <c r="E51" s="84"/>
      <c r="F51" s="85"/>
      <c r="G51" s="85"/>
    </row>
    <row r="52" spans="1:7" s="39" customFormat="1" ht="9.75" customHeight="1">
      <c r="A52" s="118" t="s">
        <v>387</v>
      </c>
      <c r="B52" s="118" t="s">
        <v>379</v>
      </c>
      <c r="C52" s="118" t="s">
        <v>388</v>
      </c>
      <c r="D52" s="119" t="s">
        <v>380</v>
      </c>
      <c r="E52" s="119" t="s">
        <v>381</v>
      </c>
      <c r="F52" s="452" t="s">
        <v>382</v>
      </c>
      <c r="G52" s="119" t="s">
        <v>383</v>
      </c>
    </row>
    <row r="53" spans="1:7" s="49" customFormat="1" ht="25.5" customHeight="1">
      <c r="A53" s="325">
        <v>1</v>
      </c>
      <c r="B53" s="326" t="s">
        <v>1181</v>
      </c>
      <c r="C53" s="327" t="s">
        <v>1182</v>
      </c>
      <c r="D53" s="328" t="s">
        <v>389</v>
      </c>
      <c r="E53" s="329">
        <v>456</v>
      </c>
      <c r="F53" s="329"/>
      <c r="G53" s="329"/>
    </row>
    <row r="54" spans="1:7" s="49" customFormat="1" ht="25.5" customHeight="1">
      <c r="A54" s="232">
        <v>2</v>
      </c>
      <c r="B54" s="139" t="s">
        <v>425</v>
      </c>
      <c r="C54" s="240" t="s">
        <v>1184</v>
      </c>
      <c r="D54" s="233" t="s">
        <v>389</v>
      </c>
      <c r="E54" s="241">
        <v>456</v>
      </c>
      <c r="F54" s="241"/>
      <c r="G54" s="241"/>
    </row>
    <row r="55" spans="1:7" ht="22.5">
      <c r="A55" s="232">
        <v>3</v>
      </c>
      <c r="B55" s="139" t="s">
        <v>426</v>
      </c>
      <c r="C55" s="240" t="s">
        <v>1185</v>
      </c>
      <c r="D55" s="233" t="s">
        <v>389</v>
      </c>
      <c r="E55" s="241">
        <v>456</v>
      </c>
      <c r="F55" s="241"/>
      <c r="G55" s="241"/>
    </row>
    <row r="56" spans="1:7" s="39" customFormat="1" ht="12.75">
      <c r="A56" s="453">
        <v>4</v>
      </c>
      <c r="B56" s="454" t="s">
        <v>386</v>
      </c>
      <c r="C56" s="455" t="s">
        <v>719</v>
      </c>
      <c r="D56" s="456" t="s">
        <v>718</v>
      </c>
      <c r="E56" s="457">
        <v>4</v>
      </c>
      <c r="F56" s="458"/>
      <c r="G56" s="459"/>
    </row>
    <row r="57" spans="1:7" s="49" customFormat="1" ht="14.25" customHeight="1">
      <c r="A57" s="257" t="s">
        <v>396</v>
      </c>
      <c r="B57" s="80"/>
      <c r="C57" s="151"/>
      <c r="D57" s="81"/>
      <c r="E57" s="82"/>
      <c r="F57" s="82"/>
      <c r="G57" s="160">
        <f>SUM(G53:G56)</f>
        <v>0</v>
      </c>
    </row>
    <row r="58" spans="1:7" s="15" customFormat="1" ht="13.5">
      <c r="A58" s="8"/>
      <c r="B58" s="41"/>
      <c r="C58" s="41"/>
      <c r="D58" s="43"/>
      <c r="E58" s="35"/>
      <c r="F58" s="9"/>
      <c r="G58" s="9"/>
    </row>
    <row r="59" spans="1:7" ht="15">
      <c r="A59" s="1005" t="s">
        <v>1200</v>
      </c>
      <c r="B59" s="1005"/>
      <c r="C59" s="1005"/>
      <c r="D59" s="436"/>
      <c r="E59" s="436"/>
      <c r="F59" s="436"/>
      <c r="G59" s="380">
        <f>SUM(G57)</f>
        <v>0</v>
      </c>
    </row>
    <row r="60" spans="1:7" s="15" customFormat="1" ht="13.5">
      <c r="A60" s="8"/>
      <c r="B60" s="41"/>
      <c r="C60" s="42"/>
      <c r="D60" s="43"/>
      <c r="E60" s="35"/>
      <c r="F60" s="9"/>
      <c r="G60" s="9"/>
    </row>
    <row r="61" spans="1:7" s="39" customFormat="1" ht="13.5">
      <c r="A61" s="8"/>
      <c r="B61" s="44"/>
      <c r="C61" s="45"/>
      <c r="D61" s="36"/>
      <c r="E61" s="10"/>
      <c r="F61" s="9"/>
      <c r="G61" s="9"/>
    </row>
    <row r="62" spans="1:7" s="50" customFormat="1" ht="15">
      <c r="A62" s="1005" t="s">
        <v>85</v>
      </c>
      <c r="B62" s="1005"/>
      <c r="C62" s="1005"/>
      <c r="D62" s="436"/>
      <c r="E62" s="436"/>
      <c r="F62" s="436"/>
      <c r="G62" s="436"/>
    </row>
    <row r="63" spans="1:7" s="53" customFormat="1" ht="15">
      <c r="A63" s="438"/>
      <c r="B63" s="439"/>
      <c r="C63" s="440"/>
      <c r="D63" s="440"/>
      <c r="E63" s="440"/>
      <c r="F63" s="440"/>
      <c r="G63" s="440"/>
    </row>
    <row r="64" spans="1:7" s="53" customFormat="1" ht="12.75">
      <c r="A64" s="256" t="s">
        <v>395</v>
      </c>
      <c r="B64" s="83"/>
      <c r="C64" s="83"/>
      <c r="D64" s="83"/>
      <c r="E64" s="84"/>
      <c r="F64" s="85"/>
      <c r="G64" s="85"/>
    </row>
    <row r="65" spans="1:7" s="39" customFormat="1" ht="12.75">
      <c r="A65" s="118" t="s">
        <v>387</v>
      </c>
      <c r="B65" s="744" t="s">
        <v>379</v>
      </c>
      <c r="C65" s="744" t="s">
        <v>388</v>
      </c>
      <c r="D65" s="745" t="s">
        <v>380</v>
      </c>
      <c r="E65" s="745" t="s">
        <v>381</v>
      </c>
      <c r="F65" s="681" t="s">
        <v>382</v>
      </c>
      <c r="G65" s="745" t="s">
        <v>383</v>
      </c>
    </row>
    <row r="66" spans="1:7" s="39" customFormat="1" ht="45">
      <c r="A66" s="232">
        <v>1</v>
      </c>
      <c r="B66" s="139" t="s">
        <v>411</v>
      </c>
      <c r="C66" s="285" t="s">
        <v>720</v>
      </c>
      <c r="D66" s="234" t="s">
        <v>389</v>
      </c>
      <c r="E66" s="248">
        <v>20</v>
      </c>
      <c r="F66" s="248"/>
      <c r="G66" s="241"/>
    </row>
    <row r="67" spans="1:7" s="39" customFormat="1" ht="23.25">
      <c r="A67" s="276">
        <v>2</v>
      </c>
      <c r="B67" s="332" t="s">
        <v>386</v>
      </c>
      <c r="C67" s="333" t="s">
        <v>34</v>
      </c>
      <c r="D67" s="430" t="s">
        <v>389</v>
      </c>
      <c r="E67" s="314">
        <v>20</v>
      </c>
      <c r="F67" s="314"/>
      <c r="G67" s="334"/>
    </row>
    <row r="68" spans="1:248" s="49" customFormat="1" ht="15" customHeight="1">
      <c r="A68" s="138">
        <v>3</v>
      </c>
      <c r="B68" s="139" t="s">
        <v>1207</v>
      </c>
      <c r="C68" s="240" t="s">
        <v>86</v>
      </c>
      <c r="D68" s="234" t="s">
        <v>384</v>
      </c>
      <c r="E68" s="241">
        <v>25</v>
      </c>
      <c r="F68" s="248"/>
      <c r="G68" s="241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</row>
    <row r="69" spans="1:248" s="39" customFormat="1" ht="23.25">
      <c r="A69" s="232">
        <v>4</v>
      </c>
      <c r="B69" s="139" t="s">
        <v>405</v>
      </c>
      <c r="C69" s="240" t="s">
        <v>1193</v>
      </c>
      <c r="D69" s="234" t="s">
        <v>408</v>
      </c>
      <c r="E69" s="249">
        <v>0.3</v>
      </c>
      <c r="F69" s="248"/>
      <c r="G69" s="241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</row>
    <row r="70" spans="1:248" s="49" customFormat="1" ht="12.75">
      <c r="A70" s="232">
        <v>5</v>
      </c>
      <c r="B70" s="139" t="s">
        <v>422</v>
      </c>
      <c r="C70" s="240" t="s">
        <v>400</v>
      </c>
      <c r="D70" s="234" t="s">
        <v>390</v>
      </c>
      <c r="E70" s="249">
        <v>0.05</v>
      </c>
      <c r="F70" s="248"/>
      <c r="G70" s="334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</row>
    <row r="71" spans="1:7" s="49" customFormat="1" ht="12.75">
      <c r="A71" s="257" t="s">
        <v>396</v>
      </c>
      <c r="B71" s="709"/>
      <c r="C71" s="710"/>
      <c r="D71" s="711"/>
      <c r="E71" s="712"/>
      <c r="F71" s="712"/>
      <c r="G71" s="713">
        <f>SUM(G66:G70)</f>
        <v>0</v>
      </c>
    </row>
    <row r="72" spans="1:7" s="49" customFormat="1" ht="12.75">
      <c r="A72" s="540"/>
      <c r="B72" s="638"/>
      <c r="C72" s="639"/>
      <c r="D72" s="758"/>
      <c r="E72" s="759"/>
      <c r="F72" s="759"/>
      <c r="G72" s="771"/>
    </row>
    <row r="73" spans="1:7" s="49" customFormat="1" ht="12.75">
      <c r="A73" s="1056" t="s">
        <v>285</v>
      </c>
      <c r="B73" s="1056"/>
      <c r="C73" s="1056"/>
      <c r="D73" s="315"/>
      <c r="E73" s="316"/>
      <c r="F73" s="316"/>
      <c r="G73" s="317"/>
    </row>
    <row r="74" spans="1:7" s="39" customFormat="1" ht="12.75">
      <c r="A74" s="480" t="s">
        <v>87</v>
      </c>
      <c r="B74" s="494"/>
      <c r="C74" s="481"/>
      <c r="D74" s="482"/>
      <c r="E74" s="483"/>
      <c r="F74" s="484"/>
      <c r="G74" s="485"/>
    </row>
    <row r="75" spans="1:7" s="39" customFormat="1" ht="12.75">
      <c r="A75" s="342"/>
      <c r="B75" s="1033" t="s">
        <v>1196</v>
      </c>
      <c r="C75" s="1034"/>
      <c r="D75" s="138" t="s">
        <v>384</v>
      </c>
      <c r="E75" s="417">
        <v>10</v>
      </c>
      <c r="F75" s="142"/>
      <c r="G75" s="319"/>
    </row>
    <row r="76" spans="1:7" s="39" customFormat="1" ht="12.75">
      <c r="A76" s="507"/>
      <c r="B76" s="1037" t="s">
        <v>1194</v>
      </c>
      <c r="C76" s="1038"/>
      <c r="D76" s="138" t="s">
        <v>384</v>
      </c>
      <c r="E76" s="417">
        <v>3</v>
      </c>
      <c r="F76" s="142"/>
      <c r="G76" s="322"/>
    </row>
    <row r="77" spans="1:7" s="39" customFormat="1" ht="12.75">
      <c r="A77" s="507"/>
      <c r="B77" s="1037" t="s">
        <v>1195</v>
      </c>
      <c r="C77" s="1038"/>
      <c r="D77" s="138" t="s">
        <v>384</v>
      </c>
      <c r="E77" s="417">
        <v>4</v>
      </c>
      <c r="F77" s="142"/>
      <c r="G77" s="322"/>
    </row>
    <row r="78" spans="1:7" s="39" customFormat="1" ht="12.75">
      <c r="A78" s="507"/>
      <c r="B78" s="605" t="s">
        <v>1197</v>
      </c>
      <c r="C78" s="606"/>
      <c r="D78" s="138" t="s">
        <v>384</v>
      </c>
      <c r="E78" s="417">
        <v>3</v>
      </c>
      <c r="F78" s="142"/>
      <c r="G78" s="322"/>
    </row>
    <row r="79" spans="1:7" s="39" customFormat="1" ht="12.75">
      <c r="A79" s="490"/>
      <c r="B79" s="1037" t="s">
        <v>1198</v>
      </c>
      <c r="C79" s="1038"/>
      <c r="D79" s="290" t="s">
        <v>384</v>
      </c>
      <c r="E79" s="556">
        <v>5</v>
      </c>
      <c r="F79" s="557"/>
      <c r="G79" s="501"/>
    </row>
    <row r="80" spans="1:7" s="39" customFormat="1" ht="12.75">
      <c r="A80" s="1018" t="s">
        <v>385</v>
      </c>
      <c r="B80" s="1019"/>
      <c r="C80" s="1020"/>
      <c r="D80" s="318"/>
      <c r="E80" s="210">
        <f>SUM(E75:E79)</f>
        <v>25</v>
      </c>
      <c r="F80" s="319"/>
      <c r="G80" s="319"/>
    </row>
    <row r="81" spans="1:7" s="39" customFormat="1" ht="12.75">
      <c r="A81" s="724" t="s">
        <v>407</v>
      </c>
      <c r="B81" s="725"/>
      <c r="C81" s="726"/>
      <c r="D81" s="155" t="s">
        <v>406</v>
      </c>
      <c r="E81" s="726">
        <v>25</v>
      </c>
      <c r="F81" s="322"/>
      <c r="G81" s="670"/>
    </row>
    <row r="82" spans="1:7" s="37" customFormat="1" ht="12.75">
      <c r="A82" s="400" t="s">
        <v>397</v>
      </c>
      <c r="B82" s="772"/>
      <c r="C82" s="773"/>
      <c r="D82" s="774"/>
      <c r="E82" s="775"/>
      <c r="F82" s="671"/>
      <c r="G82" s="776">
        <f>PRODUCT(G81)*1.03</f>
        <v>0</v>
      </c>
    </row>
    <row r="83" spans="1:7" ht="12.75">
      <c r="A83" s="250"/>
      <c r="B83" s="732"/>
      <c r="C83" s="733"/>
      <c r="D83" s="261"/>
      <c r="E83" s="734"/>
      <c r="F83" s="669"/>
      <c r="G83" s="669"/>
    </row>
    <row r="84" spans="1:7" s="469" customFormat="1" ht="12.75">
      <c r="A84" s="990" t="s">
        <v>36</v>
      </c>
      <c r="B84" s="991"/>
      <c r="C84" s="992"/>
      <c r="D84" s="359"/>
      <c r="E84" s="359"/>
      <c r="F84" s="359"/>
      <c r="G84" s="359"/>
    </row>
    <row r="85" spans="1:7" s="469" customFormat="1" ht="12.75">
      <c r="A85" s="993" t="s">
        <v>1199</v>
      </c>
      <c r="B85" s="994"/>
      <c r="C85" s="995"/>
      <c r="D85" s="360" t="s">
        <v>408</v>
      </c>
      <c r="E85" s="361">
        <v>0.05</v>
      </c>
      <c r="F85" s="522"/>
      <c r="G85" s="522"/>
    </row>
    <row r="86" spans="1:7" s="469" customFormat="1" ht="12.75">
      <c r="A86" s="1002" t="s">
        <v>385</v>
      </c>
      <c r="B86" s="1003"/>
      <c r="C86" s="1004"/>
      <c r="D86" s="445"/>
      <c r="E86" s="735"/>
      <c r="F86" s="736"/>
      <c r="G86" s="737">
        <f>SUM(G85:G85)</f>
        <v>0</v>
      </c>
    </row>
    <row r="87" spans="1:7" ht="12.75">
      <c r="A87" s="738"/>
      <c r="B87" s="739"/>
      <c r="C87" s="740"/>
      <c r="D87" s="91"/>
      <c r="E87" s="92"/>
      <c r="F87" s="93"/>
      <c r="G87" s="94"/>
    </row>
    <row r="88" spans="1:7" ht="12.75">
      <c r="A88" s="1016" t="s">
        <v>418</v>
      </c>
      <c r="B88" s="1017"/>
      <c r="C88" s="1017"/>
      <c r="D88" s="741"/>
      <c r="E88" s="742"/>
      <c r="F88" s="742"/>
      <c r="G88" s="743">
        <f>SUM(G86,G82)</f>
        <v>0</v>
      </c>
    </row>
    <row r="89" spans="1:7" ht="12.75">
      <c r="A89" s="66"/>
      <c r="B89" s="156"/>
      <c r="C89" s="136"/>
      <c r="D89" s="156"/>
      <c r="E89" s="157"/>
      <c r="F89" s="157"/>
      <c r="G89" s="57"/>
    </row>
    <row r="90" spans="1:7" ht="15">
      <c r="A90" s="1005" t="s">
        <v>88</v>
      </c>
      <c r="B90" s="1005"/>
      <c r="C90" s="1005"/>
      <c r="D90" s="436"/>
      <c r="E90" s="436"/>
      <c r="F90" s="436"/>
      <c r="G90" s="380">
        <f>SUM(G88,G71)</f>
        <v>0</v>
      </c>
    </row>
    <row r="91" spans="1:7" ht="12.75">
      <c r="A91" s="469"/>
      <c r="B91" s="469"/>
      <c r="C91" s="469"/>
      <c r="D91" s="469"/>
      <c r="E91" s="469"/>
      <c r="F91" s="469"/>
      <c r="G91" s="469"/>
    </row>
    <row r="92" spans="1:7" ht="12.75">
      <c r="A92" s="469"/>
      <c r="B92" s="469"/>
      <c r="C92" s="469"/>
      <c r="D92" s="469"/>
      <c r="E92" s="469"/>
      <c r="F92" s="469"/>
      <c r="G92" s="469"/>
    </row>
    <row r="93" spans="1:7" s="50" customFormat="1" ht="15">
      <c r="A93" s="1005" t="s">
        <v>89</v>
      </c>
      <c r="B93" s="1005"/>
      <c r="C93" s="1005"/>
      <c r="D93" s="436"/>
      <c r="E93" s="436"/>
      <c r="F93" s="436"/>
      <c r="G93" s="436"/>
    </row>
    <row r="94" spans="1:7" s="53" customFormat="1" ht="15">
      <c r="A94" s="438"/>
      <c r="B94" s="439"/>
      <c r="C94" s="440"/>
      <c r="D94" s="440"/>
      <c r="E94" s="440"/>
      <c r="F94" s="440"/>
      <c r="G94" s="440"/>
    </row>
    <row r="95" spans="1:7" s="53" customFormat="1" ht="12.75">
      <c r="A95" s="256" t="s">
        <v>395</v>
      </c>
      <c r="B95" s="83"/>
      <c r="C95" s="83"/>
      <c r="D95" s="83"/>
      <c r="E95" s="84"/>
      <c r="F95" s="85"/>
      <c r="G95" s="85"/>
    </row>
    <row r="96" spans="1:7" s="39" customFormat="1" ht="12.75">
      <c r="A96" s="118" t="s">
        <v>387</v>
      </c>
      <c r="B96" s="118" t="s">
        <v>379</v>
      </c>
      <c r="C96" s="118" t="s">
        <v>388</v>
      </c>
      <c r="D96" s="119" t="s">
        <v>380</v>
      </c>
      <c r="E96" s="119" t="s">
        <v>381</v>
      </c>
      <c r="F96" s="452" t="s">
        <v>382</v>
      </c>
      <c r="G96" s="119" t="s">
        <v>383</v>
      </c>
    </row>
    <row r="97" spans="1:8" s="39" customFormat="1" ht="45">
      <c r="A97" s="232">
        <v>1</v>
      </c>
      <c r="B97" s="246" t="s">
        <v>411</v>
      </c>
      <c r="C97" s="356" t="s">
        <v>720</v>
      </c>
      <c r="D97" s="233" t="s">
        <v>389</v>
      </c>
      <c r="E97" s="248">
        <v>101</v>
      </c>
      <c r="F97" s="248"/>
      <c r="G97" s="241"/>
      <c r="H97" s="46"/>
    </row>
    <row r="98" spans="1:8" s="39" customFormat="1" ht="23.25">
      <c r="A98" s="276">
        <v>2</v>
      </c>
      <c r="B98" s="441" t="s">
        <v>386</v>
      </c>
      <c r="C98" s="442" t="s">
        <v>34</v>
      </c>
      <c r="D98" s="277" t="s">
        <v>389</v>
      </c>
      <c r="E98" s="314">
        <v>101</v>
      </c>
      <c r="F98" s="314"/>
      <c r="G98" s="334"/>
      <c r="H98" s="46"/>
    </row>
    <row r="99" spans="1:248" s="49" customFormat="1" ht="15" customHeight="1">
      <c r="A99" s="138">
        <v>3</v>
      </c>
      <c r="B99" s="139" t="s">
        <v>1207</v>
      </c>
      <c r="C99" s="240" t="s">
        <v>86</v>
      </c>
      <c r="D99" s="234" t="s">
        <v>384</v>
      </c>
      <c r="E99" s="283">
        <v>876</v>
      </c>
      <c r="F99" s="248"/>
      <c r="G99" s="241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</row>
    <row r="100" spans="1:248" s="39" customFormat="1" ht="23.25">
      <c r="A100" s="232">
        <v>4</v>
      </c>
      <c r="B100" s="139" t="s">
        <v>405</v>
      </c>
      <c r="C100" s="240" t="s">
        <v>636</v>
      </c>
      <c r="D100" s="234" t="s">
        <v>408</v>
      </c>
      <c r="E100" s="249">
        <v>1.515</v>
      </c>
      <c r="F100" s="248"/>
      <c r="G100" s="241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</row>
    <row r="101" spans="1:248" s="49" customFormat="1" ht="12.75">
      <c r="A101" s="232">
        <v>5</v>
      </c>
      <c r="B101" s="139" t="s">
        <v>422</v>
      </c>
      <c r="C101" s="240" t="s">
        <v>400</v>
      </c>
      <c r="D101" s="234" t="s">
        <v>390</v>
      </c>
      <c r="E101" s="249">
        <v>0.42</v>
      </c>
      <c r="F101" s="248"/>
      <c r="G101" s="33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</row>
    <row r="102" spans="1:8" s="49" customFormat="1" ht="12.75">
      <c r="A102" s="257" t="s">
        <v>396</v>
      </c>
      <c r="B102" s="80"/>
      <c r="C102" s="151"/>
      <c r="D102" s="81"/>
      <c r="E102" s="712"/>
      <c r="F102" s="712"/>
      <c r="G102" s="713">
        <f>SUM(G97:G101)</f>
        <v>0</v>
      </c>
      <c r="H102" s="48"/>
    </row>
    <row r="103" spans="1:8" s="49" customFormat="1" ht="12.75">
      <c r="A103" s="540"/>
      <c r="B103" s="538"/>
      <c r="C103" s="539"/>
      <c r="D103" s="371"/>
      <c r="E103" s="759"/>
      <c r="F103" s="759"/>
      <c r="G103" s="771"/>
      <c r="H103" s="48"/>
    </row>
    <row r="104" spans="1:7" s="49" customFormat="1" ht="12.75">
      <c r="A104" s="1056" t="s">
        <v>286</v>
      </c>
      <c r="B104" s="1056"/>
      <c r="C104" s="1056"/>
      <c r="D104" s="315"/>
      <c r="E104" s="316"/>
      <c r="F104" s="316"/>
      <c r="G104" s="317"/>
    </row>
    <row r="105" spans="1:7" s="39" customFormat="1" ht="12.75">
      <c r="A105" s="480" t="s">
        <v>90</v>
      </c>
      <c r="B105" s="494"/>
      <c r="C105" s="481"/>
      <c r="D105" s="482"/>
      <c r="E105" s="483"/>
      <c r="F105" s="484"/>
      <c r="G105" s="485"/>
    </row>
    <row r="106" spans="1:7" s="39" customFormat="1" ht="12.75">
      <c r="A106" s="342"/>
      <c r="B106" s="1033" t="s">
        <v>640</v>
      </c>
      <c r="C106" s="1034"/>
      <c r="D106" s="138" t="s">
        <v>384</v>
      </c>
      <c r="E106" s="544">
        <v>45</v>
      </c>
      <c r="F106" s="142"/>
      <c r="G106" s="142"/>
    </row>
    <row r="107" spans="1:7" s="39" customFormat="1" ht="12.75">
      <c r="A107" s="507"/>
      <c r="B107" s="1037" t="s">
        <v>641</v>
      </c>
      <c r="C107" s="1038"/>
      <c r="D107" s="138" t="s">
        <v>384</v>
      </c>
      <c r="E107" s="509">
        <v>36</v>
      </c>
      <c r="F107" s="142"/>
      <c r="G107" s="142"/>
    </row>
    <row r="108" spans="1:7" s="39" customFormat="1" ht="12.75">
      <c r="A108" s="507"/>
      <c r="B108" s="1037" t="s">
        <v>642</v>
      </c>
      <c r="C108" s="1038"/>
      <c r="D108" s="138" t="s">
        <v>384</v>
      </c>
      <c r="E108" s="509">
        <v>69</v>
      </c>
      <c r="F108" s="142"/>
      <c r="G108" s="142"/>
    </row>
    <row r="109" spans="1:7" s="39" customFormat="1" ht="12.75">
      <c r="A109" s="507"/>
      <c r="B109" s="1037" t="s">
        <v>643</v>
      </c>
      <c r="C109" s="1038"/>
      <c r="D109" s="138" t="s">
        <v>384</v>
      </c>
      <c r="E109" s="509">
        <v>47</v>
      </c>
      <c r="F109" s="142"/>
      <c r="G109" s="142"/>
    </row>
    <row r="110" spans="1:7" s="39" customFormat="1" ht="12.75">
      <c r="A110" s="507"/>
      <c r="B110" s="1035" t="s">
        <v>644</v>
      </c>
      <c r="C110" s="1036"/>
      <c r="D110" s="138" t="s">
        <v>384</v>
      </c>
      <c r="E110" s="509">
        <v>57</v>
      </c>
      <c r="F110" s="142"/>
      <c r="G110" s="142"/>
    </row>
    <row r="111" spans="1:7" s="39" customFormat="1" ht="12.75">
      <c r="A111" s="507"/>
      <c r="B111" s="1037" t="s">
        <v>645</v>
      </c>
      <c r="C111" s="1038"/>
      <c r="D111" s="138" t="s">
        <v>384</v>
      </c>
      <c r="E111" s="417">
        <v>35</v>
      </c>
      <c r="F111" s="142"/>
      <c r="G111" s="142"/>
    </row>
    <row r="112" spans="1:7" s="39" customFormat="1" ht="12.75">
      <c r="A112" s="507"/>
      <c r="B112" s="1037" t="s">
        <v>646</v>
      </c>
      <c r="C112" s="1071"/>
      <c r="D112" s="138" t="s">
        <v>384</v>
      </c>
      <c r="E112" s="417">
        <v>76</v>
      </c>
      <c r="F112" s="142"/>
      <c r="G112" s="142"/>
    </row>
    <row r="113" spans="1:7" s="39" customFormat="1" ht="12.75">
      <c r="A113" s="507"/>
      <c r="B113" s="1072" t="s">
        <v>647</v>
      </c>
      <c r="C113" s="1073"/>
      <c r="D113" s="138" t="s">
        <v>384</v>
      </c>
      <c r="E113" s="544">
        <v>63</v>
      </c>
      <c r="F113" s="142"/>
      <c r="G113" s="545"/>
    </row>
    <row r="114" spans="1:7" s="39" customFormat="1" ht="12.75">
      <c r="A114" s="507"/>
      <c r="B114" s="1070" t="s">
        <v>648</v>
      </c>
      <c r="C114" s="1071"/>
      <c r="D114" s="138" t="s">
        <v>384</v>
      </c>
      <c r="E114" s="417">
        <v>49</v>
      </c>
      <c r="F114" s="142"/>
      <c r="G114" s="142"/>
    </row>
    <row r="115" spans="1:7" s="39" customFormat="1" ht="12.75">
      <c r="A115" s="507"/>
      <c r="B115" s="1070" t="s">
        <v>649</v>
      </c>
      <c r="C115" s="1071"/>
      <c r="D115" s="138" t="s">
        <v>384</v>
      </c>
      <c r="E115" s="417">
        <v>44</v>
      </c>
      <c r="F115" s="142"/>
      <c r="G115" s="142"/>
    </row>
    <row r="116" spans="1:7" s="39" customFormat="1" ht="12.75">
      <c r="A116" s="507"/>
      <c r="B116" s="1072" t="s">
        <v>650</v>
      </c>
      <c r="C116" s="1073"/>
      <c r="D116" s="138" t="s">
        <v>384</v>
      </c>
      <c r="E116" s="544">
        <v>44</v>
      </c>
      <c r="F116" s="142"/>
      <c r="G116" s="545"/>
    </row>
    <row r="117" spans="1:7" s="39" customFormat="1" ht="12.75">
      <c r="A117" s="507"/>
      <c r="B117" s="1070" t="s">
        <v>651</v>
      </c>
      <c r="C117" s="1071"/>
      <c r="D117" s="138" t="s">
        <v>384</v>
      </c>
      <c r="E117" s="417">
        <v>44</v>
      </c>
      <c r="F117" s="142"/>
      <c r="G117" s="142"/>
    </row>
    <row r="118" spans="1:7" s="39" customFormat="1" ht="12.75">
      <c r="A118" s="507"/>
      <c r="B118" s="1070" t="s">
        <v>652</v>
      </c>
      <c r="C118" s="1071"/>
      <c r="D118" s="138" t="s">
        <v>384</v>
      </c>
      <c r="E118" s="417">
        <v>47</v>
      </c>
      <c r="F118" s="142"/>
      <c r="G118" s="142"/>
    </row>
    <row r="119" spans="1:7" s="39" customFormat="1" ht="12.75">
      <c r="A119" s="507"/>
      <c r="B119" s="1070" t="s">
        <v>653</v>
      </c>
      <c r="C119" s="1071"/>
      <c r="D119" s="138" t="s">
        <v>384</v>
      </c>
      <c r="E119" s="417">
        <v>69</v>
      </c>
      <c r="F119" s="142"/>
      <c r="G119" s="142"/>
    </row>
    <row r="120" spans="1:7" s="39" customFormat="1" ht="12.75">
      <c r="A120" s="507"/>
      <c r="B120" s="1070" t="s">
        <v>654</v>
      </c>
      <c r="C120" s="1071"/>
      <c r="D120" s="138" t="s">
        <v>384</v>
      </c>
      <c r="E120" s="417">
        <v>67</v>
      </c>
      <c r="F120" s="142"/>
      <c r="G120" s="142"/>
    </row>
    <row r="121" spans="1:7" s="39" customFormat="1" ht="12.75">
      <c r="A121" s="507"/>
      <c r="B121" s="1070" t="s">
        <v>655</v>
      </c>
      <c r="C121" s="1071"/>
      <c r="D121" s="138" t="s">
        <v>384</v>
      </c>
      <c r="E121" s="417">
        <v>34</v>
      </c>
      <c r="F121" s="142"/>
      <c r="G121" s="142"/>
    </row>
    <row r="122" spans="1:7" s="39" customFormat="1" ht="12.75">
      <c r="A122" s="490"/>
      <c r="B122" s="1067" t="s">
        <v>656</v>
      </c>
      <c r="C122" s="1068"/>
      <c r="D122" s="429" t="s">
        <v>384</v>
      </c>
      <c r="E122" s="556">
        <v>50</v>
      </c>
      <c r="F122" s="557"/>
      <c r="G122" s="557"/>
    </row>
    <row r="123" spans="1:8" s="39" customFormat="1" ht="12.75">
      <c r="A123" s="1018" t="s">
        <v>385</v>
      </c>
      <c r="B123" s="1019"/>
      <c r="C123" s="1020"/>
      <c r="D123" s="487" t="s">
        <v>384</v>
      </c>
      <c r="E123" s="210">
        <f>SUM(E106:E122)</f>
        <v>876</v>
      </c>
      <c r="F123" s="319"/>
      <c r="G123" s="319">
        <f>SUM(G106:G122)</f>
        <v>0</v>
      </c>
      <c r="H123" s="46"/>
    </row>
    <row r="124" spans="1:8" s="39" customFormat="1" ht="12.75">
      <c r="A124" s="724" t="s">
        <v>407</v>
      </c>
      <c r="B124" s="725"/>
      <c r="C124" s="726"/>
      <c r="D124" s="155" t="s">
        <v>406</v>
      </c>
      <c r="E124" s="726">
        <v>25</v>
      </c>
      <c r="F124" s="322"/>
      <c r="G124" s="670">
        <f>PRODUCT(E124,G123)/100+G123</f>
        <v>0</v>
      </c>
      <c r="H124" s="46"/>
    </row>
    <row r="125" spans="1:8" s="37" customFormat="1" ht="12.75">
      <c r="A125" s="400" t="s">
        <v>397</v>
      </c>
      <c r="B125" s="772"/>
      <c r="C125" s="773"/>
      <c r="D125" s="774"/>
      <c r="E125" s="775"/>
      <c r="F125" s="671"/>
      <c r="G125" s="776">
        <f>PRODUCT(G124)*1.03</f>
        <v>0</v>
      </c>
      <c r="H125" s="54"/>
    </row>
    <row r="126" spans="1:8" ht="12.75">
      <c r="A126" s="250"/>
      <c r="B126" s="732"/>
      <c r="C126" s="733"/>
      <c r="D126" s="261"/>
      <c r="E126" s="734"/>
      <c r="F126" s="669"/>
      <c r="G126" s="669"/>
      <c r="H126" s="18"/>
    </row>
    <row r="127" spans="1:7" s="469" customFormat="1" ht="12.75">
      <c r="A127" s="990" t="s">
        <v>36</v>
      </c>
      <c r="B127" s="991"/>
      <c r="C127" s="992"/>
      <c r="D127" s="359"/>
      <c r="E127" s="359"/>
      <c r="F127" s="359"/>
      <c r="G127" s="359"/>
    </row>
    <row r="128" spans="1:7" s="469" customFormat="1" ht="12.75">
      <c r="A128" s="993" t="s">
        <v>637</v>
      </c>
      <c r="B128" s="994"/>
      <c r="C128" s="995"/>
      <c r="D128" s="360" t="s">
        <v>408</v>
      </c>
      <c r="E128" s="472">
        <v>0.2525</v>
      </c>
      <c r="F128" s="522"/>
      <c r="G128" s="522"/>
    </row>
    <row r="129" spans="1:7" s="469" customFormat="1" ht="12.75">
      <c r="A129" s="1002" t="s">
        <v>385</v>
      </c>
      <c r="B129" s="1003"/>
      <c r="C129" s="1004"/>
      <c r="D129" s="445"/>
      <c r="E129" s="735"/>
      <c r="F129" s="736"/>
      <c r="G129" s="737">
        <f>SUM(G128:G128)</f>
        <v>0</v>
      </c>
    </row>
    <row r="130" spans="1:7" ht="12.75">
      <c r="A130" s="738"/>
      <c r="B130" s="739"/>
      <c r="C130" s="740"/>
      <c r="D130" s="91"/>
      <c r="E130" s="92"/>
      <c r="F130" s="93"/>
      <c r="G130" s="94"/>
    </row>
    <row r="131" spans="1:7" ht="12.75">
      <c r="A131" s="1016" t="s">
        <v>424</v>
      </c>
      <c r="B131" s="1017"/>
      <c r="C131" s="1017"/>
      <c r="D131" s="741"/>
      <c r="E131" s="742"/>
      <c r="F131" s="742"/>
      <c r="G131" s="743">
        <f>SUM(G129,G125)</f>
        <v>0</v>
      </c>
    </row>
    <row r="132" spans="1:7" ht="12.75">
      <c r="A132" s="66"/>
      <c r="B132" s="156"/>
      <c r="C132" s="136"/>
      <c r="D132" s="156"/>
      <c r="E132" s="157"/>
      <c r="F132" s="157"/>
      <c r="G132" s="57"/>
    </row>
    <row r="133" spans="1:7" ht="15">
      <c r="A133" s="1005" t="s">
        <v>91</v>
      </c>
      <c r="B133" s="1005"/>
      <c r="C133" s="1005"/>
      <c r="D133" s="436"/>
      <c r="E133" s="436"/>
      <c r="F133" s="436"/>
      <c r="G133" s="380">
        <f>SUM(G131,G102)</f>
        <v>0</v>
      </c>
    </row>
    <row r="134" spans="1:7" ht="12.75">
      <c r="A134" s="469"/>
      <c r="B134" s="469"/>
      <c r="C134" s="469"/>
      <c r="D134" s="469"/>
      <c r="E134" s="469"/>
      <c r="F134" s="469"/>
      <c r="G134" s="469"/>
    </row>
    <row r="135" spans="1:7" ht="12.75">
      <c r="A135" s="469"/>
      <c r="B135" s="469"/>
      <c r="C135" s="469"/>
      <c r="D135" s="469"/>
      <c r="E135" s="469"/>
      <c r="F135" s="469"/>
      <c r="G135" s="469"/>
    </row>
    <row r="136" spans="1:7" s="50" customFormat="1" ht="15">
      <c r="A136" s="1005" t="s">
        <v>92</v>
      </c>
      <c r="B136" s="1005"/>
      <c r="C136" s="1005"/>
      <c r="D136" s="436"/>
      <c r="E136" s="436"/>
      <c r="F136" s="436"/>
      <c r="G136" s="436"/>
    </row>
    <row r="137" spans="1:7" s="53" customFormat="1" ht="15">
      <c r="A137" s="438"/>
      <c r="B137" s="439"/>
      <c r="C137" s="440"/>
      <c r="D137" s="440"/>
      <c r="E137" s="440"/>
      <c r="F137" s="440"/>
      <c r="G137" s="440"/>
    </row>
    <row r="138" spans="1:7" s="53" customFormat="1" ht="12.75">
      <c r="A138" s="256" t="s">
        <v>395</v>
      </c>
      <c r="B138" s="83"/>
      <c r="C138" s="83"/>
      <c r="D138" s="83"/>
      <c r="E138" s="84"/>
      <c r="F138" s="85"/>
      <c r="G138" s="85"/>
    </row>
    <row r="139" spans="1:7" s="39" customFormat="1" ht="12.75">
      <c r="A139" s="118" t="s">
        <v>387</v>
      </c>
      <c r="B139" s="118" t="s">
        <v>379</v>
      </c>
      <c r="C139" s="118" t="s">
        <v>388</v>
      </c>
      <c r="D139" s="119" t="s">
        <v>380</v>
      </c>
      <c r="E139" s="119" t="s">
        <v>381</v>
      </c>
      <c r="F139" s="452" t="s">
        <v>382</v>
      </c>
      <c r="G139" s="119" t="s">
        <v>383</v>
      </c>
    </row>
    <row r="140" spans="1:7" s="39" customFormat="1" ht="55.5" customHeight="1">
      <c r="A140" s="232">
        <v>1</v>
      </c>
      <c r="B140" s="139" t="s">
        <v>411</v>
      </c>
      <c r="C140" s="285" t="s">
        <v>720</v>
      </c>
      <c r="D140" s="234" t="s">
        <v>389</v>
      </c>
      <c r="E140" s="248">
        <v>58</v>
      </c>
      <c r="F140" s="248"/>
      <c r="G140" s="241"/>
    </row>
    <row r="141" spans="1:7" s="39" customFormat="1" ht="23.25">
      <c r="A141" s="276">
        <v>2</v>
      </c>
      <c r="B141" s="332" t="s">
        <v>386</v>
      </c>
      <c r="C141" s="333" t="s">
        <v>34</v>
      </c>
      <c r="D141" s="430" t="s">
        <v>389</v>
      </c>
      <c r="E141" s="314">
        <v>58</v>
      </c>
      <c r="F141" s="314"/>
      <c r="G141" s="334"/>
    </row>
    <row r="142" spans="1:248" s="49" customFormat="1" ht="12.75">
      <c r="A142" s="138">
        <v>3</v>
      </c>
      <c r="B142" s="139" t="s">
        <v>1207</v>
      </c>
      <c r="C142" s="240" t="s">
        <v>86</v>
      </c>
      <c r="D142" s="234" t="s">
        <v>384</v>
      </c>
      <c r="E142" s="283">
        <v>633</v>
      </c>
      <c r="F142" s="248"/>
      <c r="G142" s="241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</row>
    <row r="143" spans="1:248" s="39" customFormat="1" ht="23.25">
      <c r="A143" s="232">
        <v>4</v>
      </c>
      <c r="B143" s="139" t="s">
        <v>405</v>
      </c>
      <c r="C143" s="240" t="s">
        <v>638</v>
      </c>
      <c r="D143" s="234" t="s">
        <v>408</v>
      </c>
      <c r="E143" s="249">
        <v>0.87</v>
      </c>
      <c r="F143" s="248"/>
      <c r="G143" s="241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</row>
    <row r="144" spans="1:248" s="49" customFormat="1" ht="12.75">
      <c r="A144" s="232">
        <v>5</v>
      </c>
      <c r="B144" s="139" t="s">
        <v>422</v>
      </c>
      <c r="C144" s="240" t="s">
        <v>400</v>
      </c>
      <c r="D144" s="234" t="s">
        <v>390</v>
      </c>
      <c r="E144" s="249">
        <v>0.16</v>
      </c>
      <c r="F144" s="248"/>
      <c r="G144" s="33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</row>
    <row r="145" spans="1:7" s="49" customFormat="1" ht="12.75">
      <c r="A145" s="257" t="s">
        <v>396</v>
      </c>
      <c r="B145" s="709"/>
      <c r="C145" s="710"/>
      <c r="D145" s="711"/>
      <c r="E145" s="712"/>
      <c r="F145" s="712"/>
      <c r="G145" s="713">
        <f>SUM(G140:G144)</f>
        <v>0</v>
      </c>
    </row>
    <row r="146" spans="1:7" s="49" customFormat="1" ht="12.75">
      <c r="A146" s="540"/>
      <c r="B146" s="538"/>
      <c r="C146" s="539"/>
      <c r="D146" s="371"/>
      <c r="E146" s="372"/>
      <c r="F146" s="372"/>
      <c r="G146" s="373"/>
    </row>
    <row r="147" spans="1:7" s="49" customFormat="1" ht="12.75">
      <c r="A147" s="1056" t="s">
        <v>291</v>
      </c>
      <c r="B147" s="1056"/>
      <c r="C147" s="1056"/>
      <c r="D147" s="315"/>
      <c r="E147" s="316"/>
      <c r="F147" s="316"/>
      <c r="G147" s="317"/>
    </row>
    <row r="148" spans="1:7" s="39" customFormat="1" ht="12.75">
      <c r="A148" s="480" t="s">
        <v>657</v>
      </c>
      <c r="B148" s="494"/>
      <c r="C148" s="481"/>
      <c r="D148" s="482"/>
      <c r="E148" s="483"/>
      <c r="F148" s="484"/>
      <c r="G148" s="485"/>
    </row>
    <row r="149" spans="1:7" s="39" customFormat="1" ht="12.75">
      <c r="A149" s="342"/>
      <c r="B149" s="1040" t="s">
        <v>658</v>
      </c>
      <c r="C149" s="1040"/>
      <c r="D149" s="138"/>
      <c r="E149" s="417">
        <v>100</v>
      </c>
      <c r="F149" s="142"/>
      <c r="G149" s="142"/>
    </row>
    <row r="150" spans="1:7" s="39" customFormat="1" ht="12.75">
      <c r="A150" s="507"/>
      <c r="B150" s="1040" t="s">
        <v>659</v>
      </c>
      <c r="C150" s="1069"/>
      <c r="D150" s="138"/>
      <c r="E150" s="417">
        <v>51</v>
      </c>
      <c r="F150" s="142"/>
      <c r="G150" s="142"/>
    </row>
    <row r="151" spans="1:7" s="39" customFormat="1" ht="12.75">
      <c r="A151" s="507"/>
      <c r="B151" s="1040" t="s">
        <v>660</v>
      </c>
      <c r="C151" s="1069"/>
      <c r="D151" s="138"/>
      <c r="E151" s="417">
        <v>65</v>
      </c>
      <c r="F151" s="142"/>
      <c r="G151" s="142"/>
    </row>
    <row r="152" spans="1:7" s="39" customFormat="1" ht="12.75">
      <c r="A152" s="507"/>
      <c r="B152" s="1040" t="s">
        <v>661</v>
      </c>
      <c r="C152" s="1069"/>
      <c r="D152" s="138"/>
      <c r="E152" s="417">
        <v>80</v>
      </c>
      <c r="F152" s="142"/>
      <c r="G152" s="142"/>
    </row>
    <row r="153" spans="1:7" s="39" customFormat="1" ht="12.75">
      <c r="A153" s="507"/>
      <c r="B153" s="1040" t="s">
        <v>662</v>
      </c>
      <c r="C153" s="1069"/>
      <c r="D153" s="138"/>
      <c r="E153" s="417">
        <v>49</v>
      </c>
      <c r="F153" s="142"/>
      <c r="G153" s="142"/>
    </row>
    <row r="154" spans="1:7" s="39" customFormat="1" ht="12.75">
      <c r="A154" s="507"/>
      <c r="B154" s="1040" t="s">
        <v>663</v>
      </c>
      <c r="C154" s="1069"/>
      <c r="D154" s="138"/>
      <c r="E154" s="417">
        <v>48</v>
      </c>
      <c r="F154" s="142"/>
      <c r="G154" s="142"/>
    </row>
    <row r="155" spans="1:7" s="39" customFormat="1" ht="12.75">
      <c r="A155" s="507"/>
      <c r="B155" s="1040" t="s">
        <v>664</v>
      </c>
      <c r="C155" s="1069"/>
      <c r="D155" s="138"/>
      <c r="E155" s="417">
        <v>25</v>
      </c>
      <c r="F155" s="142"/>
      <c r="G155" s="142"/>
    </row>
    <row r="156" spans="1:7" s="39" customFormat="1" ht="12.75">
      <c r="A156" s="507"/>
      <c r="B156" s="1040" t="s">
        <v>665</v>
      </c>
      <c r="C156" s="1069"/>
      <c r="D156" s="138"/>
      <c r="E156" s="417">
        <v>37</v>
      </c>
      <c r="F156" s="142"/>
      <c r="G156" s="142"/>
    </row>
    <row r="157" spans="1:7" s="39" customFormat="1" ht="12.75">
      <c r="A157" s="507"/>
      <c r="B157" s="1040" t="s">
        <v>666</v>
      </c>
      <c r="C157" s="1069"/>
      <c r="D157" s="138"/>
      <c r="E157" s="417">
        <v>42</v>
      </c>
      <c r="F157" s="142"/>
      <c r="G157" s="142"/>
    </row>
    <row r="158" spans="1:7" s="39" customFormat="1" ht="12.75">
      <c r="A158" s="507"/>
      <c r="B158" s="1040" t="s">
        <v>668</v>
      </c>
      <c r="C158" s="1069"/>
      <c r="D158" s="138"/>
      <c r="E158" s="417">
        <v>61</v>
      </c>
      <c r="F158" s="142"/>
      <c r="G158" s="142"/>
    </row>
    <row r="159" spans="1:7" s="39" customFormat="1" ht="12.75">
      <c r="A159" s="490"/>
      <c r="B159" s="1009" t="s">
        <v>667</v>
      </c>
      <c r="C159" s="1074"/>
      <c r="D159" s="290" t="s">
        <v>384</v>
      </c>
      <c r="E159" s="556">
        <v>75</v>
      </c>
      <c r="F159" s="557"/>
      <c r="G159" s="557"/>
    </row>
    <row r="160" spans="1:7" s="39" customFormat="1" ht="12.75">
      <c r="A160" s="1010" t="s">
        <v>385</v>
      </c>
      <c r="B160" s="1011"/>
      <c r="C160" s="1012"/>
      <c r="D160" s="487"/>
      <c r="E160" s="421">
        <f>SUM(E149:E159)</f>
        <v>633</v>
      </c>
      <c r="F160" s="489"/>
      <c r="G160" s="319">
        <f>SUM(G149:G159)</f>
        <v>0</v>
      </c>
    </row>
    <row r="161" spans="1:7" s="39" customFormat="1" ht="12.75">
      <c r="A161" s="750" t="s">
        <v>407</v>
      </c>
      <c r="B161" s="139"/>
      <c r="C161" s="140"/>
      <c r="D161" s="138" t="s">
        <v>406</v>
      </c>
      <c r="E161" s="140">
        <v>25</v>
      </c>
      <c r="F161" s="142"/>
      <c r="G161" s="751">
        <f>PRODUCT(E161,G160)/100+G160</f>
        <v>0</v>
      </c>
    </row>
    <row r="162" spans="1:7" s="37" customFormat="1" ht="12.75">
      <c r="A162" s="149" t="s">
        <v>397</v>
      </c>
      <c r="B162" s="727"/>
      <c r="C162" s="728"/>
      <c r="D162" s="78"/>
      <c r="E162" s="729"/>
      <c r="F162" s="730"/>
      <c r="G162" s="731">
        <f>PRODUCT(G161)*1.03</f>
        <v>0</v>
      </c>
    </row>
    <row r="163" spans="1:7" ht="12.75">
      <c r="A163" s="250"/>
      <c r="B163" s="732"/>
      <c r="C163" s="733"/>
      <c r="D163" s="261"/>
      <c r="E163" s="734"/>
      <c r="F163" s="669"/>
      <c r="G163" s="669"/>
    </row>
    <row r="164" spans="1:7" s="469" customFormat="1" ht="12.75">
      <c r="A164" s="990" t="s">
        <v>36</v>
      </c>
      <c r="B164" s="991"/>
      <c r="C164" s="992"/>
      <c r="D164" s="359"/>
      <c r="E164" s="359"/>
      <c r="F164" s="359"/>
      <c r="G164" s="359"/>
    </row>
    <row r="165" spans="1:7" s="469" customFormat="1" ht="12.75">
      <c r="A165" s="993" t="s">
        <v>639</v>
      </c>
      <c r="B165" s="994"/>
      <c r="C165" s="995"/>
      <c r="D165" s="360" t="s">
        <v>408</v>
      </c>
      <c r="E165" s="472">
        <v>0.145</v>
      </c>
      <c r="F165" s="522"/>
      <c r="G165" s="522"/>
    </row>
    <row r="166" spans="1:7" s="469" customFormat="1" ht="12.75">
      <c r="A166" s="1002" t="s">
        <v>385</v>
      </c>
      <c r="B166" s="1003"/>
      <c r="C166" s="1004"/>
      <c r="D166" s="445"/>
      <c r="E166" s="735"/>
      <c r="F166" s="736"/>
      <c r="G166" s="737">
        <f>SUM(G165:G165)</f>
        <v>0</v>
      </c>
    </row>
    <row r="167" spans="1:7" ht="12.75">
      <c r="A167" s="738"/>
      <c r="B167" s="739"/>
      <c r="C167" s="740"/>
      <c r="D167" s="91"/>
      <c r="E167" s="92"/>
      <c r="F167" s="93"/>
      <c r="G167" s="94"/>
    </row>
    <row r="168" spans="1:7" ht="12.75">
      <c r="A168" s="1016" t="s">
        <v>442</v>
      </c>
      <c r="B168" s="1017"/>
      <c r="C168" s="1017"/>
      <c r="D168" s="741"/>
      <c r="E168" s="742"/>
      <c r="F168" s="742"/>
      <c r="G168" s="743">
        <f>SUM(G166,G162)</f>
        <v>0</v>
      </c>
    </row>
    <row r="169" spans="1:7" ht="12.75">
      <c r="A169" s="66"/>
      <c r="B169" s="156"/>
      <c r="C169" s="136"/>
      <c r="D169" s="156"/>
      <c r="E169" s="157"/>
      <c r="F169" s="157"/>
      <c r="G169" s="57"/>
    </row>
    <row r="170" spans="1:7" ht="15">
      <c r="A170" s="1005" t="s">
        <v>93</v>
      </c>
      <c r="B170" s="1005"/>
      <c r="C170" s="1005"/>
      <c r="D170" s="436"/>
      <c r="E170" s="436"/>
      <c r="F170" s="436"/>
      <c r="G170" s="380">
        <f>SUM(G168,G145)</f>
        <v>0</v>
      </c>
    </row>
    <row r="171" spans="1:7" ht="12.75">
      <c r="A171" s="469"/>
      <c r="B171" s="469"/>
      <c r="C171" s="469"/>
      <c r="D171" s="469"/>
      <c r="E171" s="469"/>
      <c r="F171" s="469"/>
      <c r="G171" s="469"/>
    </row>
    <row r="172" spans="1:7" ht="12.75">
      <c r="A172" s="469"/>
      <c r="B172" s="469"/>
      <c r="C172" s="469"/>
      <c r="D172" s="469"/>
      <c r="E172" s="469"/>
      <c r="F172" s="469"/>
      <c r="G172" s="469"/>
    </row>
    <row r="173" spans="1:7" ht="15">
      <c r="A173" s="435" t="s">
        <v>1205</v>
      </c>
      <c r="B173" s="208"/>
      <c r="C173" s="196"/>
      <c r="D173" s="196"/>
      <c r="E173" s="196"/>
      <c r="F173" s="196"/>
      <c r="G173" s="196"/>
    </row>
    <row r="174" spans="1:7" s="50" customFormat="1" ht="15" customHeight="1">
      <c r="A174" s="469"/>
      <c r="B174" s="469"/>
      <c r="C174" s="469"/>
      <c r="D174" s="469"/>
      <c r="E174" s="469"/>
      <c r="F174" s="469"/>
      <c r="G174" s="469"/>
    </row>
    <row r="175" spans="1:7" ht="13.5">
      <c r="A175" s="470" t="s">
        <v>1140</v>
      </c>
      <c r="B175" s="208"/>
      <c r="C175" s="196"/>
      <c r="D175" s="196"/>
      <c r="E175" s="196"/>
      <c r="F175" s="196"/>
      <c r="G175" s="196"/>
    </row>
    <row r="176" spans="1:7" s="18" customFormat="1" ht="13.5">
      <c r="A176" s="229"/>
      <c r="B176" s="222"/>
      <c r="C176" s="197"/>
      <c r="D176" s="197"/>
      <c r="E176" s="197"/>
      <c r="F176" s="197"/>
      <c r="G176" s="197"/>
    </row>
    <row r="177" spans="1:7" s="53" customFormat="1" ht="12.75" customHeight="1">
      <c r="A177" s="471" t="s">
        <v>395</v>
      </c>
      <c r="B177" s="63"/>
      <c r="C177" s="63"/>
      <c r="D177" s="63"/>
      <c r="E177" s="64"/>
      <c r="F177" s="65"/>
      <c r="G177" s="65"/>
    </row>
    <row r="178" spans="1:7" s="39" customFormat="1" ht="11.25" customHeight="1">
      <c r="A178" s="120" t="s">
        <v>387</v>
      </c>
      <c r="B178" s="120" t="s">
        <v>379</v>
      </c>
      <c r="C178" s="120" t="s">
        <v>388</v>
      </c>
      <c r="D178" s="121" t="s">
        <v>380</v>
      </c>
      <c r="E178" s="121" t="s">
        <v>381</v>
      </c>
      <c r="F178" s="121" t="s">
        <v>382</v>
      </c>
      <c r="G178" s="198" t="s">
        <v>383</v>
      </c>
    </row>
    <row r="179" spans="1:7" s="39" customFormat="1" ht="33.75">
      <c r="A179" s="325">
        <v>1</v>
      </c>
      <c r="B179" s="326" t="s">
        <v>674</v>
      </c>
      <c r="C179" s="327" t="s">
        <v>673</v>
      </c>
      <c r="D179" s="328" t="s">
        <v>389</v>
      </c>
      <c r="E179" s="329">
        <v>164</v>
      </c>
      <c r="F179" s="329"/>
      <c r="G179" s="329"/>
    </row>
    <row r="180" spans="1:248" s="39" customFormat="1" ht="22.5">
      <c r="A180" s="138">
        <v>2</v>
      </c>
      <c r="B180" s="139" t="s">
        <v>386</v>
      </c>
      <c r="C180" s="240" t="s">
        <v>676</v>
      </c>
      <c r="D180" s="234" t="s">
        <v>389</v>
      </c>
      <c r="E180" s="241">
        <v>164</v>
      </c>
      <c r="F180" s="241"/>
      <c r="G180" s="241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</row>
    <row r="181" spans="1:7" ht="22.5">
      <c r="A181" s="138">
        <v>3</v>
      </c>
      <c r="B181" s="139" t="s">
        <v>425</v>
      </c>
      <c r="C181" s="240" t="s">
        <v>1162</v>
      </c>
      <c r="D181" s="234" t="s">
        <v>389</v>
      </c>
      <c r="E181" s="241">
        <v>328</v>
      </c>
      <c r="F181" s="241"/>
      <c r="G181" s="241"/>
    </row>
    <row r="182" spans="1:7" ht="24" customHeight="1">
      <c r="A182" s="355">
        <v>4</v>
      </c>
      <c r="B182" s="356" t="s">
        <v>430</v>
      </c>
      <c r="C182" s="285" t="s">
        <v>1163</v>
      </c>
      <c r="D182" s="357" t="s">
        <v>390</v>
      </c>
      <c r="E182" s="580">
        <v>0.492</v>
      </c>
      <c r="F182" s="331"/>
      <c r="G182" s="241"/>
    </row>
    <row r="183" spans="1:7" ht="22.5">
      <c r="A183" s="232">
        <v>5</v>
      </c>
      <c r="B183" s="139" t="s">
        <v>426</v>
      </c>
      <c r="C183" s="240" t="s">
        <v>1165</v>
      </c>
      <c r="D183" s="233" t="s">
        <v>389</v>
      </c>
      <c r="E183" s="241">
        <v>492</v>
      </c>
      <c r="F183" s="241"/>
      <c r="G183" s="241"/>
    </row>
    <row r="184" spans="1:7" ht="33.75">
      <c r="A184" s="232">
        <v>6</v>
      </c>
      <c r="B184" s="285" t="s">
        <v>429</v>
      </c>
      <c r="C184" s="285" t="s">
        <v>1166</v>
      </c>
      <c r="D184" s="233" t="s">
        <v>390</v>
      </c>
      <c r="E184" s="330">
        <v>0.00328</v>
      </c>
      <c r="F184" s="275"/>
      <c r="G184" s="241"/>
    </row>
    <row r="185" spans="1:7" ht="51" customHeight="1">
      <c r="A185" s="276">
        <v>7</v>
      </c>
      <c r="B185" s="332" t="s">
        <v>431</v>
      </c>
      <c r="C185" s="333" t="s">
        <v>675</v>
      </c>
      <c r="D185" s="277" t="s">
        <v>389</v>
      </c>
      <c r="E185" s="334">
        <v>164</v>
      </c>
      <c r="F185" s="334"/>
      <c r="G185" s="334"/>
    </row>
    <row r="186" spans="1:7" ht="22.5">
      <c r="A186" s="276">
        <v>8</v>
      </c>
      <c r="B186" s="332" t="s">
        <v>427</v>
      </c>
      <c r="C186" s="333" t="s">
        <v>428</v>
      </c>
      <c r="D186" s="277" t="s">
        <v>389</v>
      </c>
      <c r="E186" s="334">
        <v>164</v>
      </c>
      <c r="F186" s="334"/>
      <c r="G186" s="334"/>
    </row>
    <row r="187" spans="1:248" s="49" customFormat="1" ht="12.75">
      <c r="A187" s="242">
        <v>9</v>
      </c>
      <c r="B187" s="291" t="s">
        <v>422</v>
      </c>
      <c r="C187" s="292" t="s">
        <v>400</v>
      </c>
      <c r="D187" s="236" t="s">
        <v>390</v>
      </c>
      <c r="E187" s="575">
        <v>2.8</v>
      </c>
      <c r="F187" s="574"/>
      <c r="G187" s="493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</row>
    <row r="188" spans="1:7" ht="12.75">
      <c r="A188" s="116" t="s">
        <v>396</v>
      </c>
      <c r="B188" s="100"/>
      <c r="C188" s="101"/>
      <c r="D188" s="102"/>
      <c r="E188" s="103"/>
      <c r="F188" s="104"/>
      <c r="G188" s="223">
        <f>SUM(G179:G187)</f>
        <v>0</v>
      </c>
    </row>
    <row r="189" spans="1:7" ht="13.5" customHeight="1">
      <c r="A189" s="122"/>
      <c r="B189" s="123"/>
      <c r="C189" s="124"/>
      <c r="D189" s="125"/>
      <c r="E189" s="126"/>
      <c r="F189" s="127"/>
      <c r="G189" s="110"/>
    </row>
    <row r="190" spans="1:7" ht="12.75">
      <c r="A190" s="1046" t="s">
        <v>292</v>
      </c>
      <c r="B190" s="1046"/>
      <c r="C190" s="1046"/>
      <c r="D190" s="66"/>
      <c r="E190" s="67"/>
      <c r="F190" s="57"/>
      <c r="G190" s="57"/>
    </row>
    <row r="191" spans="1:7" ht="12.75">
      <c r="A191" s="1006" t="s">
        <v>95</v>
      </c>
      <c r="B191" s="1007"/>
      <c r="C191" s="1008"/>
      <c r="D191" s="367" t="s">
        <v>390</v>
      </c>
      <c r="E191" s="368">
        <v>2.3</v>
      </c>
      <c r="F191" s="336"/>
      <c r="G191" s="336"/>
    </row>
    <row r="192" spans="1:7" ht="12.75">
      <c r="A192" s="364" t="s">
        <v>432</v>
      </c>
      <c r="B192" s="365"/>
      <c r="C192" s="366"/>
      <c r="D192" s="366"/>
      <c r="E192" s="366"/>
      <c r="F192" s="366"/>
      <c r="G192" s="366"/>
    </row>
    <row r="193" spans="1:7" ht="12.75">
      <c r="A193" s="993" t="s">
        <v>96</v>
      </c>
      <c r="B193" s="994"/>
      <c r="C193" s="995"/>
      <c r="D193" s="360" t="s">
        <v>408</v>
      </c>
      <c r="E193" s="472">
        <v>0.615</v>
      </c>
      <c r="F193" s="165"/>
      <c r="G193" s="165"/>
    </row>
    <row r="194" spans="1:7" ht="12.75">
      <c r="A194" s="1041" t="s">
        <v>1167</v>
      </c>
      <c r="B194" s="1042"/>
      <c r="C194" s="1043"/>
      <c r="D194" s="138" t="s">
        <v>399</v>
      </c>
      <c r="E194" s="362">
        <v>3.28</v>
      </c>
      <c r="F194" s="362"/>
      <c r="G194" s="362"/>
    </row>
    <row r="195" spans="1:7" ht="24.75" customHeight="1">
      <c r="A195" s="996" t="s">
        <v>97</v>
      </c>
      <c r="B195" s="997"/>
      <c r="C195" s="998"/>
      <c r="D195" s="234" t="s">
        <v>399</v>
      </c>
      <c r="E195" s="288">
        <v>4.92</v>
      </c>
      <c r="F195" s="275"/>
      <c r="G195" s="275"/>
    </row>
    <row r="196" spans="1:7" ht="12.75">
      <c r="A196" s="999" t="s">
        <v>443</v>
      </c>
      <c r="B196" s="1000"/>
      <c r="C196" s="1000"/>
      <c r="D196" s="184"/>
      <c r="E196" s="185"/>
      <c r="F196" s="186"/>
      <c r="G196" s="159">
        <f>SUM(G191:G195)</f>
        <v>0</v>
      </c>
    </row>
    <row r="197" spans="1:7" s="39" customFormat="1" ht="11.25" customHeight="1">
      <c r="A197" s="177"/>
      <c r="B197" s="187"/>
      <c r="C197" s="172"/>
      <c r="D197" s="188"/>
      <c r="E197" s="189"/>
      <c r="F197" s="190"/>
      <c r="G197" s="182"/>
    </row>
    <row r="198" spans="1:7" s="39" customFormat="1" ht="13.5">
      <c r="A198" s="987" t="s">
        <v>677</v>
      </c>
      <c r="B198" s="987"/>
      <c r="C198" s="987"/>
      <c r="D198" s="433"/>
      <c r="E198" s="433"/>
      <c r="F198" s="433"/>
      <c r="G198" s="228">
        <f>SUM(G196,G188)</f>
        <v>0</v>
      </c>
    </row>
    <row r="199" spans="1:7" s="39" customFormat="1" ht="16.5" customHeight="1">
      <c r="A199" s="224"/>
      <c r="B199" s="224"/>
      <c r="C199" s="224"/>
      <c r="D199" s="224"/>
      <c r="E199" s="224"/>
      <c r="F199" s="224"/>
      <c r="G199" s="268"/>
    </row>
    <row r="200" spans="1:7" s="39" customFormat="1" ht="16.5" customHeight="1">
      <c r="A200" s="988" t="s">
        <v>295</v>
      </c>
      <c r="B200" s="988"/>
      <c r="C200" s="988"/>
      <c r="D200" s="988"/>
      <c r="E200" s="988"/>
      <c r="F200" s="988"/>
      <c r="G200" s="988"/>
    </row>
    <row r="201" spans="1:8" s="39" customFormat="1" ht="16.5" customHeight="1">
      <c r="A201" s="229"/>
      <c r="B201" s="229"/>
      <c r="C201" s="229"/>
      <c r="D201" s="229"/>
      <c r="E201" s="229"/>
      <c r="F201" s="229"/>
      <c r="G201" s="229"/>
      <c r="H201" s="46"/>
    </row>
    <row r="202" spans="1:7" s="39" customFormat="1" ht="15" customHeight="1">
      <c r="A202" s="256" t="s">
        <v>395</v>
      </c>
      <c r="B202" s="63"/>
      <c r="C202" s="63"/>
      <c r="D202" s="63"/>
      <c r="E202" s="64"/>
      <c r="F202" s="65"/>
      <c r="G202" s="65"/>
    </row>
    <row r="203" spans="1:7" s="49" customFormat="1" ht="15" customHeight="1">
      <c r="A203" s="120" t="s">
        <v>387</v>
      </c>
      <c r="B203" s="120" t="s">
        <v>379</v>
      </c>
      <c r="C203" s="120" t="s">
        <v>388</v>
      </c>
      <c r="D203" s="121" t="s">
        <v>380</v>
      </c>
      <c r="E203" s="121" t="s">
        <v>381</v>
      </c>
      <c r="F203" s="121" t="s">
        <v>382</v>
      </c>
      <c r="G203" s="198" t="s">
        <v>383</v>
      </c>
    </row>
    <row r="204" spans="1:7" s="199" customFormat="1" ht="36.75" customHeight="1">
      <c r="A204" s="355">
        <v>1</v>
      </c>
      <c r="B204" s="356" t="s">
        <v>386</v>
      </c>
      <c r="C204" s="285" t="s">
        <v>307</v>
      </c>
      <c r="D204" s="357" t="s">
        <v>390</v>
      </c>
      <c r="E204" s="331">
        <v>1</v>
      </c>
      <c r="F204" s="331"/>
      <c r="G204" s="331"/>
    </row>
    <row r="205" spans="1:7" s="51" customFormat="1" ht="48" customHeight="1">
      <c r="A205" s="242">
        <v>2</v>
      </c>
      <c r="B205" s="291" t="s">
        <v>386</v>
      </c>
      <c r="C205" s="292" t="s">
        <v>716</v>
      </c>
      <c r="D205" s="335" t="s">
        <v>389</v>
      </c>
      <c r="E205" s="293">
        <v>27</v>
      </c>
      <c r="F205" s="293"/>
      <c r="G205" s="293"/>
    </row>
    <row r="206" spans="1:7" s="52" customFormat="1" ht="12.75">
      <c r="A206" s="116" t="s">
        <v>396</v>
      </c>
      <c r="B206" s="100"/>
      <c r="C206" s="101"/>
      <c r="D206" s="102"/>
      <c r="E206" s="103"/>
      <c r="F206" s="104"/>
      <c r="G206" s="223">
        <f>SUM(G204:G205)</f>
        <v>0</v>
      </c>
    </row>
    <row r="207" spans="1:7" s="51" customFormat="1" ht="13.5" customHeight="1">
      <c r="A207" s="122"/>
      <c r="B207" s="123"/>
      <c r="C207" s="124"/>
      <c r="D207" s="125"/>
      <c r="E207" s="126"/>
      <c r="F207" s="127"/>
      <c r="G207" s="110"/>
    </row>
    <row r="208" spans="1:7" s="39" customFormat="1" ht="12.75">
      <c r="A208" s="989" t="s">
        <v>290</v>
      </c>
      <c r="B208" s="989"/>
      <c r="C208" s="989"/>
      <c r="D208" s="66"/>
      <c r="E208" s="67"/>
      <c r="F208" s="57"/>
      <c r="G208" s="57"/>
    </row>
    <row r="209" spans="1:7" s="39" customFormat="1" ht="12.75" customHeight="1">
      <c r="A209" s="990" t="s">
        <v>717</v>
      </c>
      <c r="B209" s="991"/>
      <c r="C209" s="992"/>
      <c r="D209" s="385"/>
      <c r="E209" s="385"/>
      <c r="F209" s="385"/>
      <c r="G209" s="385"/>
    </row>
    <row r="210" spans="1:7" s="204" customFormat="1" ht="12" customHeight="1">
      <c r="A210" s="993" t="s">
        <v>308</v>
      </c>
      <c r="B210" s="994"/>
      <c r="C210" s="995"/>
      <c r="D210" s="360" t="s">
        <v>408</v>
      </c>
      <c r="E210" s="361">
        <v>1.35</v>
      </c>
      <c r="F210" s="165"/>
      <c r="G210" s="165"/>
    </row>
    <row r="211" spans="1:7" s="39" customFormat="1" ht="25.5" customHeight="1">
      <c r="A211" s="996" t="s">
        <v>311</v>
      </c>
      <c r="B211" s="997"/>
      <c r="C211" s="998"/>
      <c r="D211" s="234" t="s">
        <v>399</v>
      </c>
      <c r="E211" s="603">
        <v>0.81</v>
      </c>
      <c r="F211" s="275"/>
      <c r="G211" s="275"/>
    </row>
    <row r="212" spans="1:7" s="50" customFormat="1" ht="12.75">
      <c r="A212" s="999" t="s">
        <v>445</v>
      </c>
      <c r="B212" s="1000"/>
      <c r="C212" s="1000"/>
      <c r="D212" s="184"/>
      <c r="E212" s="185"/>
      <c r="F212" s="186"/>
      <c r="G212" s="159">
        <f>SUM(G210:G211)</f>
        <v>0</v>
      </c>
    </row>
    <row r="213" spans="1:7" ht="7.5" customHeight="1">
      <c r="A213" s="177"/>
      <c r="B213" s="187"/>
      <c r="C213" s="172"/>
      <c r="D213" s="188"/>
      <c r="E213" s="189"/>
      <c r="F213" s="190"/>
      <c r="G213" s="182"/>
    </row>
    <row r="214" spans="1:7" ht="13.5">
      <c r="A214" s="987" t="s">
        <v>303</v>
      </c>
      <c r="B214" s="987"/>
      <c r="C214" s="987"/>
      <c r="D214" s="433"/>
      <c r="E214" s="433"/>
      <c r="F214" s="433"/>
      <c r="G214" s="228">
        <f>SUM(G212,G206)</f>
        <v>0</v>
      </c>
    </row>
    <row r="215" spans="1:7" s="39" customFormat="1" ht="9.75" customHeight="1">
      <c r="A215" s="224"/>
      <c r="B215" s="205"/>
      <c r="C215" s="205"/>
      <c r="D215" s="205"/>
      <c r="E215" s="205"/>
      <c r="F215" s="205"/>
      <c r="G215" s="206"/>
    </row>
    <row r="216" spans="1:7" s="39" customFormat="1" ht="15">
      <c r="A216" s="217" t="s">
        <v>438</v>
      </c>
      <c r="B216" s="217"/>
      <c r="C216" s="217"/>
      <c r="D216" s="217"/>
      <c r="E216" s="217"/>
      <c r="F216" s="217"/>
      <c r="G216" s="218">
        <f>SUM(G214,G198)</f>
        <v>0</v>
      </c>
    </row>
  </sheetData>
  <sheetProtection/>
  <mergeCells count="94">
    <mergeCell ref="A93:C93"/>
    <mergeCell ref="A123:C123"/>
    <mergeCell ref="B108:C108"/>
    <mergeCell ref="B106:C106"/>
    <mergeCell ref="B109:C109"/>
    <mergeCell ref="B110:C110"/>
    <mergeCell ref="B111:C111"/>
    <mergeCell ref="B112:C112"/>
    <mergeCell ref="B113:C113"/>
    <mergeCell ref="B118:C118"/>
    <mergeCell ref="E39:F39"/>
    <mergeCell ref="A196:C196"/>
    <mergeCell ref="A212:C212"/>
    <mergeCell ref="A62:C62"/>
    <mergeCell ref="A86:C86"/>
    <mergeCell ref="A88:C88"/>
    <mergeCell ref="A90:C90"/>
    <mergeCell ref="A80:C80"/>
    <mergeCell ref="A170:C170"/>
    <mergeCell ref="B77:C77"/>
    <mergeCell ref="E27:F27"/>
    <mergeCell ref="C16:G16"/>
    <mergeCell ref="C18:D18"/>
    <mergeCell ref="E29:F29"/>
    <mergeCell ref="E31:F31"/>
    <mergeCell ref="B79:C79"/>
    <mergeCell ref="E35:F35"/>
    <mergeCell ref="B31:C31"/>
    <mergeCell ref="B33:C33"/>
    <mergeCell ref="E33:F33"/>
    <mergeCell ref="E38:F38"/>
    <mergeCell ref="B1:C1"/>
    <mergeCell ref="C15:G15"/>
    <mergeCell ref="C19:D19"/>
    <mergeCell ref="B20:C20"/>
    <mergeCell ref="A3:G3"/>
    <mergeCell ref="A4:G4"/>
    <mergeCell ref="A6:G6"/>
    <mergeCell ref="A7:G7"/>
    <mergeCell ref="B25:G25"/>
    <mergeCell ref="A164:C164"/>
    <mergeCell ref="A165:C165"/>
    <mergeCell ref="A136:C136"/>
    <mergeCell ref="B159:C159"/>
    <mergeCell ref="B154:C154"/>
    <mergeCell ref="E40:F40"/>
    <mergeCell ref="B47:C47"/>
    <mergeCell ref="B46:C46"/>
    <mergeCell ref="B107:C107"/>
    <mergeCell ref="A104:C104"/>
    <mergeCell ref="A194:C194"/>
    <mergeCell ref="A195:C195"/>
    <mergeCell ref="A59:C59"/>
    <mergeCell ref="A73:C73"/>
    <mergeCell ref="B75:C75"/>
    <mergeCell ref="B76:C76"/>
    <mergeCell ref="A84:C84"/>
    <mergeCell ref="A85:C85"/>
    <mergeCell ref="A147:C147"/>
    <mergeCell ref="B149:C149"/>
    <mergeCell ref="A214:C214"/>
    <mergeCell ref="A198:C198"/>
    <mergeCell ref="A200:G200"/>
    <mergeCell ref="A208:C208"/>
    <mergeCell ref="A209:C209"/>
    <mergeCell ref="A210:C210"/>
    <mergeCell ref="A211:C211"/>
    <mergeCell ref="A129:C129"/>
    <mergeCell ref="A127:C127"/>
    <mergeCell ref="A191:C191"/>
    <mergeCell ref="A193:C193"/>
    <mergeCell ref="A190:C190"/>
    <mergeCell ref="A166:C166"/>
    <mergeCell ref="A168:C168"/>
    <mergeCell ref="A131:C131"/>
    <mergeCell ref="A133:C133"/>
    <mergeCell ref="A160:C160"/>
    <mergeCell ref="B119:C119"/>
    <mergeCell ref="B120:C120"/>
    <mergeCell ref="B121:C121"/>
    <mergeCell ref="B114:C114"/>
    <mergeCell ref="B116:C116"/>
    <mergeCell ref="B115:C115"/>
    <mergeCell ref="B117:C117"/>
    <mergeCell ref="B122:C122"/>
    <mergeCell ref="B156:C156"/>
    <mergeCell ref="B157:C157"/>
    <mergeCell ref="B158:C158"/>
    <mergeCell ref="B150:C150"/>
    <mergeCell ref="B151:C151"/>
    <mergeCell ref="B152:C152"/>
    <mergeCell ref="B155:C155"/>
    <mergeCell ref="B153:C153"/>
    <mergeCell ref="A128:C128"/>
  </mergeCells>
  <printOptions/>
  <pageMargins left="0.7" right="0.7" top="0.787401575" bottom="0.787401575" header="0.3" footer="0.3"/>
  <pageSetup horizontalDpi="600" verticalDpi="600" orientation="portrait" paperSize="9" r:id="rId1"/>
  <rowBreaks count="3" manualBreakCount="3">
    <brk id="92" max="255" man="1"/>
    <brk id="140" max="255" man="1"/>
    <brk id="1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M197"/>
  <sheetViews>
    <sheetView zoomScale="70" zoomScaleNormal="70" zoomScalePageLayoutView="0" workbookViewId="0" topLeftCell="A29">
      <selection activeCell="F193" sqref="F193:G194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8.421875" style="0" customWidth="1"/>
    <col min="4" max="4" width="4.8515625" style="0" customWidth="1"/>
    <col min="5" max="5" width="8.140625" style="0" customWidth="1"/>
    <col min="6" max="6" width="9.28125" style="0" customWidth="1"/>
    <col min="7" max="7" width="14.7109375" style="0" customWidth="1"/>
  </cols>
  <sheetData>
    <row r="1" spans="1:7" s="46" customFormat="1" ht="18" customHeight="1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166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145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1.75" customHeight="1">
      <c r="A10" s="3"/>
      <c r="B10" s="194"/>
      <c r="C10" s="195"/>
      <c r="D10" s="195"/>
      <c r="E10" s="195"/>
      <c r="F10" s="195"/>
      <c r="G10" s="195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165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351</v>
      </c>
      <c r="D15" s="984"/>
      <c r="E15" s="984"/>
      <c r="F15" s="984"/>
      <c r="G15" s="984"/>
    </row>
    <row r="16" spans="1:7" s="2" customFormat="1" ht="12.75">
      <c r="A16" s="220"/>
      <c r="B16" s="271"/>
      <c r="C16" s="982"/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161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s="15" customFormat="1" ht="12.75">
      <c r="A21" s="13"/>
      <c r="B21" s="13"/>
      <c r="C21" s="16"/>
      <c r="D21" s="13"/>
      <c r="E21" s="13"/>
      <c r="F21" s="14"/>
      <c r="G21" s="17"/>
    </row>
    <row r="22" spans="1:7" s="15" customFormat="1" ht="12.75">
      <c r="A22" s="13"/>
      <c r="B22" s="13"/>
      <c r="C22" s="16"/>
      <c r="D22" s="13"/>
      <c r="E22" s="13"/>
      <c r="F22" s="14"/>
      <c r="G22" s="17"/>
    </row>
    <row r="23" spans="1:7" s="15" customFormat="1" ht="12.75">
      <c r="A23" s="13"/>
      <c r="B23" s="13"/>
      <c r="C23" s="16"/>
      <c r="D23" s="13"/>
      <c r="E23" s="13"/>
      <c r="F23" s="14"/>
      <c r="G23" s="17"/>
    </row>
    <row r="24" spans="1:7" s="15" customFormat="1" ht="15.75" customHeight="1">
      <c r="A24" s="13"/>
      <c r="B24" s="5"/>
      <c r="C24" s="6"/>
      <c r="D24" s="5"/>
      <c r="E24" s="5"/>
      <c r="F24" s="4"/>
      <c r="G24" s="7"/>
    </row>
    <row r="25" spans="1:7" s="15" customFormat="1" ht="27" customHeight="1">
      <c r="A25" s="13"/>
      <c r="B25" s="1032" t="s">
        <v>435</v>
      </c>
      <c r="C25" s="1032"/>
      <c r="D25" s="1032"/>
      <c r="E25" s="1032"/>
      <c r="F25" s="1032"/>
      <c r="G25" s="1032"/>
    </row>
    <row r="26" spans="1:7" s="15" customFormat="1" ht="30" customHeight="1">
      <c r="A26" s="13"/>
      <c r="B26" s="12"/>
      <c r="C26" s="69"/>
      <c r="D26" s="5"/>
      <c r="E26" s="5"/>
      <c r="F26" s="5"/>
      <c r="G26" s="5"/>
    </row>
    <row r="27" spans="1:7" s="30" customFormat="1" ht="15">
      <c r="A27" s="8"/>
      <c r="B27" s="70" t="s">
        <v>490</v>
      </c>
      <c r="C27" s="71"/>
      <c r="D27" s="68"/>
      <c r="E27" s="976">
        <f>SUM(G83)</f>
        <v>0</v>
      </c>
      <c r="F27" s="1015"/>
      <c r="G27" s="22"/>
    </row>
    <row r="28" spans="1:7" s="15" customFormat="1" ht="12.75">
      <c r="A28" s="1"/>
      <c r="B28" s="5"/>
      <c r="C28" s="6"/>
      <c r="D28" s="5"/>
      <c r="E28" s="5"/>
      <c r="F28" s="5"/>
      <c r="G28" s="5"/>
    </row>
    <row r="29" spans="1:7" s="30" customFormat="1" ht="15">
      <c r="A29" s="8"/>
      <c r="B29" s="70" t="s">
        <v>140</v>
      </c>
      <c r="C29" s="71"/>
      <c r="D29" s="68"/>
      <c r="E29" s="976">
        <f>SUM(G114)</f>
        <v>0</v>
      </c>
      <c r="F29" s="1015"/>
      <c r="G29" s="22"/>
    </row>
    <row r="30" spans="1:7" s="15" customFormat="1" ht="12.75">
      <c r="A30" s="1"/>
      <c r="B30" s="5"/>
      <c r="C30" s="6"/>
      <c r="D30" s="5"/>
      <c r="E30" s="5"/>
      <c r="F30" s="5"/>
      <c r="G30" s="5"/>
    </row>
    <row r="31" spans="1:7" s="30" customFormat="1" ht="15">
      <c r="A31" s="8"/>
      <c r="B31" s="70" t="s">
        <v>484</v>
      </c>
      <c r="C31" s="71"/>
      <c r="D31" s="68"/>
      <c r="E31" s="976">
        <f>SUM(G179)</f>
        <v>0</v>
      </c>
      <c r="F31" s="1015"/>
      <c r="G31" s="22"/>
    </row>
    <row r="32" spans="1:7" s="30" customFormat="1" ht="15">
      <c r="A32" s="8"/>
      <c r="B32" s="70"/>
      <c r="C32" s="71"/>
      <c r="D32" s="68"/>
      <c r="E32" s="191"/>
      <c r="F32" s="192"/>
      <c r="G32" s="22"/>
    </row>
    <row r="33" spans="1:7" s="30" customFormat="1" ht="15">
      <c r="A33" s="8"/>
      <c r="B33" s="70" t="s">
        <v>313</v>
      </c>
      <c r="C33" s="71"/>
      <c r="D33" s="68"/>
      <c r="E33" s="976">
        <f>SUM(G197)</f>
        <v>0</v>
      </c>
      <c r="F33" s="1015"/>
      <c r="G33" s="22"/>
    </row>
    <row r="34" spans="1:7" s="30" customFormat="1" ht="15">
      <c r="A34" s="8"/>
      <c r="B34" s="70"/>
      <c r="C34" s="71"/>
      <c r="D34" s="68"/>
      <c r="E34" s="191"/>
      <c r="F34" s="192"/>
      <c r="G34" s="22"/>
    </row>
    <row r="35" spans="1:7" s="30" customFormat="1" ht="14.25" thickBot="1">
      <c r="A35" s="8"/>
      <c r="B35" s="107"/>
      <c r="C35" s="26"/>
      <c r="D35" s="27"/>
      <c r="E35" s="105"/>
      <c r="F35" s="24"/>
      <c r="G35" s="106"/>
    </row>
    <row r="36" spans="1:7" s="15" customFormat="1" ht="15">
      <c r="A36" s="8"/>
      <c r="B36" s="133" t="s">
        <v>414</v>
      </c>
      <c r="C36" s="134"/>
      <c r="D36" s="135"/>
      <c r="E36" s="974">
        <f>SUM(E33,E31,E29,E27)</f>
        <v>0</v>
      </c>
      <c r="F36" s="975"/>
      <c r="G36" s="29"/>
    </row>
    <row r="37" spans="1:7" s="15" customFormat="1" ht="15">
      <c r="A37" s="8"/>
      <c r="B37" s="339" t="s">
        <v>469</v>
      </c>
      <c r="C37" s="340"/>
      <c r="D37" s="341"/>
      <c r="E37" s="968">
        <f>PRODUCT(E36)*0.21</f>
        <v>0</v>
      </c>
      <c r="F37" s="969"/>
      <c r="G37" s="29"/>
    </row>
    <row r="38" spans="1:7" s="15" customFormat="1" ht="15.75" thickBot="1">
      <c r="A38" s="8"/>
      <c r="B38" s="130" t="s">
        <v>436</v>
      </c>
      <c r="C38" s="131"/>
      <c r="D38" s="132"/>
      <c r="E38" s="970">
        <f>0.21*E36+E36</f>
        <v>0</v>
      </c>
      <c r="F38" s="971"/>
      <c r="G38" s="33"/>
    </row>
    <row r="39" spans="1:7" s="15" customFormat="1" ht="15">
      <c r="A39" s="8"/>
      <c r="B39" s="27"/>
      <c r="C39" s="31"/>
      <c r="D39" s="8"/>
      <c r="E39" s="8"/>
      <c r="F39" s="32"/>
      <c r="G39" s="33"/>
    </row>
    <row r="40" spans="1:7" s="15" customFormat="1" ht="15">
      <c r="A40" s="8"/>
      <c r="B40" s="27"/>
      <c r="C40" s="31"/>
      <c r="D40" s="8"/>
      <c r="E40" s="8"/>
      <c r="F40" s="32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3.5">
      <c r="A46" s="8"/>
      <c r="B46" s="965" t="s">
        <v>363</v>
      </c>
      <c r="C46" s="965"/>
      <c r="D46" s="40"/>
      <c r="E46" s="34"/>
      <c r="F46" s="9"/>
      <c r="G46" s="9"/>
    </row>
    <row r="47" spans="1:7" s="15" customFormat="1" ht="13.5">
      <c r="A47" s="8"/>
      <c r="B47" s="965" t="s">
        <v>364</v>
      </c>
      <c r="C47" s="965"/>
      <c r="D47" s="43"/>
      <c r="E47" s="35"/>
      <c r="F47" s="9"/>
      <c r="G47" s="9"/>
    </row>
    <row r="48" spans="1:7" s="15" customFormat="1" ht="13.5">
      <c r="A48" s="8"/>
      <c r="B48" s="44" t="s">
        <v>167</v>
      </c>
      <c r="C48" s="600"/>
      <c r="D48" s="43"/>
      <c r="E48" s="35"/>
      <c r="F48" s="9"/>
      <c r="G48" s="9"/>
    </row>
    <row r="49" spans="1:7" s="15" customFormat="1" ht="13.5">
      <c r="A49" s="8"/>
      <c r="B49" s="44"/>
      <c r="C49" s="600"/>
      <c r="D49" s="43"/>
      <c r="E49" s="35"/>
      <c r="F49" s="9"/>
      <c r="G49" s="9"/>
    </row>
    <row r="50" spans="1:7" s="15" customFormat="1" ht="13.5">
      <c r="A50" s="8"/>
      <c r="B50" s="44"/>
      <c r="C50" s="600"/>
      <c r="D50" s="43"/>
      <c r="E50" s="35"/>
      <c r="F50" s="9"/>
      <c r="G50" s="9"/>
    </row>
    <row r="51" spans="1:7" s="50" customFormat="1" ht="15">
      <c r="A51" s="1005" t="s">
        <v>489</v>
      </c>
      <c r="B51" s="1005"/>
      <c r="C51" s="1005"/>
      <c r="D51" s="436"/>
      <c r="E51" s="436"/>
      <c r="F51" s="436"/>
      <c r="G51" s="436"/>
    </row>
    <row r="52" spans="1:7" s="53" customFormat="1" ht="12.75" customHeight="1">
      <c r="A52" s="438"/>
      <c r="B52" s="439"/>
      <c r="C52" s="440"/>
      <c r="D52" s="440"/>
      <c r="E52" s="440"/>
      <c r="F52" s="440"/>
      <c r="G52" s="440"/>
    </row>
    <row r="53" spans="1:7" s="53" customFormat="1" ht="12.75" customHeight="1">
      <c r="A53" s="256" t="s">
        <v>395</v>
      </c>
      <c r="B53" s="83"/>
      <c r="C53" s="83"/>
      <c r="D53" s="83"/>
      <c r="E53" s="84"/>
      <c r="F53" s="85"/>
      <c r="G53" s="85"/>
    </row>
    <row r="54" spans="1:7" s="39" customFormat="1" ht="9.75" customHeight="1">
      <c r="A54" s="118" t="s">
        <v>387</v>
      </c>
      <c r="B54" s="118" t="s">
        <v>379</v>
      </c>
      <c r="C54" s="118" t="s">
        <v>388</v>
      </c>
      <c r="D54" s="119" t="s">
        <v>380</v>
      </c>
      <c r="E54" s="119" t="s">
        <v>381</v>
      </c>
      <c r="F54" s="452" t="s">
        <v>382</v>
      </c>
      <c r="G54" s="119" t="s">
        <v>383</v>
      </c>
    </row>
    <row r="55" spans="1:7" s="39" customFormat="1" ht="12.75">
      <c r="A55" s="453">
        <v>1</v>
      </c>
      <c r="B55" s="454" t="s">
        <v>386</v>
      </c>
      <c r="C55" s="533" t="s">
        <v>719</v>
      </c>
      <c r="D55" s="534" t="s">
        <v>718</v>
      </c>
      <c r="E55" s="457">
        <v>4</v>
      </c>
      <c r="F55" s="457"/>
      <c r="G55" s="535"/>
    </row>
    <row r="56" spans="1:7" s="39" customFormat="1" ht="22.5">
      <c r="A56" s="232">
        <v>2</v>
      </c>
      <c r="B56" s="246" t="s">
        <v>386</v>
      </c>
      <c r="C56" s="285" t="s">
        <v>131</v>
      </c>
      <c r="D56" s="234" t="s">
        <v>389</v>
      </c>
      <c r="E56" s="248">
        <v>26</v>
      </c>
      <c r="F56" s="248"/>
      <c r="G56" s="241"/>
    </row>
    <row r="57" spans="1:7" s="39" customFormat="1" ht="22.5">
      <c r="A57" s="138">
        <v>3</v>
      </c>
      <c r="B57" s="139" t="s">
        <v>386</v>
      </c>
      <c r="C57" s="240" t="s">
        <v>134</v>
      </c>
      <c r="D57" s="234" t="s">
        <v>25</v>
      </c>
      <c r="E57" s="314">
        <v>26</v>
      </c>
      <c r="F57" s="241"/>
      <c r="G57" s="241"/>
    </row>
    <row r="58" spans="1:7" s="39" customFormat="1" ht="12.75">
      <c r="A58" s="276">
        <v>4</v>
      </c>
      <c r="B58" s="441" t="s">
        <v>386</v>
      </c>
      <c r="C58" s="333" t="s">
        <v>284</v>
      </c>
      <c r="D58" s="430" t="s">
        <v>389</v>
      </c>
      <c r="E58" s="314">
        <v>26</v>
      </c>
      <c r="F58" s="314"/>
      <c r="G58" s="334"/>
    </row>
    <row r="59" spans="1:7" s="39" customFormat="1" ht="23.25" customHeight="1">
      <c r="A59" s="276">
        <v>5</v>
      </c>
      <c r="B59" s="441" t="s">
        <v>386</v>
      </c>
      <c r="C59" s="333" t="s">
        <v>132</v>
      </c>
      <c r="D59" s="430" t="s">
        <v>389</v>
      </c>
      <c r="E59" s="314">
        <v>26</v>
      </c>
      <c r="F59" s="314"/>
      <c r="G59" s="334"/>
    </row>
    <row r="60" spans="1:7" s="39" customFormat="1" ht="60" customHeight="1">
      <c r="A60" s="232">
        <v>6</v>
      </c>
      <c r="B60" s="246" t="s">
        <v>421</v>
      </c>
      <c r="C60" s="708" t="s">
        <v>1147</v>
      </c>
      <c r="D60" s="234" t="s">
        <v>384</v>
      </c>
      <c r="E60" s="283">
        <v>14</v>
      </c>
      <c r="F60" s="248"/>
      <c r="G60" s="241"/>
    </row>
    <row r="61" spans="1:247" s="49" customFormat="1" ht="36" customHeight="1">
      <c r="A61" s="232">
        <v>7</v>
      </c>
      <c r="B61" s="246" t="s">
        <v>419</v>
      </c>
      <c r="C61" s="240" t="s">
        <v>423</v>
      </c>
      <c r="D61" s="234" t="s">
        <v>384</v>
      </c>
      <c r="E61" s="283">
        <v>14</v>
      </c>
      <c r="F61" s="248"/>
      <c r="G61" s="241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</row>
    <row r="62" spans="1:247" s="39" customFormat="1" ht="23.25">
      <c r="A62" s="232">
        <v>8</v>
      </c>
      <c r="B62" s="139" t="s">
        <v>405</v>
      </c>
      <c r="C62" s="240" t="s">
        <v>612</v>
      </c>
      <c r="D62" s="234" t="s">
        <v>408</v>
      </c>
      <c r="E62" s="249">
        <v>0.45</v>
      </c>
      <c r="F62" s="248"/>
      <c r="G62" s="241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</row>
    <row r="63" spans="1:247" s="49" customFormat="1" ht="12.75">
      <c r="A63" s="232">
        <v>9</v>
      </c>
      <c r="B63" s="139" t="s">
        <v>422</v>
      </c>
      <c r="C63" s="240" t="s">
        <v>400</v>
      </c>
      <c r="D63" s="234" t="s">
        <v>390</v>
      </c>
      <c r="E63" s="249">
        <v>4.3</v>
      </c>
      <c r="F63" s="248"/>
      <c r="G63" s="33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</row>
    <row r="64" spans="1:7" s="49" customFormat="1" ht="14.25" customHeight="1">
      <c r="A64" s="257" t="s">
        <v>396</v>
      </c>
      <c r="B64" s="80"/>
      <c r="C64" s="710"/>
      <c r="D64" s="711"/>
      <c r="E64" s="712"/>
      <c r="F64" s="712"/>
      <c r="G64" s="713">
        <f>SUM(G55:G63)</f>
        <v>0</v>
      </c>
    </row>
    <row r="65" spans="1:7" ht="12.75">
      <c r="A65" s="469"/>
      <c r="B65" s="469"/>
      <c r="C65" s="469"/>
      <c r="D65" s="469"/>
      <c r="E65" s="469"/>
      <c r="F65" s="469"/>
      <c r="G65" s="469"/>
    </row>
    <row r="66" spans="1:7" s="49" customFormat="1" ht="14.25" customHeight="1">
      <c r="A66" s="1056" t="s">
        <v>285</v>
      </c>
      <c r="B66" s="1056"/>
      <c r="C66" s="1056"/>
      <c r="D66" s="315"/>
      <c r="E66" s="316"/>
      <c r="F66" s="316"/>
      <c r="G66" s="317"/>
    </row>
    <row r="67" spans="1:7" s="39" customFormat="1" ht="12.75">
      <c r="A67" s="1089" t="s">
        <v>6</v>
      </c>
      <c r="B67" s="1090"/>
      <c r="C67" s="1090"/>
      <c r="D67" s="482"/>
      <c r="E67" s="483"/>
      <c r="F67" s="484"/>
      <c r="G67" s="485"/>
    </row>
    <row r="68" spans="1:7" s="39" customFormat="1" ht="12.75">
      <c r="A68" s="777" t="s">
        <v>1210</v>
      </c>
      <c r="B68" s="1081" t="s">
        <v>487</v>
      </c>
      <c r="C68" s="1082"/>
      <c r="D68" s="495" t="s">
        <v>384</v>
      </c>
      <c r="E68" s="496">
        <v>3</v>
      </c>
      <c r="F68" s="497"/>
      <c r="G68" s="322"/>
    </row>
    <row r="69" spans="1:7" s="39" customFormat="1" ht="12.75">
      <c r="A69" s="777"/>
      <c r="B69" s="1081" t="s">
        <v>488</v>
      </c>
      <c r="C69" s="1082"/>
      <c r="D69" s="495" t="s">
        <v>384</v>
      </c>
      <c r="E69" s="496">
        <v>4</v>
      </c>
      <c r="F69" s="497"/>
      <c r="G69" s="322"/>
    </row>
    <row r="70" spans="1:7" s="39" customFormat="1" ht="12.75">
      <c r="A70" s="777"/>
      <c r="B70" s="1081" t="s">
        <v>491</v>
      </c>
      <c r="C70" s="1082"/>
      <c r="D70" s="495" t="s">
        <v>384</v>
      </c>
      <c r="E70" s="496">
        <v>6</v>
      </c>
      <c r="F70" s="497"/>
      <c r="G70" s="497"/>
    </row>
    <row r="71" spans="1:7" s="39" customFormat="1" ht="12.75">
      <c r="A71" s="778"/>
      <c r="B71" s="1076" t="s">
        <v>626</v>
      </c>
      <c r="C71" s="1077"/>
      <c r="D71" s="499" t="s">
        <v>384</v>
      </c>
      <c r="E71" s="500">
        <v>1</v>
      </c>
      <c r="F71" s="501"/>
      <c r="G71" s="497"/>
    </row>
    <row r="72" spans="1:7" s="39" customFormat="1" ht="12.75">
      <c r="A72" s="1018" t="s">
        <v>385</v>
      </c>
      <c r="B72" s="1019"/>
      <c r="C72" s="1020"/>
      <c r="D72" s="318"/>
      <c r="E72" s="210">
        <f>SUM(E68:E71)</f>
        <v>14</v>
      </c>
      <c r="F72" s="319"/>
      <c r="G72" s="319"/>
    </row>
    <row r="73" spans="1:7" s="39" customFormat="1" ht="12.75">
      <c r="A73" s="724" t="s">
        <v>407</v>
      </c>
      <c r="B73" s="725"/>
      <c r="C73" s="726"/>
      <c r="D73" s="155" t="s">
        <v>406</v>
      </c>
      <c r="E73" s="726">
        <v>25</v>
      </c>
      <c r="F73" s="322"/>
      <c r="G73" s="670"/>
    </row>
    <row r="74" spans="1:7" s="37" customFormat="1" ht="12.75">
      <c r="A74" s="400" t="s">
        <v>397</v>
      </c>
      <c r="B74" s="772"/>
      <c r="C74" s="773"/>
      <c r="D74" s="774"/>
      <c r="E74" s="775"/>
      <c r="F74" s="671"/>
      <c r="G74" s="776">
        <f>PRODUCT(G73)*1.03</f>
        <v>0</v>
      </c>
    </row>
    <row r="75" spans="1:7" ht="9.75" customHeight="1">
      <c r="A75" s="250"/>
      <c r="B75" s="732"/>
      <c r="C75" s="733"/>
      <c r="D75" s="261"/>
      <c r="E75" s="734"/>
      <c r="F75" s="669"/>
      <c r="G75" s="669"/>
    </row>
    <row r="76" spans="1:247" s="39" customFormat="1" ht="12.75">
      <c r="A76" s="1091" t="s">
        <v>613</v>
      </c>
      <c r="B76" s="1092"/>
      <c r="C76" s="1093"/>
      <c r="D76" s="367" t="s">
        <v>408</v>
      </c>
      <c r="E76" s="762">
        <v>2.5</v>
      </c>
      <c r="F76" s="336"/>
      <c r="G76" s="336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</row>
    <row r="77" spans="1:7" s="469" customFormat="1" ht="12.75">
      <c r="A77" s="1041" t="s">
        <v>133</v>
      </c>
      <c r="B77" s="1042"/>
      <c r="C77" s="1043"/>
      <c r="D77" s="430" t="s">
        <v>389</v>
      </c>
      <c r="E77" s="562">
        <v>25</v>
      </c>
      <c r="F77" s="362"/>
      <c r="G77" s="362"/>
    </row>
    <row r="78" spans="1:7" s="469" customFormat="1" ht="12.75">
      <c r="A78" s="1078" t="s">
        <v>614</v>
      </c>
      <c r="B78" s="1079"/>
      <c r="C78" s="1080"/>
      <c r="D78" s="563" t="s">
        <v>408</v>
      </c>
      <c r="E78" s="564">
        <v>12.5</v>
      </c>
      <c r="F78" s="565"/>
      <c r="G78" s="565"/>
    </row>
    <row r="79" spans="1:7" s="469" customFormat="1" ht="12.75">
      <c r="A79" s="1078" t="s">
        <v>385</v>
      </c>
      <c r="B79" s="1079"/>
      <c r="C79" s="1080"/>
      <c r="D79" s="78"/>
      <c r="E79" s="780"/>
      <c r="F79" s="781"/>
      <c r="G79" s="782">
        <f>SUM(G76:G78)</f>
        <v>0</v>
      </c>
    </row>
    <row r="80" spans="1:7" ht="9.75" customHeight="1">
      <c r="A80" s="738"/>
      <c r="B80" s="739"/>
      <c r="C80" s="740"/>
      <c r="D80" s="91"/>
      <c r="E80" s="92"/>
      <c r="F80" s="93"/>
      <c r="G80" s="94"/>
    </row>
    <row r="81" spans="1:7" ht="12.75">
      <c r="A81" s="1016" t="s">
        <v>418</v>
      </c>
      <c r="B81" s="1017"/>
      <c r="C81" s="1017"/>
      <c r="D81" s="741"/>
      <c r="E81" s="742"/>
      <c r="F81" s="742"/>
      <c r="G81" s="743">
        <f>SUM(G79,G74)</f>
        <v>0</v>
      </c>
    </row>
    <row r="82" spans="1:7" ht="12.75">
      <c r="A82" s="469"/>
      <c r="B82" s="469"/>
      <c r="C82" s="469"/>
      <c r="D82" s="469"/>
      <c r="E82" s="469"/>
      <c r="F82" s="469"/>
      <c r="G82" s="469"/>
    </row>
    <row r="83" spans="1:7" ht="15">
      <c r="A83" s="1005" t="s">
        <v>615</v>
      </c>
      <c r="B83" s="1005"/>
      <c r="C83" s="1005"/>
      <c r="D83" s="1075"/>
      <c r="E83" s="1075"/>
      <c r="F83" s="436"/>
      <c r="G83" s="380">
        <f>SUM(G81,G64)</f>
        <v>0</v>
      </c>
    </row>
    <row r="86" spans="1:7" s="50" customFormat="1" ht="15">
      <c r="A86" s="1005" t="s">
        <v>140</v>
      </c>
      <c r="B86" s="1005"/>
      <c r="C86" s="1005"/>
      <c r="D86" s="436"/>
      <c r="E86" s="436"/>
      <c r="F86" s="436"/>
      <c r="G86" s="436"/>
    </row>
    <row r="87" spans="1:7" s="53" customFormat="1" ht="12.75" customHeight="1">
      <c r="A87" s="438"/>
      <c r="B87" s="439"/>
      <c r="C87" s="440"/>
      <c r="D87" s="440"/>
      <c r="E87" s="440"/>
      <c r="F87" s="440"/>
      <c r="G87" s="440"/>
    </row>
    <row r="88" spans="1:7" s="39" customFormat="1" ht="9.75" customHeight="1">
      <c r="A88" s="118" t="s">
        <v>387</v>
      </c>
      <c r="B88" s="118" t="s">
        <v>379</v>
      </c>
      <c r="C88" s="118" t="s">
        <v>388</v>
      </c>
      <c r="D88" s="119" t="s">
        <v>380</v>
      </c>
      <c r="E88" s="119" t="s">
        <v>381</v>
      </c>
      <c r="F88" s="452" t="s">
        <v>382</v>
      </c>
      <c r="G88" s="119" t="s">
        <v>383</v>
      </c>
    </row>
    <row r="89" spans="1:7" s="39" customFormat="1" ht="12.75">
      <c r="A89" s="138">
        <v>1</v>
      </c>
      <c r="B89" s="139" t="s">
        <v>386</v>
      </c>
      <c r="C89" s="240" t="s">
        <v>135</v>
      </c>
      <c r="D89" s="234" t="s">
        <v>25</v>
      </c>
      <c r="E89" s="314">
        <v>37</v>
      </c>
      <c r="F89" s="241"/>
      <c r="G89" s="241"/>
    </row>
    <row r="90" spans="1:7" s="39" customFormat="1" ht="12.75" customHeight="1">
      <c r="A90" s="429">
        <v>2</v>
      </c>
      <c r="B90" s="332" t="s">
        <v>386</v>
      </c>
      <c r="C90" s="333" t="s">
        <v>136</v>
      </c>
      <c r="D90" s="430" t="s">
        <v>389</v>
      </c>
      <c r="E90" s="314">
        <v>37</v>
      </c>
      <c r="F90" s="314"/>
      <c r="G90" s="334"/>
    </row>
    <row r="91" spans="1:7" s="39" customFormat="1" ht="60" customHeight="1">
      <c r="A91" s="232">
        <v>3</v>
      </c>
      <c r="B91" s="246" t="s">
        <v>421</v>
      </c>
      <c r="C91" s="465" t="s">
        <v>1147</v>
      </c>
      <c r="D91" s="233" t="s">
        <v>384</v>
      </c>
      <c r="E91" s="283">
        <v>19</v>
      </c>
      <c r="F91" s="248"/>
      <c r="G91" s="241"/>
    </row>
    <row r="92" spans="1:247" s="49" customFormat="1" ht="36" customHeight="1">
      <c r="A92" s="232">
        <v>4</v>
      </c>
      <c r="B92" s="246" t="s">
        <v>419</v>
      </c>
      <c r="C92" s="238" t="s">
        <v>423</v>
      </c>
      <c r="D92" s="234" t="s">
        <v>384</v>
      </c>
      <c r="E92" s="283">
        <v>19</v>
      </c>
      <c r="F92" s="248"/>
      <c r="G92" s="241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</row>
    <row r="93" spans="1:247" s="39" customFormat="1" ht="23.25">
      <c r="A93" s="232">
        <v>5</v>
      </c>
      <c r="B93" s="139" t="s">
        <v>405</v>
      </c>
      <c r="C93" s="240" t="s">
        <v>616</v>
      </c>
      <c r="D93" s="234" t="s">
        <v>408</v>
      </c>
      <c r="E93" s="249">
        <v>0.666</v>
      </c>
      <c r="F93" s="248"/>
      <c r="G93" s="241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</row>
    <row r="94" spans="1:247" s="49" customFormat="1" ht="12.75">
      <c r="A94" s="232">
        <v>6</v>
      </c>
      <c r="B94" s="139" t="s">
        <v>422</v>
      </c>
      <c r="C94" s="240" t="s">
        <v>400</v>
      </c>
      <c r="D94" s="234" t="s">
        <v>390</v>
      </c>
      <c r="E94" s="249">
        <v>2.9</v>
      </c>
      <c r="F94" s="248"/>
      <c r="G94" s="33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</row>
    <row r="95" spans="1:7" s="49" customFormat="1" ht="14.25" customHeight="1">
      <c r="A95" s="257" t="s">
        <v>396</v>
      </c>
      <c r="B95" s="80"/>
      <c r="C95" s="151"/>
      <c r="D95" s="81"/>
      <c r="E95" s="712"/>
      <c r="F95" s="712"/>
      <c r="G95" s="713">
        <f>SUM(G89:G94)</f>
        <v>0</v>
      </c>
    </row>
    <row r="96" spans="1:7" ht="12.75">
      <c r="A96" s="469"/>
      <c r="B96" s="469"/>
      <c r="C96" s="469"/>
      <c r="D96" s="469"/>
      <c r="E96" s="469"/>
      <c r="F96" s="469"/>
      <c r="G96" s="469"/>
    </row>
    <row r="97" spans="1:7" s="49" customFormat="1" ht="14.25" customHeight="1">
      <c r="A97" s="1088" t="s">
        <v>286</v>
      </c>
      <c r="B97" s="1088"/>
      <c r="C97" s="1088"/>
      <c r="D97" s="720"/>
      <c r="E97" s="721"/>
      <c r="F97" s="721"/>
      <c r="G97" s="722"/>
    </row>
    <row r="98" spans="1:7" s="39" customFormat="1" ht="12.75">
      <c r="A98" s="1089" t="s">
        <v>130</v>
      </c>
      <c r="B98" s="1090"/>
      <c r="C98" s="1090"/>
      <c r="D98" s="482"/>
      <c r="E98" s="783"/>
      <c r="F98" s="484"/>
      <c r="G98" s="485"/>
    </row>
    <row r="99" spans="1:7" s="39" customFormat="1" ht="12.75">
      <c r="A99" s="777"/>
      <c r="B99" s="1081" t="s">
        <v>557</v>
      </c>
      <c r="C99" s="1082"/>
      <c r="D99" s="495" t="s">
        <v>384</v>
      </c>
      <c r="E99" s="496">
        <v>2</v>
      </c>
      <c r="F99" s="497"/>
      <c r="G99" s="497"/>
    </row>
    <row r="100" spans="1:7" s="39" customFormat="1" ht="12.75">
      <c r="A100" s="789"/>
      <c r="B100" s="1081" t="s">
        <v>558</v>
      </c>
      <c r="C100" s="1082"/>
      <c r="D100" s="495" t="s">
        <v>384</v>
      </c>
      <c r="E100" s="321">
        <v>4</v>
      </c>
      <c r="F100" s="322"/>
      <c r="G100" s="322"/>
    </row>
    <row r="101" spans="1:7" s="39" customFormat="1" ht="12.75">
      <c r="A101" s="789"/>
      <c r="B101" s="1081" t="s">
        <v>559</v>
      </c>
      <c r="C101" s="1082"/>
      <c r="D101" s="495" t="s">
        <v>384</v>
      </c>
      <c r="E101" s="321">
        <v>5</v>
      </c>
      <c r="F101" s="322"/>
      <c r="G101" s="322"/>
    </row>
    <row r="102" spans="1:7" s="39" customFormat="1" ht="12.75">
      <c r="A102" s="789"/>
      <c r="B102" s="1081" t="s">
        <v>560</v>
      </c>
      <c r="C102" s="1082"/>
      <c r="D102" s="495" t="s">
        <v>384</v>
      </c>
      <c r="E102" s="496">
        <v>4</v>
      </c>
      <c r="F102" s="497"/>
      <c r="G102" s="497"/>
    </row>
    <row r="103" spans="1:7" s="39" customFormat="1" ht="12.75">
      <c r="A103" s="790"/>
      <c r="B103" s="1081" t="s">
        <v>561</v>
      </c>
      <c r="C103" s="1082"/>
      <c r="D103" s="499" t="s">
        <v>384</v>
      </c>
      <c r="E103" s="500">
        <v>4</v>
      </c>
      <c r="F103" s="501"/>
      <c r="G103" s="501"/>
    </row>
    <row r="104" spans="1:7" s="39" customFormat="1" ht="12.75">
      <c r="A104" s="1018" t="s">
        <v>385</v>
      </c>
      <c r="B104" s="1019"/>
      <c r="C104" s="1020"/>
      <c r="D104" s="318"/>
      <c r="E104" s="210">
        <f>SUM(E99:E103)</f>
        <v>19</v>
      </c>
      <c r="F104" s="319"/>
      <c r="G104" s="319"/>
    </row>
    <row r="105" spans="1:7" s="39" customFormat="1" ht="12.75">
      <c r="A105" s="724" t="s">
        <v>407</v>
      </c>
      <c r="B105" s="725"/>
      <c r="C105" s="726"/>
      <c r="D105" s="155" t="s">
        <v>406</v>
      </c>
      <c r="E105" s="726">
        <v>25</v>
      </c>
      <c r="F105" s="322"/>
      <c r="G105" s="670"/>
    </row>
    <row r="106" spans="1:7" s="37" customFormat="1" ht="12.75">
      <c r="A106" s="400" t="s">
        <v>397</v>
      </c>
      <c r="B106" s="772"/>
      <c r="C106" s="773"/>
      <c r="D106" s="774"/>
      <c r="E106" s="775"/>
      <c r="F106" s="671"/>
      <c r="G106" s="776">
        <f>PRODUCT(G105)*1.03</f>
        <v>0</v>
      </c>
    </row>
    <row r="107" spans="1:7" ht="9.75" customHeight="1">
      <c r="A107" s="407"/>
      <c r="B107" s="784"/>
      <c r="C107" s="785"/>
      <c r="D107" s="786"/>
      <c r="E107" s="787"/>
      <c r="F107" s="669"/>
      <c r="G107" s="669"/>
    </row>
    <row r="108" spans="1:7" s="51" customFormat="1" ht="12.75">
      <c r="A108" s="1006" t="s">
        <v>617</v>
      </c>
      <c r="B108" s="1007"/>
      <c r="C108" s="1008"/>
      <c r="D108" s="367" t="s">
        <v>408</v>
      </c>
      <c r="E108" s="368">
        <v>7.4</v>
      </c>
      <c r="F108" s="336"/>
      <c r="G108" s="336"/>
    </row>
    <row r="109" spans="1:7" s="469" customFormat="1" ht="12.75">
      <c r="A109" s="1094" t="s">
        <v>618</v>
      </c>
      <c r="B109" s="1095"/>
      <c r="C109" s="1096"/>
      <c r="D109" s="360" t="s">
        <v>408</v>
      </c>
      <c r="E109" s="514">
        <v>7.4</v>
      </c>
      <c r="F109" s="522"/>
      <c r="G109" s="522"/>
    </row>
    <row r="110" spans="1:7" s="469" customFormat="1" ht="12.75">
      <c r="A110" s="1002" t="s">
        <v>385</v>
      </c>
      <c r="B110" s="1003"/>
      <c r="C110" s="1004"/>
      <c r="D110" s="445"/>
      <c r="E110" s="735"/>
      <c r="F110" s="736"/>
      <c r="G110" s="737">
        <f>SUM(G108:G109)</f>
        <v>0</v>
      </c>
    </row>
    <row r="111" spans="1:7" ht="9.75" customHeight="1">
      <c r="A111" s="88"/>
      <c r="B111" s="89"/>
      <c r="C111" s="90"/>
      <c r="D111" s="91"/>
      <c r="E111" s="92"/>
      <c r="F111" s="93"/>
      <c r="G111" s="94"/>
    </row>
    <row r="112" spans="1:7" ht="12.75">
      <c r="A112" s="1064" t="s">
        <v>424</v>
      </c>
      <c r="B112" s="1065"/>
      <c r="C112" s="1065"/>
      <c r="D112" s="95"/>
      <c r="E112" s="96"/>
      <c r="F112" s="96"/>
      <c r="G112" s="743">
        <f>SUM(G110,G106)</f>
        <v>0</v>
      </c>
    </row>
    <row r="113" spans="1:7" ht="12.75">
      <c r="A113" s="250"/>
      <c r="B113" s="251"/>
      <c r="C113" s="252"/>
      <c r="D113" s="98"/>
      <c r="E113" s="253"/>
      <c r="F113" s="254"/>
      <c r="G113" s="254"/>
    </row>
    <row r="114" spans="1:7" ht="15">
      <c r="A114" s="1005" t="s">
        <v>129</v>
      </c>
      <c r="B114" s="1005"/>
      <c r="C114" s="1005"/>
      <c r="D114" s="436"/>
      <c r="E114" s="436"/>
      <c r="F114" s="436"/>
      <c r="G114" s="380">
        <f>SUM(G112,G95)</f>
        <v>0</v>
      </c>
    </row>
    <row r="117" spans="1:7" s="50" customFormat="1" ht="15">
      <c r="A117" s="1005" t="s">
        <v>619</v>
      </c>
      <c r="B117" s="1005"/>
      <c r="C117" s="1005"/>
      <c r="D117" s="436"/>
      <c r="E117" s="436"/>
      <c r="F117" s="436"/>
      <c r="G117" s="436"/>
    </row>
    <row r="118" spans="1:7" s="53" customFormat="1" ht="12.75" customHeight="1">
      <c r="A118" s="438"/>
      <c r="B118" s="439"/>
      <c r="C118" s="440"/>
      <c r="D118" s="440"/>
      <c r="E118" s="440"/>
      <c r="F118" s="440"/>
      <c r="G118" s="440"/>
    </row>
    <row r="119" spans="1:7" s="53" customFormat="1" ht="12.75" customHeight="1">
      <c r="A119" s="256" t="s">
        <v>395</v>
      </c>
      <c r="B119" s="83"/>
      <c r="C119" s="83"/>
      <c r="D119" s="83"/>
      <c r="E119" s="84"/>
      <c r="F119" s="85"/>
      <c r="G119" s="85"/>
    </row>
    <row r="120" spans="1:7" s="39" customFormat="1" ht="12" customHeight="1">
      <c r="A120" s="118" t="s">
        <v>387</v>
      </c>
      <c r="B120" s="118" t="s">
        <v>379</v>
      </c>
      <c r="C120" s="118" t="s">
        <v>388</v>
      </c>
      <c r="D120" s="119" t="s">
        <v>380</v>
      </c>
      <c r="E120" s="119" t="s">
        <v>381</v>
      </c>
      <c r="F120" s="452" t="s">
        <v>382</v>
      </c>
      <c r="G120" s="119" t="s">
        <v>383</v>
      </c>
    </row>
    <row r="121" spans="1:7" s="39" customFormat="1" ht="22.5">
      <c r="A121" s="138">
        <v>1</v>
      </c>
      <c r="B121" s="139" t="s">
        <v>386</v>
      </c>
      <c r="C121" s="285" t="s">
        <v>137</v>
      </c>
      <c r="D121" s="234" t="s">
        <v>389</v>
      </c>
      <c r="E121" s="248">
        <v>4</v>
      </c>
      <c r="F121" s="248"/>
      <c r="G121" s="241"/>
    </row>
    <row r="122" spans="1:7" s="39" customFormat="1" ht="12.75">
      <c r="A122" s="138">
        <v>2</v>
      </c>
      <c r="B122" s="139" t="s">
        <v>386</v>
      </c>
      <c r="C122" s="240" t="s">
        <v>135</v>
      </c>
      <c r="D122" s="234" t="s">
        <v>25</v>
      </c>
      <c r="E122" s="314">
        <v>206</v>
      </c>
      <c r="F122" s="241"/>
      <c r="G122" s="241"/>
    </row>
    <row r="123" spans="1:7" s="39" customFormat="1" ht="22.5">
      <c r="A123" s="138">
        <v>3</v>
      </c>
      <c r="B123" s="139" t="s">
        <v>386</v>
      </c>
      <c r="C123" s="240" t="s">
        <v>138</v>
      </c>
      <c r="D123" s="234" t="s">
        <v>25</v>
      </c>
      <c r="E123" s="314">
        <v>210</v>
      </c>
      <c r="F123" s="241"/>
      <c r="G123" s="241"/>
    </row>
    <row r="124" spans="1:7" s="39" customFormat="1" ht="12.75">
      <c r="A124" s="429">
        <v>4</v>
      </c>
      <c r="B124" s="332" t="s">
        <v>386</v>
      </c>
      <c r="C124" s="333" t="s">
        <v>284</v>
      </c>
      <c r="D124" s="430" t="s">
        <v>389</v>
      </c>
      <c r="E124" s="314">
        <v>210</v>
      </c>
      <c r="F124" s="314"/>
      <c r="G124" s="334"/>
    </row>
    <row r="125" spans="1:7" s="39" customFormat="1" ht="23.25" customHeight="1">
      <c r="A125" s="276">
        <v>5</v>
      </c>
      <c r="B125" s="441" t="s">
        <v>386</v>
      </c>
      <c r="C125" s="442" t="s">
        <v>139</v>
      </c>
      <c r="D125" s="277" t="s">
        <v>389</v>
      </c>
      <c r="E125" s="314">
        <v>210</v>
      </c>
      <c r="F125" s="443"/>
      <c r="G125" s="245"/>
    </row>
    <row r="126" spans="1:247" s="49" customFormat="1" ht="14.25" customHeight="1">
      <c r="A126" s="232">
        <v>6</v>
      </c>
      <c r="B126" s="246" t="s">
        <v>1207</v>
      </c>
      <c r="C126" s="240" t="s">
        <v>1208</v>
      </c>
      <c r="D126" s="234" t="s">
        <v>384</v>
      </c>
      <c r="E126" s="283">
        <v>1461</v>
      </c>
      <c r="F126" s="248"/>
      <c r="G126" s="241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</row>
    <row r="127" spans="1:247" s="39" customFormat="1" ht="23.25">
      <c r="A127" s="232">
        <v>7</v>
      </c>
      <c r="B127" s="139" t="s">
        <v>405</v>
      </c>
      <c r="C127" s="240" t="s">
        <v>620</v>
      </c>
      <c r="D127" s="234" t="s">
        <v>408</v>
      </c>
      <c r="E127" s="249">
        <v>3.15</v>
      </c>
      <c r="F127" s="248"/>
      <c r="G127" s="241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</row>
    <row r="128" spans="1:247" s="49" customFormat="1" ht="12.75">
      <c r="A128" s="232">
        <v>8</v>
      </c>
      <c r="B128" s="139" t="s">
        <v>422</v>
      </c>
      <c r="C128" s="240" t="s">
        <v>400</v>
      </c>
      <c r="D128" s="234" t="s">
        <v>390</v>
      </c>
      <c r="E128" s="249">
        <v>110</v>
      </c>
      <c r="F128" s="248"/>
      <c r="G128" s="334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</row>
    <row r="129" spans="1:8" s="49" customFormat="1" ht="14.25" customHeight="1">
      <c r="A129" s="257" t="s">
        <v>396</v>
      </c>
      <c r="B129" s="80"/>
      <c r="C129" s="710"/>
      <c r="D129" s="711"/>
      <c r="E129" s="712"/>
      <c r="F129" s="712"/>
      <c r="G129" s="713">
        <f>SUM(G121:G128)</f>
        <v>0</v>
      </c>
      <c r="H129" s="48"/>
    </row>
    <row r="130" spans="1:8" ht="12.75">
      <c r="A130" s="469"/>
      <c r="B130" s="469"/>
      <c r="C130" s="682"/>
      <c r="D130" s="682"/>
      <c r="E130" s="682"/>
      <c r="F130" s="682"/>
      <c r="G130" s="682"/>
      <c r="H130" s="18"/>
    </row>
    <row r="131" spans="1:7" s="49" customFormat="1" ht="12.75">
      <c r="A131" s="1056" t="s">
        <v>291</v>
      </c>
      <c r="B131" s="1056"/>
      <c r="C131" s="1056"/>
      <c r="D131" s="315"/>
      <c r="E131" s="316"/>
      <c r="F131" s="316"/>
      <c r="G131" s="317"/>
    </row>
    <row r="132" spans="1:7" s="39" customFormat="1" ht="12.75">
      <c r="A132" s="1086" t="s">
        <v>621</v>
      </c>
      <c r="B132" s="1087"/>
      <c r="C132" s="1087"/>
      <c r="D132" s="548"/>
      <c r="E132" s="549"/>
      <c r="F132" s="550"/>
      <c r="G132" s="485"/>
    </row>
    <row r="133" spans="1:7" s="39" customFormat="1" ht="12.75">
      <c r="A133" s="507"/>
      <c r="B133" s="1044" t="s">
        <v>562</v>
      </c>
      <c r="C133" s="1044"/>
      <c r="D133" s="138" t="s">
        <v>384</v>
      </c>
      <c r="E133" s="417">
        <v>6</v>
      </c>
      <c r="F133" s="142"/>
      <c r="G133" s="215"/>
    </row>
    <row r="134" spans="1:7" s="39" customFormat="1" ht="12.75">
      <c r="A134" s="507"/>
      <c r="B134" s="1044" t="s">
        <v>563</v>
      </c>
      <c r="C134" s="1044"/>
      <c r="D134" s="138" t="s">
        <v>384</v>
      </c>
      <c r="E134" s="417">
        <v>2</v>
      </c>
      <c r="F134" s="142"/>
      <c r="G134" s="215"/>
    </row>
    <row r="135" spans="1:7" s="39" customFormat="1" ht="12.75">
      <c r="A135" s="507"/>
      <c r="B135" s="1044" t="s">
        <v>564</v>
      </c>
      <c r="C135" s="1044"/>
      <c r="D135" s="138" t="s">
        <v>384</v>
      </c>
      <c r="E135" s="417">
        <v>62</v>
      </c>
      <c r="F135" s="142"/>
      <c r="G135" s="215"/>
    </row>
    <row r="136" spans="1:7" s="39" customFormat="1" ht="12.75">
      <c r="A136" s="507"/>
      <c r="B136" s="1044" t="s">
        <v>565</v>
      </c>
      <c r="C136" s="1044"/>
      <c r="D136" s="138" t="s">
        <v>384</v>
      </c>
      <c r="E136" s="417">
        <v>35</v>
      </c>
      <c r="F136" s="142"/>
      <c r="G136" s="215"/>
    </row>
    <row r="137" spans="1:7" s="39" customFormat="1" ht="12.75">
      <c r="A137" s="507"/>
      <c r="B137" s="1044" t="s">
        <v>230</v>
      </c>
      <c r="C137" s="1044"/>
      <c r="D137" s="138" t="s">
        <v>384</v>
      </c>
      <c r="E137" s="417">
        <v>76</v>
      </c>
      <c r="F137" s="142"/>
      <c r="G137" s="215"/>
    </row>
    <row r="138" spans="1:7" s="39" customFormat="1" ht="12.75">
      <c r="A138" s="507"/>
      <c r="B138" s="1044" t="s">
        <v>566</v>
      </c>
      <c r="C138" s="1044"/>
      <c r="D138" s="138" t="s">
        <v>384</v>
      </c>
      <c r="E138" s="417">
        <v>28</v>
      </c>
      <c r="F138" s="142"/>
      <c r="G138" s="215"/>
    </row>
    <row r="139" spans="1:7" s="39" customFormat="1" ht="12.75">
      <c r="A139" s="507"/>
      <c r="B139" s="1044" t="s">
        <v>567</v>
      </c>
      <c r="C139" s="1044"/>
      <c r="D139" s="138" t="s">
        <v>384</v>
      </c>
      <c r="E139" s="417">
        <v>15</v>
      </c>
      <c r="F139" s="142"/>
      <c r="G139" s="215"/>
    </row>
    <row r="140" spans="1:7" s="39" customFormat="1" ht="12.75">
      <c r="A140" s="507"/>
      <c r="B140" s="1044" t="s">
        <v>568</v>
      </c>
      <c r="C140" s="1044"/>
      <c r="D140" s="138" t="s">
        <v>384</v>
      </c>
      <c r="E140" s="417">
        <v>21</v>
      </c>
      <c r="F140" s="142"/>
      <c r="G140" s="215"/>
    </row>
    <row r="141" spans="1:7" s="39" customFormat="1" ht="12.75">
      <c r="A141" s="507"/>
      <c r="B141" s="1044" t="s">
        <v>569</v>
      </c>
      <c r="C141" s="1044"/>
      <c r="D141" s="138" t="s">
        <v>384</v>
      </c>
      <c r="E141" s="417">
        <v>7</v>
      </c>
      <c r="F141" s="142"/>
      <c r="G141" s="215"/>
    </row>
    <row r="142" spans="1:7" s="39" customFormat="1" ht="16.5" customHeight="1">
      <c r="A142" s="507"/>
      <c r="B142" s="1044" t="s">
        <v>570</v>
      </c>
      <c r="C142" s="1044"/>
      <c r="D142" s="138" t="s">
        <v>384</v>
      </c>
      <c r="E142" s="417">
        <v>10</v>
      </c>
      <c r="F142" s="142"/>
      <c r="G142" s="215"/>
    </row>
    <row r="143" spans="1:7" s="39" customFormat="1" ht="16.5" customHeight="1">
      <c r="A143" s="507"/>
      <c r="B143" s="1044" t="s">
        <v>571</v>
      </c>
      <c r="C143" s="1044"/>
      <c r="D143" s="138" t="s">
        <v>384</v>
      </c>
      <c r="E143" s="417">
        <v>86</v>
      </c>
      <c r="F143" s="142"/>
      <c r="G143" s="215"/>
    </row>
    <row r="144" spans="1:7" s="39" customFormat="1" ht="16.5" customHeight="1">
      <c r="A144" s="507"/>
      <c r="B144" s="1044" t="s">
        <v>572</v>
      </c>
      <c r="C144" s="1044"/>
      <c r="D144" s="138" t="s">
        <v>384</v>
      </c>
      <c r="E144" s="417">
        <v>34</v>
      </c>
      <c r="F144" s="142"/>
      <c r="G144" s="215"/>
    </row>
    <row r="145" spans="1:7" s="39" customFormat="1" ht="16.5" customHeight="1">
      <c r="A145" s="507"/>
      <c r="B145" s="1044" t="s">
        <v>573</v>
      </c>
      <c r="C145" s="1044"/>
      <c r="D145" s="138" t="s">
        <v>384</v>
      </c>
      <c r="E145" s="417">
        <v>1</v>
      </c>
      <c r="F145" s="142"/>
      <c r="G145" s="215"/>
    </row>
    <row r="146" spans="1:7" s="39" customFormat="1" ht="16.5" customHeight="1">
      <c r="A146" s="507"/>
      <c r="B146" s="1044" t="s">
        <v>574</v>
      </c>
      <c r="C146" s="1044"/>
      <c r="D146" s="138" t="s">
        <v>384</v>
      </c>
      <c r="E146" s="417">
        <v>30</v>
      </c>
      <c r="F146" s="142"/>
      <c r="G146" s="215"/>
    </row>
    <row r="147" spans="1:7" s="39" customFormat="1" ht="16.5" customHeight="1">
      <c r="A147" s="507"/>
      <c r="B147" s="1044" t="s">
        <v>575</v>
      </c>
      <c r="C147" s="1044"/>
      <c r="D147" s="138" t="s">
        <v>384</v>
      </c>
      <c r="E147" s="417">
        <v>34</v>
      </c>
      <c r="F147" s="142"/>
      <c r="G147" s="215"/>
    </row>
    <row r="148" spans="1:7" s="39" customFormat="1" ht="16.5" customHeight="1">
      <c r="A148" s="507"/>
      <c r="B148" s="1044" t="s">
        <v>576</v>
      </c>
      <c r="C148" s="1044"/>
      <c r="D148" s="138" t="s">
        <v>384</v>
      </c>
      <c r="E148" s="417">
        <v>44</v>
      </c>
      <c r="F148" s="142"/>
      <c r="G148" s="215"/>
    </row>
    <row r="149" spans="1:7" s="39" customFormat="1" ht="16.5" customHeight="1">
      <c r="A149" s="507"/>
      <c r="B149" s="1044" t="s">
        <v>577</v>
      </c>
      <c r="C149" s="1044"/>
      <c r="D149" s="138" t="s">
        <v>384</v>
      </c>
      <c r="E149" s="417">
        <v>39</v>
      </c>
      <c r="F149" s="142"/>
      <c r="G149" s="215"/>
    </row>
    <row r="150" spans="1:7" s="39" customFormat="1" ht="16.5" customHeight="1">
      <c r="A150" s="507"/>
      <c r="B150" s="1044" t="s">
        <v>578</v>
      </c>
      <c r="C150" s="1044"/>
      <c r="D150" s="138" t="s">
        <v>384</v>
      </c>
      <c r="E150" s="417">
        <v>18</v>
      </c>
      <c r="F150" s="142"/>
      <c r="G150" s="215"/>
    </row>
    <row r="151" spans="1:7" s="39" customFormat="1" ht="16.5" customHeight="1">
      <c r="A151" s="507"/>
      <c r="B151" s="1044" t="s">
        <v>579</v>
      </c>
      <c r="C151" s="1044"/>
      <c r="D151" s="138" t="s">
        <v>384</v>
      </c>
      <c r="E151" s="417">
        <v>32</v>
      </c>
      <c r="F151" s="142"/>
      <c r="G151" s="215"/>
    </row>
    <row r="152" spans="1:7" s="39" customFormat="1" ht="16.5" customHeight="1">
      <c r="A152" s="507"/>
      <c r="B152" s="1044" t="s">
        <v>580</v>
      </c>
      <c r="C152" s="1044"/>
      <c r="D152" s="138" t="s">
        <v>384</v>
      </c>
      <c r="E152" s="417">
        <v>56</v>
      </c>
      <c r="F152" s="142"/>
      <c r="G152" s="215"/>
    </row>
    <row r="153" spans="1:7" s="39" customFormat="1" ht="16.5" customHeight="1">
      <c r="A153" s="507"/>
      <c r="B153" s="1044" t="s">
        <v>581</v>
      </c>
      <c r="C153" s="1044"/>
      <c r="D153" s="138" t="s">
        <v>384</v>
      </c>
      <c r="E153" s="417">
        <v>122</v>
      </c>
      <c r="F153" s="142"/>
      <c r="G153" s="215"/>
    </row>
    <row r="154" spans="1:7" s="39" customFormat="1" ht="16.5" customHeight="1">
      <c r="A154" s="507"/>
      <c r="B154" s="1044" t="s">
        <v>582</v>
      </c>
      <c r="C154" s="1044"/>
      <c r="D154" s="138" t="s">
        <v>384</v>
      </c>
      <c r="E154" s="417">
        <v>189</v>
      </c>
      <c r="F154" s="142"/>
      <c r="G154" s="215"/>
    </row>
    <row r="155" spans="1:7" s="39" customFormat="1" ht="16.5" customHeight="1">
      <c r="A155" s="507"/>
      <c r="B155" s="1044" t="s">
        <v>585</v>
      </c>
      <c r="C155" s="1044"/>
      <c r="D155" s="138" t="s">
        <v>384</v>
      </c>
      <c r="E155" s="417">
        <v>58</v>
      </c>
      <c r="F155" s="142"/>
      <c r="G155" s="215"/>
    </row>
    <row r="156" spans="1:7" s="39" customFormat="1" ht="16.5" customHeight="1">
      <c r="A156" s="507"/>
      <c r="B156" s="1044" t="s">
        <v>583</v>
      </c>
      <c r="C156" s="1044"/>
      <c r="D156" s="138" t="s">
        <v>384</v>
      </c>
      <c r="E156" s="417">
        <v>70</v>
      </c>
      <c r="F156" s="142"/>
      <c r="G156" s="215"/>
    </row>
    <row r="157" spans="1:7" s="39" customFormat="1" ht="16.5" customHeight="1">
      <c r="A157" s="507"/>
      <c r="B157" s="294" t="s">
        <v>584</v>
      </c>
      <c r="C157" s="294"/>
      <c r="D157" s="138" t="s">
        <v>384</v>
      </c>
      <c r="E157" s="417">
        <v>64</v>
      </c>
      <c r="F157" s="142"/>
      <c r="G157" s="215"/>
    </row>
    <row r="158" spans="1:7" s="39" customFormat="1" ht="16.5" customHeight="1">
      <c r="A158" s="507"/>
      <c r="B158" s="1044" t="s">
        <v>586</v>
      </c>
      <c r="C158" s="1044"/>
      <c r="D158" s="138" t="s">
        <v>384</v>
      </c>
      <c r="E158" s="417">
        <v>58</v>
      </c>
      <c r="F158" s="142"/>
      <c r="G158" s="215"/>
    </row>
    <row r="159" spans="1:7" s="39" customFormat="1" ht="16.5" customHeight="1">
      <c r="A159" s="507"/>
      <c r="B159" s="1044" t="s">
        <v>587</v>
      </c>
      <c r="C159" s="1044"/>
      <c r="D159" s="138" t="s">
        <v>384</v>
      </c>
      <c r="E159" s="417">
        <v>42</v>
      </c>
      <c r="F159" s="142"/>
      <c r="G159" s="215"/>
    </row>
    <row r="160" spans="1:7" s="39" customFormat="1" ht="16.5" customHeight="1">
      <c r="A160" s="507"/>
      <c r="B160" s="1044" t="s">
        <v>588</v>
      </c>
      <c r="C160" s="1044"/>
      <c r="D160" s="138" t="s">
        <v>384</v>
      </c>
      <c r="E160" s="417">
        <v>109</v>
      </c>
      <c r="F160" s="142"/>
      <c r="G160" s="215"/>
    </row>
    <row r="161" spans="1:7" s="39" customFormat="1" ht="16.5" customHeight="1">
      <c r="A161" s="507"/>
      <c r="B161" s="1044" t="s">
        <v>589</v>
      </c>
      <c r="C161" s="1044"/>
      <c r="D161" s="138" t="s">
        <v>384</v>
      </c>
      <c r="E161" s="417">
        <v>24</v>
      </c>
      <c r="F161" s="142"/>
      <c r="G161" s="215"/>
    </row>
    <row r="162" spans="1:7" s="39" customFormat="1" ht="16.5" customHeight="1">
      <c r="A162" s="507"/>
      <c r="B162" s="1044" t="s">
        <v>590</v>
      </c>
      <c r="C162" s="1044"/>
      <c r="D162" s="138" t="s">
        <v>384</v>
      </c>
      <c r="E162" s="417">
        <v>29</v>
      </c>
      <c r="F162" s="142"/>
      <c r="G162" s="215"/>
    </row>
    <row r="163" spans="1:7" s="39" customFormat="1" ht="16.5" customHeight="1">
      <c r="A163" s="507"/>
      <c r="B163" s="1044" t="s">
        <v>591</v>
      </c>
      <c r="C163" s="1044"/>
      <c r="D163" s="138" t="s">
        <v>384</v>
      </c>
      <c r="E163" s="417">
        <v>20</v>
      </c>
      <c r="F163" s="142"/>
      <c r="G163" s="215"/>
    </row>
    <row r="164" spans="1:7" s="39" customFormat="1" ht="12.75">
      <c r="A164" s="507"/>
      <c r="B164" s="1044" t="s">
        <v>592</v>
      </c>
      <c r="C164" s="1044"/>
      <c r="D164" s="138" t="s">
        <v>384</v>
      </c>
      <c r="E164" s="417">
        <v>12</v>
      </c>
      <c r="F164" s="142"/>
      <c r="G164" s="215"/>
    </row>
    <row r="165" spans="1:7" s="39" customFormat="1" ht="12.75">
      <c r="A165" s="507"/>
      <c r="B165" s="1044" t="s">
        <v>593</v>
      </c>
      <c r="C165" s="1044"/>
      <c r="D165" s="138" t="s">
        <v>384</v>
      </c>
      <c r="E165" s="417">
        <v>10</v>
      </c>
      <c r="F165" s="142"/>
      <c r="G165" s="215"/>
    </row>
    <row r="166" spans="1:7" s="39" customFormat="1" ht="12.75">
      <c r="A166" s="490"/>
      <c r="B166" s="1044" t="s">
        <v>594</v>
      </c>
      <c r="C166" s="1044"/>
      <c r="D166" s="290" t="s">
        <v>384</v>
      </c>
      <c r="E166" s="556">
        <v>18</v>
      </c>
      <c r="F166" s="557"/>
      <c r="G166" s="664"/>
    </row>
    <row r="167" spans="1:7" s="39" customFormat="1" ht="12.75">
      <c r="A167" s="1057" t="s">
        <v>385</v>
      </c>
      <c r="B167" s="1058"/>
      <c r="C167" s="1059"/>
      <c r="D167" s="519" t="s">
        <v>384</v>
      </c>
      <c r="E167" s="421">
        <f>SUM(E133:E166)</f>
        <v>1461</v>
      </c>
      <c r="F167" s="422"/>
      <c r="G167" s="211">
        <f>SUM(G133:G166)</f>
        <v>0</v>
      </c>
    </row>
    <row r="168" spans="1:7" s="39" customFormat="1" ht="12.75">
      <c r="A168" s="148" t="s">
        <v>407</v>
      </c>
      <c r="B168" s="246"/>
      <c r="C168" s="423"/>
      <c r="D168" s="138" t="s">
        <v>406</v>
      </c>
      <c r="E168" s="423">
        <v>25</v>
      </c>
      <c r="F168" s="312"/>
      <c r="G168" s="424">
        <f>PRODUCT(E168,G167)/100+G167</f>
        <v>0</v>
      </c>
    </row>
    <row r="169" spans="1:7" s="37" customFormat="1" ht="12.75">
      <c r="A169" s="149" t="s">
        <v>397</v>
      </c>
      <c r="B169" s="144"/>
      <c r="C169" s="150"/>
      <c r="D169" s="115"/>
      <c r="E169" s="153"/>
      <c r="F169" s="154"/>
      <c r="G169" s="731">
        <f>PRODUCT(G168)*1.03</f>
        <v>0</v>
      </c>
    </row>
    <row r="170" spans="1:7" ht="12.75" customHeight="1">
      <c r="A170" s="250"/>
      <c r="B170" s="251"/>
      <c r="C170" s="252"/>
      <c r="D170" s="98"/>
      <c r="E170" s="253"/>
      <c r="F170" s="254"/>
      <c r="G170" s="254"/>
    </row>
    <row r="171" spans="1:7" s="51" customFormat="1" ht="12.75">
      <c r="A171" s="1083" t="s">
        <v>622</v>
      </c>
      <c r="B171" s="1084"/>
      <c r="C171" s="1085"/>
      <c r="D171" s="567" t="s">
        <v>408</v>
      </c>
      <c r="E171" s="568">
        <v>42</v>
      </c>
      <c r="F171" s="569"/>
      <c r="G171" s="569"/>
    </row>
    <row r="172" spans="1:247" s="39" customFormat="1" ht="12.75">
      <c r="A172" s="1097" t="s">
        <v>623</v>
      </c>
      <c r="B172" s="1098"/>
      <c r="C172" s="1099"/>
      <c r="D172" s="788" t="s">
        <v>408</v>
      </c>
      <c r="E172" s="562">
        <v>10.5</v>
      </c>
      <c r="F172" s="362"/>
      <c r="G172" s="362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</row>
    <row r="173" spans="1:7" s="469" customFormat="1" ht="12.75">
      <c r="A173" s="1041" t="s">
        <v>133</v>
      </c>
      <c r="B173" s="1042"/>
      <c r="C173" s="1043"/>
      <c r="D173" s="430" t="s">
        <v>389</v>
      </c>
      <c r="E173" s="562">
        <v>210</v>
      </c>
      <c r="F173" s="362"/>
      <c r="G173" s="362"/>
    </row>
    <row r="174" spans="1:7" s="469" customFormat="1" ht="12.75">
      <c r="A174" s="1078" t="s">
        <v>624</v>
      </c>
      <c r="B174" s="1079"/>
      <c r="C174" s="1080"/>
      <c r="D174" s="566" t="s">
        <v>408</v>
      </c>
      <c r="E174" s="564">
        <v>31.5</v>
      </c>
      <c r="F174" s="565"/>
      <c r="G174" s="565"/>
    </row>
    <row r="175" spans="1:7" s="469" customFormat="1" ht="12.75">
      <c r="A175" s="1078" t="s">
        <v>385</v>
      </c>
      <c r="B175" s="1079"/>
      <c r="C175" s="1080"/>
      <c r="D175" s="78"/>
      <c r="E175" s="780"/>
      <c r="F175" s="781"/>
      <c r="G175" s="782">
        <f>SUM(G171:G174)</f>
        <v>0</v>
      </c>
    </row>
    <row r="176" spans="1:7" ht="12.75" customHeight="1">
      <c r="A176" s="738"/>
      <c r="B176" s="739"/>
      <c r="C176" s="740"/>
      <c r="D176" s="91"/>
      <c r="E176" s="92"/>
      <c r="F176" s="93"/>
      <c r="G176" s="94"/>
    </row>
    <row r="177" spans="1:7" ht="12.75">
      <c r="A177" s="1016" t="s">
        <v>442</v>
      </c>
      <c r="B177" s="1017"/>
      <c r="C177" s="1017"/>
      <c r="D177" s="741"/>
      <c r="E177" s="742"/>
      <c r="F177" s="742"/>
      <c r="G177" s="743">
        <f>SUM(G175,G169)</f>
        <v>0</v>
      </c>
    </row>
    <row r="178" spans="1:7" ht="12.75">
      <c r="A178" s="469"/>
      <c r="B178" s="469"/>
      <c r="C178" s="469"/>
      <c r="D178" s="469"/>
      <c r="E178" s="469"/>
      <c r="F178" s="469"/>
      <c r="G178" s="469"/>
    </row>
    <row r="179" spans="1:7" ht="15">
      <c r="A179" s="1005" t="s">
        <v>625</v>
      </c>
      <c r="B179" s="1005"/>
      <c r="C179" s="1005"/>
      <c r="D179" s="1075"/>
      <c r="E179" s="436"/>
      <c r="F179" s="436"/>
      <c r="G179" s="380">
        <f>SUM(G177,G129)</f>
        <v>0</v>
      </c>
    </row>
    <row r="182" spans="1:7" ht="15">
      <c r="A182" s="1100" t="s">
        <v>313</v>
      </c>
      <c r="B182" s="1100"/>
      <c r="C182" s="1100"/>
      <c r="D182" s="196"/>
      <c r="E182" s="196"/>
      <c r="F182" s="196"/>
      <c r="G182" s="196"/>
    </row>
    <row r="183" spans="1:7" s="50" customFormat="1" ht="12.75">
      <c r="A183" s="469"/>
      <c r="B183" s="469"/>
      <c r="C183" s="469"/>
      <c r="D183" s="469"/>
      <c r="E183" s="469"/>
      <c r="F183" s="469"/>
      <c r="G183" s="469"/>
    </row>
    <row r="184" spans="1:7" s="39" customFormat="1" ht="12.75">
      <c r="A184" s="256" t="s">
        <v>395</v>
      </c>
      <c r="B184" s="63"/>
      <c r="C184" s="63"/>
      <c r="D184" s="63"/>
      <c r="E184" s="64"/>
      <c r="F184" s="65"/>
      <c r="G184" s="65"/>
    </row>
    <row r="185" spans="1:7" s="49" customFormat="1" ht="12.75">
      <c r="A185" s="120" t="s">
        <v>387</v>
      </c>
      <c r="B185" s="120" t="s">
        <v>379</v>
      </c>
      <c r="C185" s="120" t="s">
        <v>388</v>
      </c>
      <c r="D185" s="121" t="s">
        <v>380</v>
      </c>
      <c r="E185" s="121" t="s">
        <v>381</v>
      </c>
      <c r="F185" s="121" t="s">
        <v>382</v>
      </c>
      <c r="G185" s="198" t="s">
        <v>383</v>
      </c>
    </row>
    <row r="186" spans="1:7" s="199" customFormat="1" ht="36.75" customHeight="1">
      <c r="A186" s="355">
        <v>1</v>
      </c>
      <c r="B186" s="356" t="s">
        <v>386</v>
      </c>
      <c r="C186" s="285" t="s">
        <v>309</v>
      </c>
      <c r="D186" s="357" t="s">
        <v>390</v>
      </c>
      <c r="E186" s="580">
        <v>1.68</v>
      </c>
      <c r="F186" s="331"/>
      <c r="G186" s="331"/>
    </row>
    <row r="187" spans="1:7" s="51" customFormat="1" ht="57">
      <c r="A187" s="232">
        <v>2</v>
      </c>
      <c r="B187" s="139" t="s">
        <v>386</v>
      </c>
      <c r="C187" s="240" t="s">
        <v>716</v>
      </c>
      <c r="D187" s="233" t="s">
        <v>389</v>
      </c>
      <c r="E187" s="241">
        <v>42</v>
      </c>
      <c r="F187" s="241"/>
      <c r="G187" s="241"/>
    </row>
    <row r="188" spans="1:247" s="49" customFormat="1" ht="12.75">
      <c r="A188" s="425">
        <v>3</v>
      </c>
      <c r="B188" s="576" t="s">
        <v>422</v>
      </c>
      <c r="C188" s="577" t="s">
        <v>400</v>
      </c>
      <c r="D188" s="426" t="s">
        <v>390</v>
      </c>
      <c r="E188" s="578">
        <v>1.7</v>
      </c>
      <c r="F188" s="579"/>
      <c r="G188" s="427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</row>
    <row r="189" spans="1:7" s="52" customFormat="1" ht="12.75">
      <c r="A189" s="116" t="s">
        <v>396</v>
      </c>
      <c r="B189" s="100"/>
      <c r="C189" s="101"/>
      <c r="D189" s="102"/>
      <c r="E189" s="103"/>
      <c r="F189" s="104"/>
      <c r="G189" s="223">
        <f>SUM(G186:G188)</f>
        <v>0</v>
      </c>
    </row>
    <row r="190" spans="1:7" s="51" customFormat="1" ht="12.75">
      <c r="A190" s="122"/>
      <c r="B190" s="123"/>
      <c r="C190" s="124"/>
      <c r="D190" s="125"/>
      <c r="E190" s="126"/>
      <c r="F190" s="127"/>
      <c r="G190" s="110"/>
    </row>
    <row r="191" spans="1:7" s="39" customFormat="1" ht="12.75">
      <c r="A191" s="989" t="s">
        <v>289</v>
      </c>
      <c r="B191" s="989"/>
      <c r="C191" s="989"/>
      <c r="D191" s="66"/>
      <c r="E191" s="67"/>
      <c r="F191" s="57"/>
      <c r="G191" s="57"/>
    </row>
    <row r="192" spans="1:7" s="39" customFormat="1" ht="12.75">
      <c r="A192" s="990" t="s">
        <v>717</v>
      </c>
      <c r="B192" s="991"/>
      <c r="C192" s="992"/>
      <c r="D192" s="385"/>
      <c r="E192" s="385"/>
      <c r="F192" s="385"/>
      <c r="G192" s="385"/>
    </row>
    <row r="193" spans="1:7" s="204" customFormat="1" ht="12.75">
      <c r="A193" s="993" t="s">
        <v>310</v>
      </c>
      <c r="B193" s="994"/>
      <c r="C193" s="995"/>
      <c r="D193" s="360" t="s">
        <v>408</v>
      </c>
      <c r="E193" s="472">
        <v>2.1</v>
      </c>
      <c r="F193" s="165"/>
      <c r="G193" s="165"/>
    </row>
    <row r="194" spans="1:7" s="39" customFormat="1" ht="12.75">
      <c r="A194" s="996" t="s">
        <v>312</v>
      </c>
      <c r="B194" s="997"/>
      <c r="C194" s="998"/>
      <c r="D194" s="234" t="s">
        <v>399</v>
      </c>
      <c r="E194" s="601">
        <v>1.26</v>
      </c>
      <c r="F194" s="275"/>
      <c r="G194" s="275"/>
    </row>
    <row r="195" spans="1:7" s="50" customFormat="1" ht="12.75">
      <c r="A195" s="999" t="s">
        <v>443</v>
      </c>
      <c r="B195" s="1000"/>
      <c r="C195" s="1000"/>
      <c r="D195" s="184"/>
      <c r="E195" s="185"/>
      <c r="F195" s="186"/>
      <c r="G195" s="159">
        <f>SUM(G193:G194)</f>
        <v>0</v>
      </c>
    </row>
    <row r="196" spans="1:7" ht="12.75">
      <c r="A196" s="177"/>
      <c r="B196" s="187"/>
      <c r="C196" s="172"/>
      <c r="D196" s="188"/>
      <c r="E196" s="189"/>
      <c r="F196" s="190"/>
      <c r="G196" s="182"/>
    </row>
    <row r="197" spans="1:7" s="39" customFormat="1" ht="15">
      <c r="A197" s="217" t="s">
        <v>438</v>
      </c>
      <c r="B197" s="217"/>
      <c r="C197" s="217"/>
      <c r="D197" s="217"/>
      <c r="E197" s="217"/>
      <c r="F197" s="217"/>
      <c r="G197" s="218">
        <f>SUM(G195,G189)</f>
        <v>0</v>
      </c>
    </row>
  </sheetData>
  <sheetProtection/>
  <mergeCells count="98">
    <mergeCell ref="B161:C161"/>
    <mergeCell ref="B162:C162"/>
    <mergeCell ref="B163:C163"/>
    <mergeCell ref="B164:C164"/>
    <mergeCell ref="B159:C159"/>
    <mergeCell ref="B160:C160"/>
    <mergeCell ref="B156:C156"/>
    <mergeCell ref="B148:C148"/>
    <mergeCell ref="B149:C149"/>
    <mergeCell ref="B150:C150"/>
    <mergeCell ref="B151:C151"/>
    <mergeCell ref="B152:C152"/>
    <mergeCell ref="B158:C158"/>
    <mergeCell ref="B142:C142"/>
    <mergeCell ref="B143:C143"/>
    <mergeCell ref="B144:C144"/>
    <mergeCell ref="B145:C145"/>
    <mergeCell ref="B146:C146"/>
    <mergeCell ref="B147:C147"/>
    <mergeCell ref="B153:C153"/>
    <mergeCell ref="B154:C154"/>
    <mergeCell ref="B155:C155"/>
    <mergeCell ref="B69:C69"/>
    <mergeCell ref="A193:C193"/>
    <mergeCell ref="A194:C194"/>
    <mergeCell ref="A182:C182"/>
    <mergeCell ref="A104:C104"/>
    <mergeCell ref="A108:C108"/>
    <mergeCell ref="A191:C191"/>
    <mergeCell ref="A192:C192"/>
    <mergeCell ref="A81:C81"/>
    <mergeCell ref="A86:C86"/>
    <mergeCell ref="A173:C173"/>
    <mergeCell ref="A109:C109"/>
    <mergeCell ref="A110:C110"/>
    <mergeCell ref="A112:C112"/>
    <mergeCell ref="A114:C114"/>
    <mergeCell ref="A167:C167"/>
    <mergeCell ref="A172:C172"/>
    <mergeCell ref="B133:C133"/>
    <mergeCell ref="B134:C134"/>
    <mergeCell ref="B135:C135"/>
    <mergeCell ref="A174:C174"/>
    <mergeCell ref="A195:C195"/>
    <mergeCell ref="C19:D19"/>
    <mergeCell ref="A3:G3"/>
    <mergeCell ref="A4:G4"/>
    <mergeCell ref="A6:G6"/>
    <mergeCell ref="A7:G7"/>
    <mergeCell ref="B20:C20"/>
    <mergeCell ref="B25:G25"/>
    <mergeCell ref="E27:F27"/>
    <mergeCell ref="E36:F36"/>
    <mergeCell ref="C16:G16"/>
    <mergeCell ref="C18:D18"/>
    <mergeCell ref="B46:C46"/>
    <mergeCell ref="E31:F31"/>
    <mergeCell ref="E33:F33"/>
    <mergeCell ref="E37:F37"/>
    <mergeCell ref="E38:F38"/>
    <mergeCell ref="E29:F29"/>
    <mergeCell ref="B68:C68"/>
    <mergeCell ref="A67:C67"/>
    <mergeCell ref="B70:C70"/>
    <mergeCell ref="A83:E83"/>
    <mergeCell ref="A76:C76"/>
    <mergeCell ref="B1:C1"/>
    <mergeCell ref="C15:G15"/>
    <mergeCell ref="A51:C51"/>
    <mergeCell ref="A66:C66"/>
    <mergeCell ref="B47:C47"/>
    <mergeCell ref="B100:C100"/>
    <mergeCell ref="B101:C101"/>
    <mergeCell ref="A78:C78"/>
    <mergeCell ref="A79:C79"/>
    <mergeCell ref="A97:C97"/>
    <mergeCell ref="A98:C98"/>
    <mergeCell ref="B99:C99"/>
    <mergeCell ref="B103:C103"/>
    <mergeCell ref="A171:C171"/>
    <mergeCell ref="A117:C117"/>
    <mergeCell ref="A132:C132"/>
    <mergeCell ref="B136:C136"/>
    <mergeCell ref="B137:C137"/>
    <mergeCell ref="B138:C138"/>
    <mergeCell ref="B139:C139"/>
    <mergeCell ref="B140:C140"/>
    <mergeCell ref="B141:C141"/>
    <mergeCell ref="A179:D179"/>
    <mergeCell ref="B71:C71"/>
    <mergeCell ref="A175:C175"/>
    <mergeCell ref="A177:C177"/>
    <mergeCell ref="A131:C131"/>
    <mergeCell ref="B165:C165"/>
    <mergeCell ref="B166:C166"/>
    <mergeCell ref="A72:C72"/>
    <mergeCell ref="A77:C77"/>
    <mergeCell ref="B102:C102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="70" zoomScaleNormal="70" zoomScalePageLayoutView="0" workbookViewId="0" topLeftCell="A21">
      <selection activeCell="F77" sqref="F77:G79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9.140625" style="0" customWidth="1"/>
    <col min="4" max="4" width="3.28125" style="0" customWidth="1"/>
    <col min="5" max="5" width="9.00390625" style="0" customWidth="1"/>
    <col min="6" max="6" width="8.8515625" style="0" customWidth="1"/>
    <col min="7" max="7" width="12.57421875" style="0" customWidth="1"/>
  </cols>
  <sheetData>
    <row r="1" spans="1:7" s="46" customFormat="1" ht="12.75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166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365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1.75" customHeight="1">
      <c r="A10" s="3"/>
      <c r="B10" s="194"/>
      <c r="C10" s="195"/>
      <c r="D10" s="195"/>
      <c r="E10" s="195"/>
      <c r="F10" s="195"/>
      <c r="G10" s="195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165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351</v>
      </c>
      <c r="D15" s="984"/>
      <c r="E15" s="984"/>
      <c r="F15" s="984"/>
      <c r="G15" s="984"/>
    </row>
    <row r="16" spans="1:7" s="2" customFormat="1" ht="12.75">
      <c r="A16" s="220"/>
      <c r="B16" s="271"/>
      <c r="C16" s="982"/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s="15" customFormat="1" ht="15.75" customHeight="1">
      <c r="A21" s="13"/>
      <c r="B21" s="13"/>
      <c r="C21" s="16"/>
      <c r="D21" s="13"/>
      <c r="E21" s="13"/>
      <c r="F21" s="14"/>
      <c r="G21" s="17"/>
    </row>
    <row r="22" spans="1:7" s="15" customFormat="1" ht="15.75" customHeight="1">
      <c r="A22" s="13"/>
      <c r="B22" s="13"/>
      <c r="C22" s="16"/>
      <c r="D22" s="13"/>
      <c r="E22" s="13"/>
      <c r="F22" s="14"/>
      <c r="G22" s="17"/>
    </row>
    <row r="23" spans="1:7" s="15" customFormat="1" ht="15.75" customHeight="1">
      <c r="A23" s="13"/>
      <c r="B23" s="13"/>
      <c r="C23" s="16"/>
      <c r="D23" s="13"/>
      <c r="E23" s="13"/>
      <c r="F23" s="14"/>
      <c r="G23" s="17"/>
    </row>
    <row r="24" spans="1:7" s="15" customFormat="1" ht="15.75" customHeight="1">
      <c r="A24" s="13"/>
      <c r="B24" s="13"/>
      <c r="C24" s="16"/>
      <c r="D24" s="13"/>
      <c r="E24" s="13"/>
      <c r="F24" s="14"/>
      <c r="G24" s="17"/>
    </row>
    <row r="25" spans="1:7" s="15" customFormat="1" ht="15.75" customHeight="1">
      <c r="A25" s="13"/>
      <c r="B25" s="13"/>
      <c r="C25" s="16"/>
      <c r="D25" s="13"/>
      <c r="E25" s="13"/>
      <c r="F25" s="14"/>
      <c r="G25" s="17"/>
    </row>
    <row r="26" spans="1:7" s="15" customFormat="1" ht="15.75" customHeight="1">
      <c r="A26" s="13"/>
      <c r="B26" s="5"/>
      <c r="C26" s="6"/>
      <c r="D26" s="5"/>
      <c r="E26" s="5"/>
      <c r="F26" s="4"/>
      <c r="G26" s="7"/>
    </row>
    <row r="27" spans="1:7" s="15" customFormat="1" ht="27" customHeight="1">
      <c r="A27" s="13"/>
      <c r="B27" s="1032" t="s">
        <v>435</v>
      </c>
      <c r="C27" s="1032"/>
      <c r="D27" s="1032"/>
      <c r="E27" s="1032"/>
      <c r="F27" s="1032"/>
      <c r="G27" s="1032"/>
    </row>
    <row r="28" spans="1:7" s="15" customFormat="1" ht="27" customHeight="1">
      <c r="A28" s="13"/>
      <c r="B28" s="12"/>
      <c r="C28" s="12"/>
      <c r="D28" s="12"/>
      <c r="E28" s="12"/>
      <c r="F28" s="12"/>
      <c r="G28" s="12"/>
    </row>
    <row r="29" spans="1:7" s="30" customFormat="1" ht="15">
      <c r="A29" s="8"/>
      <c r="B29" s="70" t="s">
        <v>1201</v>
      </c>
      <c r="C29" s="71"/>
      <c r="D29" s="68"/>
      <c r="E29" s="976">
        <f>SUM(G58)</f>
        <v>0</v>
      </c>
      <c r="F29" s="1015"/>
      <c r="G29" s="22"/>
    </row>
    <row r="30" spans="1:7" s="15" customFormat="1" ht="13.5">
      <c r="A30" s="13"/>
      <c r="B30" s="475"/>
      <c r="C30" s="69"/>
      <c r="D30" s="5"/>
      <c r="E30" s="5"/>
      <c r="F30" s="5"/>
      <c r="G30" s="5"/>
    </row>
    <row r="31" spans="1:7" s="30" customFormat="1" ht="15">
      <c r="A31" s="21"/>
      <c r="B31" s="1029" t="s">
        <v>276</v>
      </c>
      <c r="C31" s="1029"/>
      <c r="D31" s="20"/>
      <c r="E31" s="976">
        <f>SUM(G82)</f>
        <v>0</v>
      </c>
      <c r="F31" s="1024"/>
      <c r="G31" s="23"/>
    </row>
    <row r="32" spans="1:7" s="15" customFormat="1" ht="13.5">
      <c r="A32" s="8"/>
      <c r="B32" s="108"/>
      <c r="C32" s="109"/>
      <c r="D32" s="8"/>
      <c r="E32" s="110"/>
      <c r="F32" s="112"/>
      <c r="G32" s="22"/>
    </row>
    <row r="33" spans="1:7" s="30" customFormat="1" ht="14.25" thickBot="1">
      <c r="A33" s="8"/>
      <c r="B33" s="107"/>
      <c r="C33" s="26"/>
      <c r="D33" s="27"/>
      <c r="E33" s="105"/>
      <c r="F33" s="24"/>
      <c r="G33" s="106"/>
    </row>
    <row r="34" spans="1:7" s="15" customFormat="1" ht="15">
      <c r="A34" s="8"/>
      <c r="B34" s="133" t="s">
        <v>414</v>
      </c>
      <c r="C34" s="134"/>
      <c r="D34" s="135"/>
      <c r="E34" s="974">
        <f>SUM(E31,E29)</f>
        <v>0</v>
      </c>
      <c r="F34" s="975"/>
      <c r="G34" s="29"/>
    </row>
    <row r="35" spans="1:7" s="15" customFormat="1" ht="15">
      <c r="A35" s="8"/>
      <c r="B35" s="339" t="s">
        <v>469</v>
      </c>
      <c r="C35" s="340"/>
      <c r="D35" s="341"/>
      <c r="E35" s="968">
        <f>PRODUCT(E34)*0.21</f>
        <v>0</v>
      </c>
      <c r="F35" s="969"/>
      <c r="G35" s="29"/>
    </row>
    <row r="36" spans="1:7" s="15" customFormat="1" ht="15.75" thickBot="1">
      <c r="A36" s="8"/>
      <c r="B36" s="130" t="s">
        <v>436</v>
      </c>
      <c r="C36" s="131"/>
      <c r="D36" s="132"/>
      <c r="E36" s="970">
        <f>0.21*E34+E34</f>
        <v>0</v>
      </c>
      <c r="F36" s="971"/>
      <c r="G36" s="33"/>
    </row>
    <row r="37" spans="1:7" s="15" customFormat="1" ht="15">
      <c r="A37" s="8"/>
      <c r="B37" s="27"/>
      <c r="C37" s="31"/>
      <c r="D37" s="8"/>
      <c r="E37" s="8"/>
      <c r="F37" s="32"/>
      <c r="G37" s="33"/>
    </row>
    <row r="38" spans="1:7" s="15" customFormat="1" ht="15">
      <c r="A38" s="8"/>
      <c r="B38" s="27"/>
      <c r="C38" s="31"/>
      <c r="D38" s="8"/>
      <c r="E38" s="8"/>
      <c r="F38" s="32"/>
      <c r="G38" s="33"/>
    </row>
    <row r="39" spans="1:7" s="15" customFormat="1" ht="15">
      <c r="A39" s="8"/>
      <c r="B39" s="27"/>
      <c r="C39" s="31"/>
      <c r="D39" s="8"/>
      <c r="E39" s="8"/>
      <c r="F39" s="32"/>
      <c r="G39" s="33"/>
    </row>
    <row r="40" spans="1:7" s="15" customFormat="1" ht="15">
      <c r="A40" s="8"/>
      <c r="B40" s="27"/>
      <c r="C40" s="31"/>
      <c r="D40" s="8"/>
      <c r="E40" s="8"/>
      <c r="F40" s="32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3.5">
      <c r="A45" s="8"/>
      <c r="B45" s="965" t="s">
        <v>363</v>
      </c>
      <c r="C45" s="965"/>
      <c r="D45" s="40"/>
      <c r="E45" s="34"/>
      <c r="F45" s="9"/>
      <c r="G45" s="9"/>
    </row>
    <row r="46" spans="1:7" s="15" customFormat="1" ht="13.5">
      <c r="A46" s="8"/>
      <c r="B46" s="965" t="s">
        <v>364</v>
      </c>
      <c r="C46" s="965"/>
      <c r="D46" s="41"/>
      <c r="E46" s="41"/>
      <c r="F46" s="41"/>
      <c r="G46" s="9"/>
    </row>
    <row r="47" spans="1:7" s="15" customFormat="1" ht="13.5">
      <c r="A47" s="8"/>
      <c r="B47" s="44" t="s">
        <v>167</v>
      </c>
      <c r="C47" s="600"/>
      <c r="D47" s="41"/>
      <c r="E47" s="41"/>
      <c r="F47" s="41"/>
      <c r="G47" s="9"/>
    </row>
    <row r="48" spans="1:7" s="15" customFormat="1" ht="13.5">
      <c r="A48" s="8"/>
      <c r="B48" s="44"/>
      <c r="C48" s="600"/>
      <c r="D48" s="41"/>
      <c r="E48" s="41"/>
      <c r="F48" s="41"/>
      <c r="G48" s="9"/>
    </row>
    <row r="49" spans="1:8" s="50" customFormat="1" ht="15">
      <c r="A49" s="436" t="s">
        <v>1183</v>
      </c>
      <c r="B49" s="225"/>
      <c r="C49" s="437"/>
      <c r="D49" s="436"/>
      <c r="E49" s="436"/>
      <c r="F49" s="436"/>
      <c r="G49" s="436"/>
      <c r="H49" s="39"/>
    </row>
    <row r="50" spans="1:7" s="15" customFormat="1" ht="13.5">
      <c r="A50" s="8"/>
      <c r="B50" s="41"/>
      <c r="C50" s="41"/>
      <c r="D50" s="43"/>
      <c r="E50" s="35"/>
      <c r="F50" s="9"/>
      <c r="G50" s="9"/>
    </row>
    <row r="51" spans="1:8" s="53" customFormat="1" ht="12.75" customHeight="1">
      <c r="A51" s="256" t="s">
        <v>395</v>
      </c>
      <c r="B51" s="83"/>
      <c r="C51" s="83"/>
      <c r="D51" s="83"/>
      <c r="E51" s="84"/>
      <c r="F51" s="85"/>
      <c r="G51" s="85"/>
      <c r="H51" s="39"/>
    </row>
    <row r="52" spans="1:7" s="39" customFormat="1" ht="9.75" customHeight="1">
      <c r="A52" s="118" t="s">
        <v>387</v>
      </c>
      <c r="B52" s="118" t="s">
        <v>379</v>
      </c>
      <c r="C52" s="118" t="s">
        <v>388</v>
      </c>
      <c r="D52" s="119" t="s">
        <v>380</v>
      </c>
      <c r="E52" s="119" t="s">
        <v>381</v>
      </c>
      <c r="F52" s="452" t="s">
        <v>382</v>
      </c>
      <c r="G52" s="119" t="s">
        <v>383</v>
      </c>
    </row>
    <row r="53" spans="1:7" s="49" customFormat="1" ht="25.5" customHeight="1">
      <c r="A53" s="325">
        <v>1</v>
      </c>
      <c r="B53" s="326" t="s">
        <v>1181</v>
      </c>
      <c r="C53" s="327" t="s">
        <v>1182</v>
      </c>
      <c r="D53" s="328" t="s">
        <v>389</v>
      </c>
      <c r="E53" s="329">
        <v>456</v>
      </c>
      <c r="F53" s="329"/>
      <c r="G53" s="329"/>
    </row>
    <row r="54" spans="1:8" s="49" customFormat="1" ht="25.5" customHeight="1">
      <c r="A54" s="232">
        <v>2</v>
      </c>
      <c r="B54" s="139" t="s">
        <v>425</v>
      </c>
      <c r="C54" s="240" t="s">
        <v>1184</v>
      </c>
      <c r="D54" s="233" t="s">
        <v>389</v>
      </c>
      <c r="E54" s="241">
        <v>456</v>
      </c>
      <c r="F54" s="241"/>
      <c r="G54" s="241"/>
      <c r="H54" s="50"/>
    </row>
    <row r="55" spans="1:7" ht="22.5">
      <c r="A55" s="232">
        <v>3</v>
      </c>
      <c r="B55" s="139" t="s">
        <v>426</v>
      </c>
      <c r="C55" s="240" t="s">
        <v>1185</v>
      </c>
      <c r="D55" s="233" t="s">
        <v>389</v>
      </c>
      <c r="E55" s="241">
        <v>456</v>
      </c>
      <c r="F55" s="241"/>
      <c r="G55" s="241"/>
    </row>
    <row r="56" spans="1:8" s="49" customFormat="1" ht="14.25" customHeight="1">
      <c r="A56" s="257" t="s">
        <v>396</v>
      </c>
      <c r="B56" s="80"/>
      <c r="C56" s="151"/>
      <c r="D56" s="81"/>
      <c r="E56" s="82"/>
      <c r="F56" s="82"/>
      <c r="G56" s="160">
        <f>SUM(G53:G55)</f>
        <v>0</v>
      </c>
      <c r="H56" s="2"/>
    </row>
    <row r="57" spans="1:7" s="15" customFormat="1" ht="13.5">
      <c r="A57" s="8"/>
      <c r="B57" s="41"/>
      <c r="C57" s="41"/>
      <c r="D57" s="43"/>
      <c r="E57" s="35"/>
      <c r="F57" s="9"/>
      <c r="G57" s="9"/>
    </row>
    <row r="58" spans="1:7" ht="15">
      <c r="A58" s="1005" t="s">
        <v>1200</v>
      </c>
      <c r="B58" s="1005"/>
      <c r="C58" s="1005"/>
      <c r="D58" s="436"/>
      <c r="E58" s="436"/>
      <c r="F58" s="436"/>
      <c r="G58" s="380">
        <f>SUM(G56)</f>
        <v>0</v>
      </c>
    </row>
    <row r="61" spans="1:7" s="49" customFormat="1" ht="15">
      <c r="A61" s="1100" t="s">
        <v>276</v>
      </c>
      <c r="B61" s="1100"/>
      <c r="C61" s="1100"/>
      <c r="D61" s="196"/>
      <c r="E61" s="196"/>
      <c r="F61" s="196"/>
      <c r="G61" s="196"/>
    </row>
    <row r="62" spans="1:7" s="49" customFormat="1" ht="15">
      <c r="A62" s="230"/>
      <c r="B62" s="230"/>
      <c r="C62" s="230"/>
      <c r="D62" s="197"/>
      <c r="E62" s="197"/>
      <c r="F62" s="197"/>
      <c r="G62" s="197"/>
    </row>
    <row r="63" spans="1:8" s="49" customFormat="1" ht="12.75">
      <c r="A63" s="256" t="s">
        <v>395</v>
      </c>
      <c r="B63" s="63"/>
      <c r="C63" s="63"/>
      <c r="D63" s="63"/>
      <c r="E63" s="64"/>
      <c r="F63" s="65"/>
      <c r="G63" s="65"/>
      <c r="H63" s="50"/>
    </row>
    <row r="64" spans="1:8" s="199" customFormat="1" ht="12">
      <c r="A64" s="120" t="s">
        <v>387</v>
      </c>
      <c r="B64" s="120" t="s">
        <v>379</v>
      </c>
      <c r="C64" s="120" t="s">
        <v>388</v>
      </c>
      <c r="D64" s="121" t="s">
        <v>380</v>
      </c>
      <c r="E64" s="121" t="s">
        <v>381</v>
      </c>
      <c r="F64" s="121" t="s">
        <v>382</v>
      </c>
      <c r="G64" s="198" t="s">
        <v>383</v>
      </c>
      <c r="H64" s="200"/>
    </row>
    <row r="65" spans="1:7" s="50" customFormat="1" ht="33.75">
      <c r="A65" s="325">
        <v>1</v>
      </c>
      <c r="B65" s="326" t="s">
        <v>674</v>
      </c>
      <c r="C65" s="327" t="s">
        <v>673</v>
      </c>
      <c r="D65" s="328" t="s">
        <v>389</v>
      </c>
      <c r="E65" s="329">
        <v>456</v>
      </c>
      <c r="F65" s="329"/>
      <c r="G65" s="329"/>
    </row>
    <row r="66" spans="1:8" s="50" customFormat="1" ht="22.5">
      <c r="A66" s="138">
        <v>2</v>
      </c>
      <c r="B66" s="139" t="s">
        <v>425</v>
      </c>
      <c r="C66" s="240" t="s">
        <v>470</v>
      </c>
      <c r="D66" s="234" t="s">
        <v>389</v>
      </c>
      <c r="E66" s="241">
        <v>456</v>
      </c>
      <c r="F66" s="241"/>
      <c r="G66" s="241"/>
      <c r="H66" s="51"/>
    </row>
    <row r="67" spans="1:8" s="51" customFormat="1" ht="22.5">
      <c r="A67" s="355">
        <v>3</v>
      </c>
      <c r="B67" s="356" t="s">
        <v>430</v>
      </c>
      <c r="C67" s="285" t="s">
        <v>277</v>
      </c>
      <c r="D67" s="357" t="s">
        <v>390</v>
      </c>
      <c r="E67" s="358">
        <v>0.456</v>
      </c>
      <c r="F67" s="331"/>
      <c r="G67" s="241"/>
      <c r="H67" s="52"/>
    </row>
    <row r="68" spans="1:8" s="50" customFormat="1" ht="22.5">
      <c r="A68" s="232">
        <v>4</v>
      </c>
      <c r="B68" s="139" t="s">
        <v>426</v>
      </c>
      <c r="C68" s="240" t="s">
        <v>278</v>
      </c>
      <c r="D68" s="233" t="s">
        <v>389</v>
      </c>
      <c r="E68" s="241">
        <v>912</v>
      </c>
      <c r="F68" s="241"/>
      <c r="G68" s="241"/>
      <c r="H68" s="51"/>
    </row>
    <row r="69" spans="1:7" s="52" customFormat="1" ht="33.75">
      <c r="A69" s="232">
        <v>5</v>
      </c>
      <c r="B69" s="285" t="s">
        <v>429</v>
      </c>
      <c r="C69" s="285" t="s">
        <v>279</v>
      </c>
      <c r="D69" s="233" t="s">
        <v>390</v>
      </c>
      <c r="E69" s="330">
        <v>0.00912</v>
      </c>
      <c r="F69" s="275"/>
      <c r="G69" s="241"/>
    </row>
    <row r="70" spans="1:7" s="52" customFormat="1" ht="45">
      <c r="A70" s="276">
        <v>6</v>
      </c>
      <c r="B70" s="332" t="s">
        <v>431</v>
      </c>
      <c r="C70" s="333" t="s">
        <v>440</v>
      </c>
      <c r="D70" s="277" t="s">
        <v>389</v>
      </c>
      <c r="E70" s="334">
        <v>456</v>
      </c>
      <c r="F70" s="334"/>
      <c r="G70" s="334"/>
    </row>
    <row r="71" spans="1:7" s="50" customFormat="1" ht="22.5">
      <c r="A71" s="276">
        <v>7</v>
      </c>
      <c r="B71" s="332" t="s">
        <v>427</v>
      </c>
      <c r="C71" s="333" t="s">
        <v>428</v>
      </c>
      <c r="D71" s="277" t="s">
        <v>389</v>
      </c>
      <c r="E71" s="334">
        <v>456</v>
      </c>
      <c r="F71" s="334"/>
      <c r="G71" s="334"/>
    </row>
    <row r="72" spans="1:7" s="49" customFormat="1" ht="13.5" customHeight="1">
      <c r="A72" s="290">
        <v>8</v>
      </c>
      <c r="B72" s="291" t="s">
        <v>409</v>
      </c>
      <c r="C72" s="292" t="s">
        <v>400</v>
      </c>
      <c r="D72" s="236" t="s">
        <v>390</v>
      </c>
      <c r="E72" s="293">
        <v>0.5</v>
      </c>
      <c r="F72" s="293"/>
      <c r="G72" s="293"/>
    </row>
    <row r="73" spans="1:8" s="51" customFormat="1" ht="12.75">
      <c r="A73" s="116" t="s">
        <v>396</v>
      </c>
      <c r="B73" s="100"/>
      <c r="C73" s="101"/>
      <c r="D73" s="102"/>
      <c r="E73" s="103"/>
      <c r="F73" s="104"/>
      <c r="G73" s="223">
        <f>SUM(G65:G72)</f>
        <v>0</v>
      </c>
      <c r="H73" s="50"/>
    </row>
    <row r="74" spans="1:8" s="51" customFormat="1" ht="12.75">
      <c r="A74" s="540"/>
      <c r="B74" s="572"/>
      <c r="C74" s="573"/>
      <c r="D74" s="125"/>
      <c r="E74" s="126"/>
      <c r="F74" s="127"/>
      <c r="G74" s="110"/>
      <c r="H74" s="50"/>
    </row>
    <row r="75" spans="1:9" s="39" customFormat="1" ht="12.75" customHeight="1">
      <c r="A75" s="989" t="s">
        <v>285</v>
      </c>
      <c r="B75" s="989"/>
      <c r="C75" s="989"/>
      <c r="D75" s="66"/>
      <c r="E75" s="67"/>
      <c r="F75" s="57"/>
      <c r="G75" s="57"/>
      <c r="I75" s="201"/>
    </row>
    <row r="76" spans="1:8" s="204" customFormat="1" ht="12" customHeight="1">
      <c r="A76" s="990" t="s">
        <v>678</v>
      </c>
      <c r="B76" s="991"/>
      <c r="C76" s="992"/>
      <c r="D76" s="359"/>
      <c r="E76" s="359"/>
      <c r="F76" s="359"/>
      <c r="G76" s="359"/>
      <c r="H76" s="203"/>
    </row>
    <row r="77" spans="1:8" s="39" customFormat="1" ht="12.75">
      <c r="A77" s="993" t="s">
        <v>326</v>
      </c>
      <c r="B77" s="994"/>
      <c r="C77" s="995"/>
      <c r="D77" s="360" t="s">
        <v>408</v>
      </c>
      <c r="E77" s="361">
        <v>0.57</v>
      </c>
      <c r="F77" s="165"/>
      <c r="G77" s="165"/>
      <c r="H77" s="53"/>
    </row>
    <row r="78" spans="1:7" s="50" customFormat="1" ht="12.75">
      <c r="A78" s="1041" t="s">
        <v>280</v>
      </c>
      <c r="B78" s="1042"/>
      <c r="C78" s="1043"/>
      <c r="D78" s="138" t="s">
        <v>399</v>
      </c>
      <c r="E78" s="363">
        <v>9.12</v>
      </c>
      <c r="F78" s="362"/>
      <c r="G78" s="362"/>
    </row>
    <row r="79" spans="1:7" s="50" customFormat="1" ht="27.75" customHeight="1">
      <c r="A79" s="996" t="s">
        <v>327</v>
      </c>
      <c r="B79" s="997"/>
      <c r="C79" s="998"/>
      <c r="D79" s="234" t="s">
        <v>399</v>
      </c>
      <c r="E79" s="473">
        <v>13.68</v>
      </c>
      <c r="F79" s="275"/>
      <c r="G79" s="275"/>
    </row>
    <row r="80" spans="1:7" ht="12.75">
      <c r="A80" s="999" t="s">
        <v>418</v>
      </c>
      <c r="B80" s="1000"/>
      <c r="C80" s="1000"/>
      <c r="D80" s="184"/>
      <c r="E80" s="185"/>
      <c r="F80" s="186"/>
      <c r="G80" s="159">
        <f>SUM(G77:G79)</f>
        <v>0</v>
      </c>
    </row>
    <row r="81" spans="1:7" ht="12.75" customHeight="1">
      <c r="A81" s="177"/>
      <c r="B81" s="187"/>
      <c r="C81" s="172"/>
      <c r="D81" s="188"/>
      <c r="E81" s="189"/>
      <c r="F81" s="190"/>
      <c r="G81" s="182"/>
    </row>
    <row r="82" spans="1:7" ht="15">
      <c r="A82" s="1101" t="s">
        <v>467</v>
      </c>
      <c r="B82" s="1101"/>
      <c r="C82" s="1101"/>
      <c r="D82" s="217"/>
      <c r="E82" s="217"/>
      <c r="F82" s="217"/>
      <c r="G82" s="218">
        <f>SUM(G80,G73)</f>
        <v>0</v>
      </c>
    </row>
    <row r="83" spans="1:8" s="39" customFormat="1" ht="15">
      <c r="A83" s="205"/>
      <c r="B83" s="205"/>
      <c r="C83" s="205"/>
      <c r="D83" s="205"/>
      <c r="E83" s="205"/>
      <c r="F83" s="205"/>
      <c r="G83" s="206"/>
      <c r="H83" s="46"/>
    </row>
    <row r="84" spans="1:8" s="39" customFormat="1" ht="15">
      <c r="A84" s="205"/>
      <c r="B84" s="205"/>
      <c r="C84" s="205"/>
      <c r="D84" s="205"/>
      <c r="E84" s="205"/>
      <c r="F84" s="205"/>
      <c r="G84" s="206"/>
      <c r="H84" s="46"/>
    </row>
    <row r="85" spans="1:8" s="39" customFormat="1" ht="15">
      <c r="A85" s="205"/>
      <c r="B85" s="205"/>
      <c r="C85" s="205"/>
      <c r="D85" s="205"/>
      <c r="E85" s="205"/>
      <c r="F85" s="205"/>
      <c r="G85" s="206"/>
      <c r="H85" s="46"/>
    </row>
    <row r="86" spans="1:8" s="39" customFormat="1" ht="15">
      <c r="A86" s="205"/>
      <c r="B86" s="205"/>
      <c r="C86" s="205"/>
      <c r="D86" s="205"/>
      <c r="E86" s="205"/>
      <c r="F86" s="205"/>
      <c r="G86" s="206"/>
      <c r="H86" s="46"/>
    </row>
    <row r="87" spans="1:8" s="39" customFormat="1" ht="15">
      <c r="A87" s="205"/>
      <c r="B87" s="205"/>
      <c r="C87" s="205"/>
      <c r="D87" s="205"/>
      <c r="E87" s="205"/>
      <c r="F87" s="205"/>
      <c r="G87" s="206"/>
      <c r="H87" s="46"/>
    </row>
    <row r="88" spans="1:8" s="39" customFormat="1" ht="15">
      <c r="A88" s="205"/>
      <c r="B88" s="205"/>
      <c r="C88" s="205"/>
      <c r="D88" s="205"/>
      <c r="E88" s="205"/>
      <c r="F88" s="205"/>
      <c r="G88" s="206"/>
      <c r="H88" s="46"/>
    </row>
    <row r="89" spans="1:8" s="39" customFormat="1" ht="15">
      <c r="A89" s="205"/>
      <c r="B89" s="205"/>
      <c r="C89" s="205"/>
      <c r="D89" s="205"/>
      <c r="E89" s="205"/>
      <c r="F89" s="205"/>
      <c r="G89" s="206"/>
      <c r="H89" s="46"/>
    </row>
    <row r="90" spans="1:7" ht="12.75">
      <c r="A90" s="469"/>
      <c r="B90" s="469"/>
      <c r="C90" s="469"/>
      <c r="D90" s="469"/>
      <c r="E90" s="469"/>
      <c r="F90" s="469"/>
      <c r="G90" s="469"/>
    </row>
    <row r="91" spans="1:7" ht="12.75">
      <c r="A91" s="469"/>
      <c r="B91" s="469"/>
      <c r="C91" s="469"/>
      <c r="D91" s="469"/>
      <c r="E91" s="469"/>
      <c r="F91" s="469"/>
      <c r="G91" s="469"/>
    </row>
    <row r="92" spans="1:7" ht="12.75">
      <c r="A92" s="469"/>
      <c r="B92" s="469"/>
      <c r="C92" s="469"/>
      <c r="D92" s="469"/>
      <c r="E92" s="469"/>
      <c r="F92" s="469"/>
      <c r="G92" s="469"/>
    </row>
    <row r="93" spans="1:7" ht="12.75">
      <c r="A93" s="469"/>
      <c r="B93" s="469"/>
      <c r="C93" s="469"/>
      <c r="D93" s="469"/>
      <c r="E93" s="469"/>
      <c r="F93" s="469"/>
      <c r="G93" s="469"/>
    </row>
    <row r="94" spans="1:7" ht="12.75">
      <c r="A94" s="469"/>
      <c r="B94" s="469"/>
      <c r="C94" s="469"/>
      <c r="D94" s="469"/>
      <c r="E94" s="469"/>
      <c r="F94" s="469"/>
      <c r="G94" s="469"/>
    </row>
    <row r="95" spans="1:7" ht="12.75">
      <c r="A95" s="469"/>
      <c r="B95" s="469"/>
      <c r="C95" s="469"/>
      <c r="D95" s="469"/>
      <c r="E95" s="469"/>
      <c r="F95" s="469"/>
      <c r="G95" s="469"/>
    </row>
    <row r="96" spans="1:7" ht="12.75">
      <c r="A96" s="469"/>
      <c r="B96" s="469"/>
      <c r="C96" s="469"/>
      <c r="D96" s="469"/>
      <c r="E96" s="469"/>
      <c r="F96" s="469"/>
      <c r="G96" s="469"/>
    </row>
  </sheetData>
  <sheetProtection/>
  <mergeCells count="28">
    <mergeCell ref="E31:F31"/>
    <mergeCell ref="E34:F34"/>
    <mergeCell ref="A7:G7"/>
    <mergeCell ref="C15:G15"/>
    <mergeCell ref="B1:C1"/>
    <mergeCell ref="A3:G3"/>
    <mergeCell ref="A4:G4"/>
    <mergeCell ref="A6:G6"/>
    <mergeCell ref="A76:C76"/>
    <mergeCell ref="A80:C80"/>
    <mergeCell ref="E36:F36"/>
    <mergeCell ref="C16:G16"/>
    <mergeCell ref="C18:D18"/>
    <mergeCell ref="C19:D19"/>
    <mergeCell ref="B20:C20"/>
    <mergeCell ref="B27:G27"/>
    <mergeCell ref="E29:F29"/>
    <mergeCell ref="B31:C31"/>
    <mergeCell ref="E35:F35"/>
    <mergeCell ref="A77:C77"/>
    <mergeCell ref="A78:C78"/>
    <mergeCell ref="A79:C79"/>
    <mergeCell ref="A82:C82"/>
    <mergeCell ref="B45:C45"/>
    <mergeCell ref="B46:C46"/>
    <mergeCell ref="A58:C58"/>
    <mergeCell ref="A61:C61"/>
    <mergeCell ref="A75:C7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201"/>
  <sheetViews>
    <sheetView zoomScale="70" zoomScaleNormal="70" zoomScalePageLayoutView="0" workbookViewId="0" topLeftCell="A36">
      <selection activeCell="F195" sqref="F195:G196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9.140625" style="0" customWidth="1"/>
    <col min="4" max="4" width="3.28125" style="0" customWidth="1"/>
    <col min="5" max="5" width="7.8515625" style="0" customWidth="1"/>
    <col min="6" max="7" width="14.57421875" style="0" customWidth="1"/>
  </cols>
  <sheetData>
    <row r="1" spans="1:7" s="46" customFormat="1" ht="18" customHeight="1">
      <c r="A1" s="19"/>
      <c r="B1" s="980" t="s">
        <v>391</v>
      </c>
      <c r="C1" s="980"/>
      <c r="D1" s="3"/>
      <c r="E1" s="3"/>
      <c r="F1" s="3"/>
      <c r="G1" s="3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7" s="38" customFormat="1" ht="18" customHeight="1">
      <c r="A3" s="981" t="s">
        <v>166</v>
      </c>
      <c r="B3" s="981"/>
      <c r="C3" s="981"/>
      <c r="D3" s="981"/>
      <c r="E3" s="981"/>
      <c r="F3" s="981"/>
      <c r="G3" s="981"/>
    </row>
    <row r="4" spans="1:7" s="39" customFormat="1" ht="18" customHeight="1">
      <c r="A4" s="981" t="s">
        <v>163</v>
      </c>
      <c r="B4" s="981"/>
      <c r="C4" s="981"/>
      <c r="D4" s="981"/>
      <c r="E4" s="981"/>
      <c r="F4" s="981"/>
      <c r="G4" s="981"/>
    </row>
    <row r="5" spans="1:7" s="39" customFormat="1" ht="18" customHeight="1">
      <c r="A5" s="434"/>
      <c r="B5" s="434"/>
      <c r="C5" s="434"/>
      <c r="D5" s="434"/>
      <c r="E5" s="434"/>
      <c r="F5" s="434"/>
      <c r="G5" s="434"/>
    </row>
    <row r="6" spans="1:7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</row>
    <row r="7" spans="1:7" s="39" customFormat="1" ht="18" customHeight="1">
      <c r="A7" s="981" t="s">
        <v>169</v>
      </c>
      <c r="B7" s="981"/>
      <c r="C7" s="981"/>
      <c r="D7" s="981"/>
      <c r="E7" s="981"/>
      <c r="F7" s="981"/>
      <c r="G7" s="981"/>
    </row>
    <row r="8" spans="1:7" s="39" customFormat="1" ht="12.75" customHeight="1">
      <c r="A8" s="434"/>
      <c r="B8" s="434"/>
      <c r="C8" s="434"/>
      <c r="D8" s="434"/>
      <c r="E8" s="434"/>
      <c r="F8" s="434"/>
      <c r="G8" s="434"/>
    </row>
    <row r="9" spans="1:7" ht="12.75">
      <c r="A9" s="18"/>
      <c r="B9" s="18"/>
      <c r="C9" s="18"/>
      <c r="D9" s="18"/>
      <c r="E9" s="18"/>
      <c r="F9" s="18"/>
      <c r="G9" s="18"/>
    </row>
    <row r="10" spans="1:7" s="2" customFormat="1" ht="21.75" customHeight="1">
      <c r="A10" s="3"/>
      <c r="B10" s="194"/>
      <c r="C10" s="195"/>
      <c r="D10" s="195"/>
      <c r="E10" s="195"/>
      <c r="F10" s="195"/>
      <c r="G10" s="195"/>
    </row>
    <row r="11" spans="1:7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</row>
    <row r="12" spans="1:7" s="2" customFormat="1" ht="12.75" customHeight="1">
      <c r="A12" s="220"/>
      <c r="B12" s="270"/>
      <c r="C12" s="269" t="s">
        <v>165</v>
      </c>
      <c r="D12" s="270"/>
      <c r="E12" s="270"/>
      <c r="F12" s="270"/>
      <c r="G12" s="270"/>
    </row>
    <row r="13" spans="1:7" s="2" customFormat="1" ht="12.75" customHeight="1">
      <c r="A13" s="220"/>
      <c r="B13" s="270"/>
      <c r="C13" s="269"/>
      <c r="D13" s="270"/>
      <c r="E13" s="270"/>
      <c r="F13" s="270"/>
      <c r="G13" s="270"/>
    </row>
    <row r="14" spans="1:7" s="2" customFormat="1" ht="12.75" customHeight="1">
      <c r="A14" s="220"/>
      <c r="B14" s="270"/>
      <c r="C14" s="270"/>
      <c r="D14" s="270"/>
      <c r="E14" s="270"/>
      <c r="F14" s="270"/>
      <c r="G14" s="270"/>
    </row>
    <row r="15" spans="1:7" s="2" customFormat="1" ht="12.75">
      <c r="A15" s="220"/>
      <c r="B15" s="271" t="s">
        <v>392</v>
      </c>
      <c r="C15" s="982" t="s">
        <v>351</v>
      </c>
      <c r="D15" s="984"/>
      <c r="E15" s="984"/>
      <c r="F15" s="984"/>
      <c r="G15" s="984"/>
    </row>
    <row r="16" spans="1:7" s="2" customFormat="1" ht="12.75">
      <c r="A16" s="220"/>
      <c r="B16" s="271"/>
      <c r="C16" s="982"/>
      <c r="D16" s="984"/>
      <c r="E16" s="984"/>
      <c r="F16" s="984"/>
      <c r="G16" s="984"/>
    </row>
    <row r="17" spans="1:7" s="2" customFormat="1" ht="12.75">
      <c r="A17" s="220"/>
      <c r="B17" s="271"/>
      <c r="C17" s="40"/>
      <c r="D17" s="40"/>
      <c r="E17" s="40"/>
      <c r="F17" s="40"/>
      <c r="G17" s="272"/>
    </row>
    <row r="18" spans="1:7" s="2" customFormat="1" ht="12.75">
      <c r="A18" s="220"/>
      <c r="B18" s="273"/>
      <c r="C18" s="983"/>
      <c r="D18" s="984"/>
      <c r="E18" s="274"/>
      <c r="F18" s="272"/>
      <c r="G18" s="272"/>
    </row>
    <row r="19" spans="1:7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s="15" customFormat="1" ht="12.75">
      <c r="A21" s="13"/>
      <c r="B21" s="13"/>
      <c r="C21" s="16"/>
      <c r="D21" s="13"/>
      <c r="E21" s="13"/>
      <c r="F21" s="14"/>
      <c r="G21" s="17"/>
    </row>
    <row r="22" spans="1:7" s="15" customFormat="1" ht="12.75">
      <c r="A22" s="13"/>
      <c r="B22" s="13"/>
      <c r="C22" s="16"/>
      <c r="D22" s="13"/>
      <c r="E22" s="13"/>
      <c r="F22" s="14"/>
      <c r="G22" s="17"/>
    </row>
    <row r="23" spans="1:7" s="15" customFormat="1" ht="15.75" customHeight="1">
      <c r="A23" s="13"/>
      <c r="B23" s="5"/>
      <c r="C23" s="6"/>
      <c r="D23" s="5"/>
      <c r="E23" s="5"/>
      <c r="F23" s="4"/>
      <c r="G23" s="7"/>
    </row>
    <row r="24" spans="1:7" s="15" customFormat="1" ht="27" customHeight="1">
      <c r="A24" s="13"/>
      <c r="B24" s="1032" t="s">
        <v>435</v>
      </c>
      <c r="C24" s="1032"/>
      <c r="D24" s="1032"/>
      <c r="E24" s="1032"/>
      <c r="F24" s="1032"/>
      <c r="G24" s="1032"/>
    </row>
    <row r="25" spans="1:7" s="15" customFormat="1" ht="30" customHeight="1">
      <c r="A25" s="13"/>
      <c r="B25" s="12"/>
      <c r="C25" s="69"/>
      <c r="D25" s="5"/>
      <c r="E25" s="5"/>
      <c r="F25" s="5"/>
      <c r="G25" s="5"/>
    </row>
    <row r="26" spans="1:7" s="30" customFormat="1" ht="15">
      <c r="A26" s="8"/>
      <c r="B26" s="70" t="s">
        <v>1201</v>
      </c>
      <c r="C26" s="71"/>
      <c r="D26" s="68"/>
      <c r="E26" s="976">
        <f>SUM(G63)</f>
        <v>0</v>
      </c>
      <c r="F26" s="1015"/>
      <c r="G26" s="22"/>
    </row>
    <row r="27" spans="1:7" s="15" customFormat="1" ht="12.75">
      <c r="A27" s="1"/>
      <c r="B27" s="5"/>
      <c r="C27" s="6"/>
      <c r="D27" s="5"/>
      <c r="E27" s="5"/>
      <c r="F27" s="5"/>
      <c r="G27" s="5"/>
    </row>
    <row r="28" spans="1:7" s="30" customFormat="1" ht="15">
      <c r="A28" s="8"/>
      <c r="B28" s="70" t="s">
        <v>598</v>
      </c>
      <c r="C28" s="71"/>
      <c r="D28" s="68"/>
      <c r="E28" s="976">
        <f>SUM(G91)</f>
        <v>0</v>
      </c>
      <c r="F28" s="1015"/>
      <c r="G28" s="22"/>
    </row>
    <row r="29" spans="1:7" s="15" customFormat="1" ht="12.75">
      <c r="A29" s="1"/>
      <c r="B29" s="5"/>
      <c r="C29" s="6"/>
      <c r="D29" s="5"/>
      <c r="E29" s="5"/>
      <c r="F29" s="5"/>
      <c r="G29" s="5"/>
    </row>
    <row r="30" spans="1:7" s="30" customFormat="1" ht="15">
      <c r="A30" s="8"/>
      <c r="B30" s="1029" t="s">
        <v>27</v>
      </c>
      <c r="C30" s="1029"/>
      <c r="D30" s="68"/>
      <c r="E30" s="976">
        <f>SUM(G118)</f>
        <v>0</v>
      </c>
      <c r="F30" s="1015"/>
      <c r="G30" s="22"/>
    </row>
    <row r="31" spans="1:7" s="30" customFormat="1" ht="15">
      <c r="A31" s="8"/>
      <c r="B31" s="70"/>
      <c r="C31" s="71"/>
      <c r="D31" s="68"/>
      <c r="E31" s="191"/>
      <c r="F31" s="192"/>
      <c r="G31" s="22"/>
    </row>
    <row r="32" spans="1:7" s="30" customFormat="1" ht="15">
      <c r="A32" s="8"/>
      <c r="B32" s="1029" t="s">
        <v>30</v>
      </c>
      <c r="C32" s="1029"/>
      <c r="D32" s="68"/>
      <c r="E32" s="976">
        <f>SUM(G155)</f>
        <v>0</v>
      </c>
      <c r="F32" s="1015"/>
      <c r="G32" s="22"/>
    </row>
    <row r="33" spans="1:7" s="30" customFormat="1" ht="15">
      <c r="A33" s="8"/>
      <c r="B33" s="70"/>
      <c r="C33" s="70"/>
      <c r="D33" s="68"/>
      <c r="E33" s="191"/>
      <c r="F33" s="192"/>
      <c r="G33" s="22"/>
    </row>
    <row r="34" spans="1:7" s="30" customFormat="1" ht="15">
      <c r="A34" s="21"/>
      <c r="B34" s="70" t="s">
        <v>1205</v>
      </c>
      <c r="C34" s="73"/>
      <c r="D34" s="20"/>
      <c r="E34" s="976">
        <f>SUM(G201)</f>
        <v>0</v>
      </c>
      <c r="F34" s="1024"/>
      <c r="G34" s="23"/>
    </row>
    <row r="35" spans="1:7" s="15" customFormat="1" ht="13.5">
      <c r="A35" s="8"/>
      <c r="B35" s="108"/>
      <c r="C35" s="109"/>
      <c r="D35" s="8"/>
      <c r="E35" s="110"/>
      <c r="F35" s="112"/>
      <c r="G35" s="22"/>
    </row>
    <row r="36" spans="1:7" s="30" customFormat="1" ht="14.25" thickBot="1">
      <c r="A36" s="8"/>
      <c r="B36" s="107"/>
      <c r="C36" s="26"/>
      <c r="D36" s="27"/>
      <c r="E36" s="105"/>
      <c r="F36" s="24"/>
      <c r="G36" s="106"/>
    </row>
    <row r="37" spans="1:7" s="15" customFormat="1" ht="15">
      <c r="A37" s="8"/>
      <c r="B37" s="133" t="s">
        <v>414</v>
      </c>
      <c r="C37" s="134"/>
      <c r="D37" s="135"/>
      <c r="E37" s="974">
        <f>SUM(E34,E32,E30,E28,E26)</f>
        <v>0</v>
      </c>
      <c r="F37" s="975"/>
      <c r="G37" s="29"/>
    </row>
    <row r="38" spans="1:7" s="15" customFormat="1" ht="15">
      <c r="A38" s="8"/>
      <c r="B38" s="339" t="s">
        <v>469</v>
      </c>
      <c r="C38" s="340"/>
      <c r="D38" s="341"/>
      <c r="E38" s="968">
        <f>PRODUCT(E37)*0.21</f>
        <v>0</v>
      </c>
      <c r="F38" s="969"/>
      <c r="G38" s="29"/>
    </row>
    <row r="39" spans="1:7" s="15" customFormat="1" ht="15.75" thickBot="1">
      <c r="A39" s="8"/>
      <c r="B39" s="130" t="s">
        <v>436</v>
      </c>
      <c r="C39" s="131"/>
      <c r="D39" s="132"/>
      <c r="E39" s="970">
        <f>0.21*E37+E37</f>
        <v>0</v>
      </c>
      <c r="F39" s="971"/>
      <c r="G39" s="33"/>
    </row>
    <row r="40" spans="1:7" s="15" customFormat="1" ht="15">
      <c r="A40" s="8"/>
      <c r="B40" s="27"/>
      <c r="C40" s="31"/>
      <c r="D40" s="8"/>
      <c r="E40" s="8"/>
      <c r="F40" s="32"/>
      <c r="G40" s="33"/>
    </row>
    <row r="41" spans="1:7" s="15" customFormat="1" ht="15">
      <c r="A41" s="8"/>
      <c r="B41" s="27"/>
      <c r="C41" s="31"/>
      <c r="D41" s="8"/>
      <c r="E41" s="8"/>
      <c r="F41" s="32"/>
      <c r="G41" s="33"/>
    </row>
    <row r="42" spans="1:7" s="15" customFormat="1" ht="15">
      <c r="A42" s="8"/>
      <c r="B42" s="27"/>
      <c r="C42" s="31"/>
      <c r="D42" s="8"/>
      <c r="E42" s="8"/>
      <c r="F42" s="32"/>
      <c r="G42" s="33"/>
    </row>
    <row r="43" spans="1:7" s="15" customFormat="1" ht="15">
      <c r="A43" s="8"/>
      <c r="B43" s="27"/>
      <c r="C43" s="31"/>
      <c r="D43" s="8"/>
      <c r="E43" s="8"/>
      <c r="F43" s="32"/>
      <c r="G43" s="33"/>
    </row>
    <row r="44" spans="1:7" s="15" customFormat="1" ht="15">
      <c r="A44" s="8"/>
      <c r="B44" s="27"/>
      <c r="C44" s="31"/>
      <c r="D44" s="8"/>
      <c r="E44" s="8"/>
      <c r="F44" s="32"/>
      <c r="G44" s="33"/>
    </row>
    <row r="45" spans="1:7" s="15" customFormat="1" ht="15">
      <c r="A45" s="8"/>
      <c r="B45" s="27"/>
      <c r="C45" s="31"/>
      <c r="D45" s="8"/>
      <c r="E45" s="8"/>
      <c r="F45" s="32"/>
      <c r="G45" s="33"/>
    </row>
    <row r="46" spans="1:7" s="15" customFormat="1" ht="15">
      <c r="A46" s="8"/>
      <c r="B46" s="27"/>
      <c r="C46" s="31"/>
      <c r="D46" s="8"/>
      <c r="E46" s="8"/>
      <c r="F46" s="32"/>
      <c r="G46" s="33"/>
    </row>
    <row r="47" spans="1:7" s="15" customFormat="1" ht="15">
      <c r="A47" s="8"/>
      <c r="B47" s="27"/>
      <c r="C47" s="31"/>
      <c r="D47" s="8"/>
      <c r="E47" s="8"/>
      <c r="F47" s="32"/>
      <c r="G47" s="33"/>
    </row>
    <row r="48" spans="1:7" s="15" customFormat="1" ht="15">
      <c r="A48" s="8"/>
      <c r="B48" s="27"/>
      <c r="C48" s="31"/>
      <c r="D48" s="8"/>
      <c r="E48" s="8"/>
      <c r="F48" s="32"/>
      <c r="G48" s="33"/>
    </row>
    <row r="49" spans="1:7" s="15" customFormat="1" ht="13.5">
      <c r="A49" s="8"/>
      <c r="B49" s="965" t="s">
        <v>363</v>
      </c>
      <c r="C49" s="965"/>
      <c r="D49" s="40"/>
      <c r="E49" s="34"/>
      <c r="F49" s="9"/>
      <c r="G49" s="9"/>
    </row>
    <row r="50" spans="1:7" s="15" customFormat="1" ht="13.5">
      <c r="A50" s="8"/>
      <c r="B50" s="965" t="s">
        <v>364</v>
      </c>
      <c r="C50" s="965"/>
      <c r="D50" s="43"/>
      <c r="E50" s="35"/>
      <c r="F50" s="9"/>
      <c r="G50" s="9"/>
    </row>
    <row r="51" spans="1:7" s="15" customFormat="1" ht="13.5">
      <c r="A51" s="8"/>
      <c r="B51" s="44" t="s">
        <v>167</v>
      </c>
      <c r="C51" s="600"/>
      <c r="D51" s="43"/>
      <c r="E51" s="35"/>
      <c r="F51" s="9"/>
      <c r="G51" s="9"/>
    </row>
    <row r="52" spans="1:7" s="15" customFormat="1" ht="13.5">
      <c r="A52" s="8"/>
      <c r="B52" s="44"/>
      <c r="C52" s="600"/>
      <c r="D52" s="43"/>
      <c r="E52" s="35"/>
      <c r="F52" s="9"/>
      <c r="G52" s="9"/>
    </row>
    <row r="53" spans="1:7" s="50" customFormat="1" ht="15">
      <c r="A53" s="436" t="s">
        <v>1183</v>
      </c>
      <c r="B53" s="225"/>
      <c r="C53" s="437"/>
      <c r="D53" s="436"/>
      <c r="E53" s="436"/>
      <c r="F53" s="436"/>
      <c r="G53" s="436"/>
    </row>
    <row r="54" spans="1:7" s="15" customFormat="1" ht="13.5">
      <c r="A54" s="8"/>
      <c r="B54" s="41"/>
      <c r="C54" s="41"/>
      <c r="D54" s="43"/>
      <c r="E54" s="35"/>
      <c r="F54" s="9"/>
      <c r="G54" s="9"/>
    </row>
    <row r="55" spans="1:7" s="53" customFormat="1" ht="12.75" customHeight="1">
      <c r="A55" s="256" t="s">
        <v>395</v>
      </c>
      <c r="B55" s="83"/>
      <c r="C55" s="83"/>
      <c r="D55" s="83"/>
      <c r="E55" s="84"/>
      <c r="F55" s="85"/>
      <c r="G55" s="85"/>
    </row>
    <row r="56" spans="1:7" s="39" customFormat="1" ht="9.75" customHeight="1">
      <c r="A56" s="118" t="s">
        <v>387</v>
      </c>
      <c r="B56" s="118" t="s">
        <v>379</v>
      </c>
      <c r="C56" s="118" t="s">
        <v>388</v>
      </c>
      <c r="D56" s="119" t="s">
        <v>380</v>
      </c>
      <c r="E56" s="119" t="s">
        <v>381</v>
      </c>
      <c r="F56" s="452" t="s">
        <v>382</v>
      </c>
      <c r="G56" s="119" t="s">
        <v>383</v>
      </c>
    </row>
    <row r="57" spans="1:7" s="49" customFormat="1" ht="25.5" customHeight="1">
      <c r="A57" s="418">
        <v>1</v>
      </c>
      <c r="B57" s="326" t="s">
        <v>1181</v>
      </c>
      <c r="C57" s="327" t="s">
        <v>1182</v>
      </c>
      <c r="D57" s="531" t="s">
        <v>389</v>
      </c>
      <c r="E57" s="329">
        <v>260</v>
      </c>
      <c r="F57" s="329"/>
      <c r="G57" s="329"/>
    </row>
    <row r="58" spans="1:7" s="49" customFormat="1" ht="25.5" customHeight="1">
      <c r="A58" s="138">
        <v>2</v>
      </c>
      <c r="B58" s="139" t="s">
        <v>425</v>
      </c>
      <c r="C58" s="240" t="s">
        <v>1184</v>
      </c>
      <c r="D58" s="234" t="s">
        <v>389</v>
      </c>
      <c r="E58" s="241">
        <v>260</v>
      </c>
      <c r="F58" s="241"/>
      <c r="G58" s="241"/>
    </row>
    <row r="59" spans="1:7" ht="22.5">
      <c r="A59" s="138">
        <v>3</v>
      </c>
      <c r="B59" s="139" t="s">
        <v>426</v>
      </c>
      <c r="C59" s="240" t="s">
        <v>1185</v>
      </c>
      <c r="D59" s="234" t="s">
        <v>389</v>
      </c>
      <c r="E59" s="241">
        <v>260</v>
      </c>
      <c r="F59" s="241"/>
      <c r="G59" s="241"/>
    </row>
    <row r="60" spans="1:7" s="39" customFormat="1" ht="12.75">
      <c r="A60" s="508">
        <v>4</v>
      </c>
      <c r="B60" s="532" t="s">
        <v>386</v>
      </c>
      <c r="C60" s="533" t="s">
        <v>719</v>
      </c>
      <c r="D60" s="534" t="s">
        <v>718</v>
      </c>
      <c r="E60" s="457">
        <v>4</v>
      </c>
      <c r="F60" s="457"/>
      <c r="G60" s="535"/>
    </row>
    <row r="61" spans="1:7" s="49" customFormat="1" ht="14.25" customHeight="1">
      <c r="A61" s="257" t="s">
        <v>396</v>
      </c>
      <c r="B61" s="80"/>
      <c r="C61" s="151"/>
      <c r="D61" s="81"/>
      <c r="E61" s="82"/>
      <c r="F61" s="82"/>
      <c r="G61" s="160">
        <f>SUM(G57:G60)</f>
        <v>0</v>
      </c>
    </row>
    <row r="62" spans="1:7" s="15" customFormat="1" ht="13.5">
      <c r="A62" s="8"/>
      <c r="B62" s="41"/>
      <c r="C62" s="41"/>
      <c r="D62" s="43"/>
      <c r="E62" s="35"/>
      <c r="F62" s="9"/>
      <c r="G62" s="9"/>
    </row>
    <row r="63" spans="1:7" ht="15">
      <c r="A63" s="1005" t="s">
        <v>1200</v>
      </c>
      <c r="B63" s="1005"/>
      <c r="C63" s="1005"/>
      <c r="D63" s="436"/>
      <c r="E63" s="436"/>
      <c r="F63" s="436"/>
      <c r="G63" s="380">
        <f>SUM(G61)</f>
        <v>0</v>
      </c>
    </row>
    <row r="64" spans="1:7" s="15" customFormat="1" ht="15" customHeight="1">
      <c r="A64" s="8"/>
      <c r="B64" s="41"/>
      <c r="C64" s="42"/>
      <c r="D64" s="43"/>
      <c r="E64" s="35"/>
      <c r="F64" s="9"/>
      <c r="G64" s="9"/>
    </row>
    <row r="66" spans="1:7" s="50" customFormat="1" ht="15">
      <c r="A66" s="436" t="s">
        <v>598</v>
      </c>
      <c r="B66" s="225"/>
      <c r="C66" s="437"/>
      <c r="D66" s="436"/>
      <c r="E66" s="436"/>
      <c r="F66" s="436"/>
      <c r="G66" s="436"/>
    </row>
    <row r="68" spans="1:7" s="53" customFormat="1" ht="13.5" customHeight="1">
      <c r="A68" s="256" t="s">
        <v>395</v>
      </c>
      <c r="B68" s="83"/>
      <c r="C68" s="83"/>
      <c r="D68" s="83"/>
      <c r="E68" s="84"/>
      <c r="F68" s="85"/>
      <c r="G68" s="85"/>
    </row>
    <row r="69" spans="1:7" s="39" customFormat="1" ht="14.25" customHeight="1">
      <c r="A69" s="118" t="s">
        <v>387</v>
      </c>
      <c r="B69" s="118" t="s">
        <v>379</v>
      </c>
      <c r="C69" s="118" t="s">
        <v>388</v>
      </c>
      <c r="D69" s="119" t="s">
        <v>380</v>
      </c>
      <c r="E69" s="119" t="s">
        <v>381</v>
      </c>
      <c r="F69" s="452" t="s">
        <v>382</v>
      </c>
      <c r="G69" s="119" t="s">
        <v>383</v>
      </c>
    </row>
    <row r="70" spans="1:244" s="49" customFormat="1" ht="23.25">
      <c r="A70" s="138">
        <v>1</v>
      </c>
      <c r="B70" s="139" t="s">
        <v>386</v>
      </c>
      <c r="C70" s="240" t="s">
        <v>65</v>
      </c>
      <c r="D70" s="234" t="s">
        <v>384</v>
      </c>
      <c r="E70" s="283">
        <v>180</v>
      </c>
      <c r="F70" s="248"/>
      <c r="G70" s="241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</row>
    <row r="71" spans="1:244" s="49" customFormat="1" ht="12.75">
      <c r="A71" s="138">
        <v>2</v>
      </c>
      <c r="B71" s="139" t="s">
        <v>422</v>
      </c>
      <c r="C71" s="240" t="s">
        <v>400</v>
      </c>
      <c r="D71" s="234" t="s">
        <v>390</v>
      </c>
      <c r="E71" s="249">
        <v>0.05</v>
      </c>
      <c r="F71" s="248"/>
      <c r="G71" s="33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</row>
    <row r="72" spans="1:7" s="49" customFormat="1" ht="14.25" customHeight="1">
      <c r="A72" s="257" t="s">
        <v>396</v>
      </c>
      <c r="B72" s="80"/>
      <c r="C72" s="710"/>
      <c r="D72" s="711"/>
      <c r="E72" s="712"/>
      <c r="F72" s="712"/>
      <c r="G72" s="713">
        <f>SUM(G70:G71)</f>
        <v>0</v>
      </c>
    </row>
    <row r="73" spans="3:7" ht="12.75">
      <c r="C73" s="18"/>
      <c r="D73" s="18"/>
      <c r="E73" s="18"/>
      <c r="F73" s="18"/>
      <c r="G73" s="18"/>
    </row>
    <row r="74" spans="1:7" s="49" customFormat="1" ht="14.25" customHeight="1">
      <c r="A74" s="1001" t="s">
        <v>287</v>
      </c>
      <c r="B74" s="1001"/>
      <c r="C74" s="1001"/>
      <c r="D74" s="315"/>
      <c r="E74" s="316"/>
      <c r="F74" s="316"/>
      <c r="G74" s="317"/>
    </row>
    <row r="75" spans="1:7" s="39" customFormat="1" ht="12.75">
      <c r="A75" s="1089" t="s">
        <v>66</v>
      </c>
      <c r="B75" s="1090"/>
      <c r="C75" s="1090"/>
      <c r="D75" s="445"/>
      <c r="E75" s="446"/>
      <c r="F75" s="447"/>
      <c r="G75" s="448"/>
    </row>
    <row r="76" spans="1:7" s="39" customFormat="1" ht="12.75">
      <c r="A76" s="518"/>
      <c r="B76" s="1105" t="s">
        <v>599</v>
      </c>
      <c r="C76" s="1106"/>
      <c r="D76" s="318" t="s">
        <v>384</v>
      </c>
      <c r="E76" s="665">
        <v>52</v>
      </c>
      <c r="F76" s="319"/>
      <c r="G76" s="319"/>
    </row>
    <row r="77" spans="1:7" s="39" customFormat="1" ht="12.75">
      <c r="A77" s="516"/>
      <c r="B77" s="1107" t="s">
        <v>600</v>
      </c>
      <c r="C77" s="1108"/>
      <c r="D77" s="155" t="s">
        <v>384</v>
      </c>
      <c r="E77" s="321">
        <v>10</v>
      </c>
      <c r="F77" s="322"/>
      <c r="G77" s="322"/>
    </row>
    <row r="78" spans="1:7" s="39" customFormat="1" ht="12.75">
      <c r="A78" s="516"/>
      <c r="B78" s="1107" t="s">
        <v>601</v>
      </c>
      <c r="C78" s="1108"/>
      <c r="D78" s="155" t="s">
        <v>384</v>
      </c>
      <c r="E78" s="321">
        <v>30</v>
      </c>
      <c r="F78" s="322"/>
      <c r="G78" s="322"/>
    </row>
    <row r="79" spans="1:7" s="39" customFormat="1" ht="12.75">
      <c r="A79" s="516"/>
      <c r="B79" s="1107" t="s">
        <v>602</v>
      </c>
      <c r="C79" s="1108"/>
      <c r="D79" s="155" t="s">
        <v>384</v>
      </c>
      <c r="E79" s="321">
        <v>16</v>
      </c>
      <c r="F79" s="322"/>
      <c r="G79" s="322"/>
    </row>
    <row r="80" spans="1:7" s="39" customFormat="1" ht="12.75">
      <c r="A80" s="516"/>
      <c r="B80" s="1107" t="s">
        <v>603</v>
      </c>
      <c r="C80" s="1108"/>
      <c r="D80" s="155" t="s">
        <v>384</v>
      </c>
      <c r="E80" s="321">
        <v>18</v>
      </c>
      <c r="F80" s="322"/>
      <c r="G80" s="322"/>
    </row>
    <row r="81" spans="1:7" s="39" customFormat="1" ht="12.75">
      <c r="A81" s="516"/>
      <c r="B81" s="1107" t="s">
        <v>604</v>
      </c>
      <c r="C81" s="1108"/>
      <c r="D81" s="155" t="s">
        <v>384</v>
      </c>
      <c r="E81" s="321">
        <v>16</v>
      </c>
      <c r="F81" s="322"/>
      <c r="G81" s="322"/>
    </row>
    <row r="82" spans="1:7" s="39" customFormat="1" ht="12.75">
      <c r="A82" s="516"/>
      <c r="B82" s="1107" t="s">
        <v>605</v>
      </c>
      <c r="C82" s="1108"/>
      <c r="D82" s="155" t="s">
        <v>384</v>
      </c>
      <c r="E82" s="321">
        <v>22</v>
      </c>
      <c r="F82" s="322"/>
      <c r="G82" s="322"/>
    </row>
    <row r="83" spans="1:7" s="39" customFormat="1" ht="12.75">
      <c r="A83" s="516"/>
      <c r="B83" s="1107" t="s">
        <v>606</v>
      </c>
      <c r="C83" s="1108"/>
      <c r="D83" s="155" t="s">
        <v>384</v>
      </c>
      <c r="E83" s="321">
        <v>8</v>
      </c>
      <c r="F83" s="322"/>
      <c r="G83" s="322"/>
    </row>
    <row r="84" spans="1:7" s="39" customFormat="1" ht="12.75">
      <c r="A84" s="516"/>
      <c r="B84" s="1111" t="s">
        <v>611</v>
      </c>
      <c r="C84" s="1112"/>
      <c r="D84" s="155" t="s">
        <v>384</v>
      </c>
      <c r="E84" s="321">
        <v>8</v>
      </c>
      <c r="F84" s="322"/>
      <c r="G84" s="322"/>
    </row>
    <row r="85" spans="1:7" s="39" customFormat="1" ht="12.75">
      <c r="A85" s="1113" t="s">
        <v>385</v>
      </c>
      <c r="B85" s="1114"/>
      <c r="C85" s="1115"/>
      <c r="D85" s="519" t="s">
        <v>384</v>
      </c>
      <c r="E85" s="210">
        <f>SUM(E76:E84)</f>
        <v>180</v>
      </c>
      <c r="F85" s="319"/>
      <c r="G85" s="319"/>
    </row>
    <row r="86" spans="1:7" s="39" customFormat="1" ht="12.75">
      <c r="A86" s="212" t="s">
        <v>407</v>
      </c>
      <c r="B86" s="213"/>
      <c r="C86" s="214"/>
      <c r="D86" s="155" t="s">
        <v>406</v>
      </c>
      <c r="E86" s="726">
        <v>25</v>
      </c>
      <c r="F86" s="322"/>
      <c r="G86" s="670"/>
    </row>
    <row r="87" spans="1:7" s="37" customFormat="1" ht="12.75">
      <c r="A87" s="400" t="s">
        <v>397</v>
      </c>
      <c r="B87" s="401"/>
      <c r="C87" s="402"/>
      <c r="D87" s="403"/>
      <c r="E87" s="775"/>
      <c r="F87" s="671"/>
      <c r="G87" s="776">
        <f>PRODUCT(G86)*1.03</f>
        <v>0</v>
      </c>
    </row>
    <row r="88" spans="1:7" ht="12.75">
      <c r="A88" s="407"/>
      <c r="B88" s="408"/>
      <c r="C88" s="409"/>
      <c r="D88" s="410"/>
      <c r="E88" s="787"/>
      <c r="F88" s="669"/>
      <c r="G88" s="669"/>
    </row>
    <row r="89" spans="1:7" ht="12.75">
      <c r="A89" s="1064" t="s">
        <v>418</v>
      </c>
      <c r="B89" s="1065"/>
      <c r="C89" s="1065"/>
      <c r="D89" s="95"/>
      <c r="E89" s="742"/>
      <c r="F89" s="742"/>
      <c r="G89" s="743">
        <f>SUM(G87)</f>
        <v>0</v>
      </c>
    </row>
    <row r="90" spans="5:7" ht="12.75">
      <c r="E90" s="18"/>
      <c r="F90" s="18"/>
      <c r="G90" s="18"/>
    </row>
    <row r="91" spans="1:7" ht="15">
      <c r="A91" s="1005" t="s">
        <v>26</v>
      </c>
      <c r="B91" s="1005"/>
      <c r="C91" s="1005"/>
      <c r="D91" s="436"/>
      <c r="E91" s="436"/>
      <c r="F91" s="436"/>
      <c r="G91" s="380">
        <f>SUM(G89,G72)</f>
        <v>0</v>
      </c>
    </row>
    <row r="94" spans="1:7" s="50" customFormat="1" ht="15">
      <c r="A94" s="436" t="s">
        <v>27</v>
      </c>
      <c r="B94" s="225"/>
      <c r="C94" s="437"/>
      <c r="D94" s="436"/>
      <c r="E94" s="436"/>
      <c r="F94" s="436"/>
      <c r="G94" s="436"/>
    </row>
    <row r="96" spans="1:7" s="53" customFormat="1" ht="12.75" customHeight="1">
      <c r="A96" s="256" t="s">
        <v>395</v>
      </c>
      <c r="B96" s="83"/>
      <c r="C96" s="83"/>
      <c r="D96" s="83"/>
      <c r="E96" s="84"/>
      <c r="F96" s="85"/>
      <c r="G96" s="85"/>
    </row>
    <row r="97" spans="1:7" s="39" customFormat="1" ht="9.75" customHeight="1">
      <c r="A97" s="118" t="s">
        <v>387</v>
      </c>
      <c r="B97" s="118" t="s">
        <v>379</v>
      </c>
      <c r="C97" s="118" t="s">
        <v>388</v>
      </c>
      <c r="D97" s="119" t="s">
        <v>380</v>
      </c>
      <c r="E97" s="119" t="s">
        <v>381</v>
      </c>
      <c r="F97" s="452" t="s">
        <v>382</v>
      </c>
      <c r="G97" s="119" t="s">
        <v>383</v>
      </c>
    </row>
    <row r="98" spans="1:244" s="49" customFormat="1" ht="23.25">
      <c r="A98" s="138">
        <v>1</v>
      </c>
      <c r="B98" s="139" t="s">
        <v>386</v>
      </c>
      <c r="C98" s="240" t="s">
        <v>65</v>
      </c>
      <c r="D98" s="234" t="s">
        <v>384</v>
      </c>
      <c r="E98" s="283">
        <v>82</v>
      </c>
      <c r="F98" s="248"/>
      <c r="G98" s="241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</row>
    <row r="99" spans="1:244" s="49" customFormat="1" ht="12.75">
      <c r="A99" s="138">
        <v>2</v>
      </c>
      <c r="B99" s="139" t="s">
        <v>422</v>
      </c>
      <c r="C99" s="240" t="s">
        <v>400</v>
      </c>
      <c r="D99" s="234" t="s">
        <v>390</v>
      </c>
      <c r="E99" s="249">
        <v>0.03</v>
      </c>
      <c r="F99" s="248"/>
      <c r="G99" s="33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</row>
    <row r="100" spans="1:8" s="49" customFormat="1" ht="14.25" customHeight="1">
      <c r="A100" s="75" t="s">
        <v>396</v>
      </c>
      <c r="B100" s="709"/>
      <c r="C100" s="710"/>
      <c r="D100" s="711"/>
      <c r="E100" s="712"/>
      <c r="F100" s="712"/>
      <c r="G100" s="713">
        <f>SUM(G98:G99)</f>
        <v>0</v>
      </c>
      <c r="H100" s="48"/>
    </row>
    <row r="101" spans="1:8" ht="12.75">
      <c r="A101" s="18"/>
      <c r="B101" s="18"/>
      <c r="C101" s="18"/>
      <c r="D101" s="18"/>
      <c r="E101" s="18"/>
      <c r="F101" s="18"/>
      <c r="G101" s="18"/>
      <c r="H101" s="18"/>
    </row>
    <row r="102" spans="1:8" s="49" customFormat="1" ht="14.25" customHeight="1">
      <c r="A102" s="1027" t="s">
        <v>288</v>
      </c>
      <c r="B102" s="1027"/>
      <c r="C102" s="1027"/>
      <c r="D102" s="720"/>
      <c r="E102" s="721"/>
      <c r="F102" s="721"/>
      <c r="G102" s="722"/>
      <c r="H102" s="48"/>
    </row>
    <row r="103" spans="1:8" s="39" customFormat="1" ht="12.75">
      <c r="A103" s="1030" t="s">
        <v>67</v>
      </c>
      <c r="B103" s="1031"/>
      <c r="C103" s="1031"/>
      <c r="D103" s="445"/>
      <c r="E103" s="723"/>
      <c r="F103" s="447"/>
      <c r="G103" s="448"/>
      <c r="H103" s="46"/>
    </row>
    <row r="104" spans="1:8" s="39" customFormat="1" ht="12.75">
      <c r="A104" s="789"/>
      <c r="B104" s="1109" t="s">
        <v>600</v>
      </c>
      <c r="C104" s="1109"/>
      <c r="D104" s="318" t="s">
        <v>384</v>
      </c>
      <c r="E104" s="665">
        <v>6</v>
      </c>
      <c r="F104" s="319"/>
      <c r="G104" s="319"/>
      <c r="H104" s="46"/>
    </row>
    <row r="105" spans="1:8" s="39" customFormat="1" ht="12.75">
      <c r="A105" s="789"/>
      <c r="B105" s="1104" t="s">
        <v>606</v>
      </c>
      <c r="C105" s="1104"/>
      <c r="D105" s="155" t="s">
        <v>384</v>
      </c>
      <c r="E105" s="321">
        <v>5</v>
      </c>
      <c r="F105" s="322"/>
      <c r="G105" s="322"/>
      <c r="H105" s="46"/>
    </row>
    <row r="106" spans="1:8" s="39" customFormat="1" ht="12.75">
      <c r="A106" s="789"/>
      <c r="B106" s="1104" t="s">
        <v>607</v>
      </c>
      <c r="C106" s="1104"/>
      <c r="D106" s="155" t="s">
        <v>384</v>
      </c>
      <c r="E106" s="321">
        <v>16</v>
      </c>
      <c r="F106" s="322"/>
      <c r="G106" s="322"/>
      <c r="H106" s="46"/>
    </row>
    <row r="107" spans="1:8" s="39" customFormat="1" ht="12.75">
      <c r="A107" s="789"/>
      <c r="B107" s="1104" t="s">
        <v>608</v>
      </c>
      <c r="C107" s="1104"/>
      <c r="D107" s="155" t="s">
        <v>384</v>
      </c>
      <c r="E107" s="321">
        <v>16</v>
      </c>
      <c r="F107" s="322"/>
      <c r="G107" s="322"/>
      <c r="H107" s="46"/>
    </row>
    <row r="108" spans="1:8" s="39" customFormat="1" ht="12.75">
      <c r="A108" s="789"/>
      <c r="B108" s="1104" t="s">
        <v>609</v>
      </c>
      <c r="C108" s="1104"/>
      <c r="D108" s="155" t="s">
        <v>384</v>
      </c>
      <c r="E108" s="321">
        <v>7</v>
      </c>
      <c r="F108" s="322"/>
      <c r="G108" s="322"/>
      <c r="H108" s="46"/>
    </row>
    <row r="109" spans="1:8" s="39" customFormat="1" ht="12.75">
      <c r="A109" s="789"/>
      <c r="B109" s="1104" t="s">
        <v>610</v>
      </c>
      <c r="C109" s="1104"/>
      <c r="D109" s="155" t="s">
        <v>384</v>
      </c>
      <c r="E109" s="321">
        <v>17</v>
      </c>
      <c r="F109" s="322"/>
      <c r="G109" s="322"/>
      <c r="H109" s="46"/>
    </row>
    <row r="110" spans="1:8" s="39" customFormat="1" ht="12.75">
      <c r="A110" s="789"/>
      <c r="B110" s="1104" t="s">
        <v>152</v>
      </c>
      <c r="C110" s="1104"/>
      <c r="D110" s="155" t="s">
        <v>384</v>
      </c>
      <c r="E110" s="321">
        <v>5</v>
      </c>
      <c r="F110" s="322"/>
      <c r="G110" s="322"/>
      <c r="H110" s="46"/>
    </row>
    <row r="111" spans="1:8" s="39" customFormat="1" ht="12.75">
      <c r="A111" s="790"/>
      <c r="B111" s="1116" t="s">
        <v>158</v>
      </c>
      <c r="C111" s="1116"/>
      <c r="D111" s="499" t="s">
        <v>384</v>
      </c>
      <c r="E111" s="500">
        <v>10</v>
      </c>
      <c r="F111" s="501"/>
      <c r="G111" s="501"/>
      <c r="H111" s="46"/>
    </row>
    <row r="112" spans="1:8" s="39" customFormat="1" ht="12.75">
      <c r="A112" s="1018" t="s">
        <v>385</v>
      </c>
      <c r="B112" s="1019"/>
      <c r="C112" s="1020"/>
      <c r="D112" s="749" t="s">
        <v>384</v>
      </c>
      <c r="E112" s="210">
        <f>SUM(E104:E111)</f>
        <v>82</v>
      </c>
      <c r="F112" s="319"/>
      <c r="G112" s="319"/>
      <c r="H112" s="46"/>
    </row>
    <row r="113" spans="1:8" s="39" customFormat="1" ht="12.75">
      <c r="A113" s="724" t="s">
        <v>407</v>
      </c>
      <c r="B113" s="725"/>
      <c r="C113" s="726"/>
      <c r="D113" s="155" t="s">
        <v>406</v>
      </c>
      <c r="E113" s="726">
        <v>25</v>
      </c>
      <c r="F113" s="322"/>
      <c r="G113" s="670"/>
      <c r="H113" s="46"/>
    </row>
    <row r="114" spans="1:8" s="37" customFormat="1" ht="12.75">
      <c r="A114" s="400" t="s">
        <v>397</v>
      </c>
      <c r="B114" s="772"/>
      <c r="C114" s="773"/>
      <c r="D114" s="774"/>
      <c r="E114" s="775"/>
      <c r="F114" s="671"/>
      <c r="G114" s="776">
        <f>PRODUCT(G113)*1.03</f>
        <v>0</v>
      </c>
      <c r="H114" s="54"/>
    </row>
    <row r="115" spans="1:8" ht="12.75">
      <c r="A115" s="250"/>
      <c r="B115" s="732"/>
      <c r="C115" s="733"/>
      <c r="D115" s="261"/>
      <c r="E115" s="734"/>
      <c r="F115" s="669"/>
      <c r="G115" s="669"/>
      <c r="H115" s="18"/>
    </row>
    <row r="116" spans="1:8" ht="12.75">
      <c r="A116" s="1016" t="s">
        <v>424</v>
      </c>
      <c r="B116" s="1017"/>
      <c r="C116" s="1017"/>
      <c r="D116" s="741"/>
      <c r="E116" s="742"/>
      <c r="F116" s="742"/>
      <c r="G116" s="743">
        <f>SUM(G114)</f>
        <v>0</v>
      </c>
      <c r="H116" s="18"/>
    </row>
    <row r="118" spans="1:7" ht="15">
      <c r="A118" s="1005" t="s">
        <v>31</v>
      </c>
      <c r="B118" s="1005"/>
      <c r="C118" s="1005"/>
      <c r="D118" s="436"/>
      <c r="E118" s="436"/>
      <c r="F118" s="436"/>
      <c r="G118" s="380">
        <f>SUM(G116,G100)</f>
        <v>0</v>
      </c>
    </row>
    <row r="121" spans="1:7" s="50" customFormat="1" ht="15">
      <c r="A121" s="436" t="s">
        <v>30</v>
      </c>
      <c r="B121" s="225"/>
      <c r="C121" s="437"/>
      <c r="D121" s="436"/>
      <c r="E121" s="436"/>
      <c r="F121" s="436"/>
      <c r="G121" s="436"/>
    </row>
    <row r="123" spans="1:7" s="53" customFormat="1" ht="12.75" customHeight="1">
      <c r="A123" s="256" t="s">
        <v>395</v>
      </c>
      <c r="B123" s="83"/>
      <c r="C123" s="83"/>
      <c r="D123" s="83"/>
      <c r="E123" s="84"/>
      <c r="F123" s="85"/>
      <c r="G123" s="85"/>
    </row>
    <row r="124" spans="1:7" s="39" customFormat="1" ht="9.75" customHeight="1">
      <c r="A124" s="118" t="s">
        <v>387</v>
      </c>
      <c r="B124" s="118" t="s">
        <v>379</v>
      </c>
      <c r="C124" s="118" t="s">
        <v>388</v>
      </c>
      <c r="D124" s="119" t="s">
        <v>380</v>
      </c>
      <c r="E124" s="119" t="s">
        <v>381</v>
      </c>
      <c r="F124" s="452" t="s">
        <v>382</v>
      </c>
      <c r="G124" s="119" t="s">
        <v>383</v>
      </c>
    </row>
    <row r="125" spans="1:244" s="49" customFormat="1" ht="22.5">
      <c r="A125" s="138">
        <v>1</v>
      </c>
      <c r="B125" s="139" t="s">
        <v>386</v>
      </c>
      <c r="C125" s="240" t="s">
        <v>33</v>
      </c>
      <c r="D125" s="234" t="s">
        <v>384</v>
      </c>
      <c r="E125" s="283">
        <v>99</v>
      </c>
      <c r="F125" s="248"/>
      <c r="G125" s="241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</row>
    <row r="126" spans="1:244" s="49" customFormat="1" ht="12.75">
      <c r="A126" s="138">
        <v>2</v>
      </c>
      <c r="B126" s="139" t="s">
        <v>422</v>
      </c>
      <c r="C126" s="240" t="s">
        <v>400</v>
      </c>
      <c r="D126" s="234" t="s">
        <v>390</v>
      </c>
      <c r="E126" s="249">
        <v>0.1</v>
      </c>
      <c r="F126" s="248"/>
      <c r="G126" s="334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</row>
    <row r="127" spans="1:7" s="49" customFormat="1" ht="14.25" customHeight="1">
      <c r="A127" s="257" t="s">
        <v>396</v>
      </c>
      <c r="B127" s="80"/>
      <c r="C127" s="710"/>
      <c r="D127" s="711"/>
      <c r="E127" s="712"/>
      <c r="F127" s="712"/>
      <c r="G127" s="713">
        <f>SUM(G125:G126)</f>
        <v>0</v>
      </c>
    </row>
    <row r="129" spans="1:7" s="49" customFormat="1" ht="14.25" customHeight="1">
      <c r="A129" s="1001" t="s">
        <v>291</v>
      </c>
      <c r="B129" s="1001"/>
      <c r="C129" s="1001"/>
      <c r="D129" s="315"/>
      <c r="E129" s="316"/>
      <c r="F129" s="316"/>
      <c r="G129" s="317"/>
    </row>
    <row r="130" spans="1:7" s="39" customFormat="1" ht="12.75">
      <c r="A130" s="1030" t="s">
        <v>635</v>
      </c>
      <c r="B130" s="1031"/>
      <c r="C130" s="1031"/>
      <c r="D130" s="445"/>
      <c r="E130" s="446"/>
      <c r="F130" s="447"/>
      <c r="G130" s="448"/>
    </row>
    <row r="131" spans="1:7" s="39" customFormat="1" ht="12.75">
      <c r="A131" s="449"/>
      <c r="B131" s="1110" t="s">
        <v>146</v>
      </c>
      <c r="C131" s="1110"/>
      <c r="D131" s="672" t="s">
        <v>384</v>
      </c>
      <c r="E131" s="665">
        <v>5</v>
      </c>
      <c r="F131" s="319"/>
      <c r="G131" s="211"/>
    </row>
    <row r="132" spans="1:7" s="39" customFormat="1" ht="12.75">
      <c r="A132" s="515"/>
      <c r="B132" s="1102" t="s">
        <v>147</v>
      </c>
      <c r="C132" s="1102"/>
      <c r="D132" s="673" t="s">
        <v>384</v>
      </c>
      <c r="E132" s="321">
        <v>5</v>
      </c>
      <c r="F132" s="322"/>
      <c r="G132" s="215"/>
    </row>
    <row r="133" spans="1:7" s="39" customFormat="1" ht="12.75">
      <c r="A133" s="516"/>
      <c r="B133" s="1102" t="s">
        <v>148</v>
      </c>
      <c r="C133" s="1102"/>
      <c r="D133" s="673" t="s">
        <v>384</v>
      </c>
      <c r="E133" s="321">
        <v>1</v>
      </c>
      <c r="F133" s="322"/>
      <c r="G133" s="215"/>
    </row>
    <row r="134" spans="1:7" s="39" customFormat="1" ht="12.75">
      <c r="A134" s="516"/>
      <c r="B134" s="1102" t="s">
        <v>149</v>
      </c>
      <c r="C134" s="1102"/>
      <c r="D134" s="673" t="s">
        <v>384</v>
      </c>
      <c r="E134" s="321">
        <v>1</v>
      </c>
      <c r="F134" s="322"/>
      <c r="G134" s="215"/>
    </row>
    <row r="135" spans="1:7" s="39" customFormat="1" ht="12.75">
      <c r="A135" s="516"/>
      <c r="B135" s="1102" t="s">
        <v>150</v>
      </c>
      <c r="C135" s="1102"/>
      <c r="D135" s="673" t="s">
        <v>384</v>
      </c>
      <c r="E135" s="321">
        <v>1</v>
      </c>
      <c r="F135" s="322"/>
      <c r="G135" s="215"/>
    </row>
    <row r="136" spans="1:7" s="39" customFormat="1" ht="12.75">
      <c r="A136" s="516"/>
      <c r="B136" s="1102" t="s">
        <v>151</v>
      </c>
      <c r="C136" s="1102"/>
      <c r="D136" s="673" t="s">
        <v>384</v>
      </c>
      <c r="E136" s="321">
        <v>2</v>
      </c>
      <c r="F136" s="322"/>
      <c r="G136" s="215"/>
    </row>
    <row r="137" spans="1:7" s="39" customFormat="1" ht="12.75">
      <c r="A137" s="516"/>
      <c r="B137" s="1102" t="s">
        <v>599</v>
      </c>
      <c r="C137" s="1102"/>
      <c r="D137" s="673" t="s">
        <v>384</v>
      </c>
      <c r="E137" s="321">
        <v>6</v>
      </c>
      <c r="F137" s="322"/>
      <c r="G137" s="215"/>
    </row>
    <row r="138" spans="1:7" s="39" customFormat="1" ht="12.75">
      <c r="A138" s="516"/>
      <c r="B138" s="1102" t="s">
        <v>600</v>
      </c>
      <c r="C138" s="1102"/>
      <c r="D138" s="673" t="s">
        <v>384</v>
      </c>
      <c r="E138" s="321">
        <v>12</v>
      </c>
      <c r="F138" s="322"/>
      <c r="G138" s="215"/>
    </row>
    <row r="139" spans="1:7" s="39" customFormat="1" ht="12.75">
      <c r="A139" s="516"/>
      <c r="B139" s="1102" t="s">
        <v>601</v>
      </c>
      <c r="C139" s="1102"/>
      <c r="D139" s="673" t="s">
        <v>384</v>
      </c>
      <c r="E139" s="321">
        <v>3</v>
      </c>
      <c r="F139" s="322"/>
      <c r="G139" s="215"/>
    </row>
    <row r="140" spans="1:7" s="39" customFormat="1" ht="12.75">
      <c r="A140" s="516"/>
      <c r="B140" s="1102" t="s">
        <v>602</v>
      </c>
      <c r="C140" s="1102"/>
      <c r="D140" s="673" t="s">
        <v>384</v>
      </c>
      <c r="E140" s="321">
        <v>3</v>
      </c>
      <c r="F140" s="322"/>
      <c r="G140" s="215"/>
    </row>
    <row r="141" spans="1:7" s="39" customFormat="1" ht="12.75">
      <c r="A141" s="516"/>
      <c r="B141" s="1102" t="s">
        <v>603</v>
      </c>
      <c r="C141" s="1102"/>
      <c r="D141" s="673" t="s">
        <v>384</v>
      </c>
      <c r="E141" s="321">
        <v>3</v>
      </c>
      <c r="F141" s="322"/>
      <c r="G141" s="215"/>
    </row>
    <row r="142" spans="1:7" s="39" customFormat="1" ht="12.75">
      <c r="A142" s="516"/>
      <c r="B142" s="1102" t="s">
        <v>604</v>
      </c>
      <c r="C142" s="1102"/>
      <c r="D142" s="673" t="s">
        <v>384</v>
      </c>
      <c r="E142" s="321">
        <v>6</v>
      </c>
      <c r="F142" s="322"/>
      <c r="G142" s="215"/>
    </row>
    <row r="143" spans="1:7" s="39" customFormat="1" ht="12.75">
      <c r="A143" s="516"/>
      <c r="B143" s="1102" t="s">
        <v>153</v>
      </c>
      <c r="C143" s="1102"/>
      <c r="D143" s="673" t="s">
        <v>384</v>
      </c>
      <c r="E143" s="321">
        <v>12</v>
      </c>
      <c r="F143" s="322"/>
      <c r="G143" s="215"/>
    </row>
    <row r="144" spans="1:7" s="39" customFormat="1" ht="12.75">
      <c r="A144" s="516"/>
      <c r="B144" s="1102" t="s">
        <v>156</v>
      </c>
      <c r="C144" s="1102"/>
      <c r="D144" s="673" t="s">
        <v>384</v>
      </c>
      <c r="E144" s="321">
        <v>9</v>
      </c>
      <c r="F144" s="322"/>
      <c r="G144" s="215"/>
    </row>
    <row r="145" spans="1:7" s="39" customFormat="1" ht="12.75">
      <c r="A145" s="516"/>
      <c r="B145" s="1102" t="s">
        <v>157</v>
      </c>
      <c r="C145" s="1102"/>
      <c r="D145" s="673" t="s">
        <v>384</v>
      </c>
      <c r="E145" s="321">
        <v>15</v>
      </c>
      <c r="F145" s="322"/>
      <c r="G145" s="215"/>
    </row>
    <row r="146" spans="1:7" s="39" customFormat="1" ht="12.75">
      <c r="A146" s="516"/>
      <c r="B146" s="1102" t="s">
        <v>159</v>
      </c>
      <c r="C146" s="1102"/>
      <c r="D146" s="673" t="s">
        <v>384</v>
      </c>
      <c r="E146" s="321">
        <v>5</v>
      </c>
      <c r="F146" s="322"/>
      <c r="G146" s="215"/>
    </row>
    <row r="147" spans="1:7" s="39" customFormat="1" ht="12.75">
      <c r="A147" s="516"/>
      <c r="B147" s="1102" t="s">
        <v>154</v>
      </c>
      <c r="C147" s="1102"/>
      <c r="D147" s="673" t="s">
        <v>384</v>
      </c>
      <c r="E147" s="321">
        <v>5</v>
      </c>
      <c r="F147" s="322"/>
      <c r="G147" s="215"/>
    </row>
    <row r="148" spans="1:7" s="39" customFormat="1" ht="12.75">
      <c r="A148" s="450"/>
      <c r="B148" s="1103" t="s">
        <v>155</v>
      </c>
      <c r="C148" s="1103"/>
      <c r="D148" s="668" t="s">
        <v>384</v>
      </c>
      <c r="E148" s="500">
        <v>5</v>
      </c>
      <c r="F148" s="501"/>
      <c r="G148" s="664"/>
    </row>
    <row r="149" spans="1:7" s="39" customFormat="1" ht="12.75">
      <c r="A149" s="1018" t="s">
        <v>385</v>
      </c>
      <c r="B149" s="1019"/>
      <c r="C149" s="1020"/>
      <c r="D149" s="749" t="s">
        <v>384</v>
      </c>
      <c r="E149" s="210">
        <f>SUM(E131:E148)</f>
        <v>99</v>
      </c>
      <c r="F149" s="319"/>
      <c r="G149" s="211"/>
    </row>
    <row r="150" spans="1:7" s="39" customFormat="1" ht="12.75">
      <c r="A150" s="724" t="s">
        <v>407</v>
      </c>
      <c r="B150" s="725"/>
      <c r="C150" s="726"/>
      <c r="D150" s="155" t="s">
        <v>406</v>
      </c>
      <c r="E150" s="726">
        <v>25</v>
      </c>
      <c r="F150" s="322"/>
      <c r="G150" s="216"/>
    </row>
    <row r="151" spans="1:7" s="37" customFormat="1" ht="12.75">
      <c r="A151" s="400" t="s">
        <v>397</v>
      </c>
      <c r="B151" s="772"/>
      <c r="C151" s="773"/>
      <c r="D151" s="774"/>
      <c r="E151" s="775"/>
      <c r="F151" s="671"/>
      <c r="G151" s="776">
        <f>PRODUCT(G150)*1.03</f>
        <v>0</v>
      </c>
    </row>
    <row r="152" spans="1:7" ht="12.75">
      <c r="A152" s="250"/>
      <c r="B152" s="251"/>
      <c r="C152" s="252"/>
      <c r="D152" s="98"/>
      <c r="E152" s="253"/>
      <c r="F152" s="254"/>
      <c r="G152" s="254"/>
    </row>
    <row r="153" spans="1:7" ht="12.75">
      <c r="A153" s="1064" t="s">
        <v>442</v>
      </c>
      <c r="B153" s="1065"/>
      <c r="C153" s="1065"/>
      <c r="D153" s="95"/>
      <c r="E153" s="96"/>
      <c r="F153" s="96"/>
      <c r="G153" s="743">
        <f>SUM(G151)</f>
        <v>0</v>
      </c>
    </row>
    <row r="155" spans="1:7" ht="15">
      <c r="A155" s="1005" t="s">
        <v>32</v>
      </c>
      <c r="B155" s="1005"/>
      <c r="C155" s="1005"/>
      <c r="D155" s="436"/>
      <c r="E155" s="436"/>
      <c r="F155" s="436"/>
      <c r="G155" s="380">
        <f>SUM(G153,G127)</f>
        <v>0</v>
      </c>
    </row>
    <row r="158" spans="1:7" ht="15">
      <c r="A158" s="435" t="s">
        <v>698</v>
      </c>
      <c r="B158" s="208"/>
      <c r="C158" s="196"/>
      <c r="D158" s="196"/>
      <c r="E158" s="196"/>
      <c r="F158" s="196"/>
      <c r="G158" s="196"/>
    </row>
    <row r="159" spans="1:7" s="50" customFormat="1" ht="14.25" customHeight="1">
      <c r="A159" s="469"/>
      <c r="B159" s="469"/>
      <c r="C159" s="469"/>
      <c r="D159" s="469"/>
      <c r="E159" s="469"/>
      <c r="F159" s="469"/>
      <c r="G159" s="469"/>
    </row>
    <row r="160" spans="1:7" ht="13.5">
      <c r="A160" s="470" t="s">
        <v>1140</v>
      </c>
      <c r="B160" s="208"/>
      <c r="C160" s="196"/>
      <c r="D160" s="196"/>
      <c r="E160" s="196"/>
      <c r="F160" s="196"/>
      <c r="G160" s="196"/>
    </row>
    <row r="161" spans="1:7" s="18" customFormat="1" ht="13.5">
      <c r="A161" s="229"/>
      <c r="B161" s="222"/>
      <c r="C161" s="197"/>
      <c r="D161" s="197"/>
      <c r="E161" s="197"/>
      <c r="F161" s="197"/>
      <c r="G161" s="197"/>
    </row>
    <row r="162" spans="1:7" s="53" customFormat="1" ht="12.75" customHeight="1">
      <c r="A162" s="471" t="s">
        <v>395</v>
      </c>
      <c r="B162" s="63"/>
      <c r="C162" s="63"/>
      <c r="D162" s="63"/>
      <c r="E162" s="64"/>
      <c r="F162" s="65"/>
      <c r="G162" s="65"/>
    </row>
    <row r="163" spans="1:7" s="39" customFormat="1" ht="10.5" customHeight="1">
      <c r="A163" s="120" t="s">
        <v>387</v>
      </c>
      <c r="B163" s="120" t="s">
        <v>379</v>
      </c>
      <c r="C163" s="120" t="s">
        <v>388</v>
      </c>
      <c r="D163" s="121" t="s">
        <v>380</v>
      </c>
      <c r="E163" s="121" t="s">
        <v>381</v>
      </c>
      <c r="F163" s="121" t="s">
        <v>382</v>
      </c>
      <c r="G163" s="198" t="s">
        <v>383</v>
      </c>
    </row>
    <row r="164" spans="1:7" s="39" customFormat="1" ht="33.75">
      <c r="A164" s="325">
        <v>1</v>
      </c>
      <c r="B164" s="326" t="s">
        <v>674</v>
      </c>
      <c r="C164" s="327" t="s">
        <v>673</v>
      </c>
      <c r="D164" s="531" t="s">
        <v>389</v>
      </c>
      <c r="E164" s="329">
        <v>174</v>
      </c>
      <c r="F164" s="329"/>
      <c r="G164" s="329"/>
    </row>
    <row r="165" spans="1:244" s="39" customFormat="1" ht="26.25" customHeight="1">
      <c r="A165" s="138">
        <v>2</v>
      </c>
      <c r="B165" s="139" t="s">
        <v>386</v>
      </c>
      <c r="C165" s="240" t="s">
        <v>676</v>
      </c>
      <c r="D165" s="234" t="s">
        <v>389</v>
      </c>
      <c r="E165" s="241">
        <v>174</v>
      </c>
      <c r="F165" s="241"/>
      <c r="G165" s="241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</row>
    <row r="166" spans="1:7" ht="22.5">
      <c r="A166" s="138">
        <v>3</v>
      </c>
      <c r="B166" s="139" t="s">
        <v>425</v>
      </c>
      <c r="C166" s="240" t="s">
        <v>627</v>
      </c>
      <c r="D166" s="234" t="s">
        <v>389</v>
      </c>
      <c r="E166" s="241">
        <v>348</v>
      </c>
      <c r="F166" s="241"/>
      <c r="G166" s="241"/>
    </row>
    <row r="167" spans="1:7" ht="26.25" customHeight="1">
      <c r="A167" s="355">
        <v>4</v>
      </c>
      <c r="B167" s="285" t="s">
        <v>430</v>
      </c>
      <c r="C167" s="285" t="s">
        <v>628</v>
      </c>
      <c r="D167" s="286" t="s">
        <v>390</v>
      </c>
      <c r="E167" s="791">
        <v>0.522</v>
      </c>
      <c r="F167" s="584"/>
      <c r="G167" s="331"/>
    </row>
    <row r="168" spans="1:7" ht="22.5">
      <c r="A168" s="232">
        <v>5</v>
      </c>
      <c r="B168" s="139" t="s">
        <v>426</v>
      </c>
      <c r="C168" s="240" t="s">
        <v>629</v>
      </c>
      <c r="D168" s="234" t="s">
        <v>389</v>
      </c>
      <c r="E168" s="241">
        <v>522</v>
      </c>
      <c r="F168" s="241"/>
      <c r="G168" s="241"/>
    </row>
    <row r="169" spans="1:7" ht="33.75">
      <c r="A169" s="232">
        <v>6</v>
      </c>
      <c r="B169" s="285" t="s">
        <v>429</v>
      </c>
      <c r="C169" s="285" t="s">
        <v>630</v>
      </c>
      <c r="D169" s="234" t="s">
        <v>390</v>
      </c>
      <c r="E169" s="289">
        <v>0.00348</v>
      </c>
      <c r="F169" s="288"/>
      <c r="G169" s="331"/>
    </row>
    <row r="170" spans="1:7" ht="48.75" customHeight="1">
      <c r="A170" s="276">
        <v>7</v>
      </c>
      <c r="B170" s="332" t="s">
        <v>431</v>
      </c>
      <c r="C170" s="333" t="s">
        <v>675</v>
      </c>
      <c r="D170" s="430" t="s">
        <v>389</v>
      </c>
      <c r="E170" s="334">
        <v>174</v>
      </c>
      <c r="F170" s="334"/>
      <c r="G170" s="334"/>
    </row>
    <row r="171" spans="1:7" ht="22.5">
      <c r="A171" s="276">
        <v>8</v>
      </c>
      <c r="B171" s="332" t="s">
        <v>427</v>
      </c>
      <c r="C171" s="333" t="s">
        <v>428</v>
      </c>
      <c r="D171" s="277" t="s">
        <v>389</v>
      </c>
      <c r="E171" s="334">
        <v>174</v>
      </c>
      <c r="F171" s="334"/>
      <c r="G171" s="334"/>
    </row>
    <row r="172" spans="1:244" s="49" customFormat="1" ht="12.75">
      <c r="A172" s="290">
        <v>9</v>
      </c>
      <c r="B172" s="291" t="s">
        <v>422</v>
      </c>
      <c r="C172" s="292" t="s">
        <v>400</v>
      </c>
      <c r="D172" s="236" t="s">
        <v>390</v>
      </c>
      <c r="E172" s="575">
        <v>3.3</v>
      </c>
      <c r="F172" s="574"/>
      <c r="G172" s="293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</row>
    <row r="173" spans="1:7" ht="12.75">
      <c r="A173" s="116" t="s">
        <v>396</v>
      </c>
      <c r="B173" s="100"/>
      <c r="C173" s="792"/>
      <c r="D173" s="793"/>
      <c r="E173" s="794"/>
      <c r="F173" s="795"/>
      <c r="G173" s="796">
        <f>SUM(G164:G172)</f>
        <v>0</v>
      </c>
    </row>
    <row r="174" spans="1:7" ht="13.5" customHeight="1">
      <c r="A174" s="122"/>
      <c r="B174" s="123"/>
      <c r="C174" s="797"/>
      <c r="D174" s="798"/>
      <c r="E174" s="799"/>
      <c r="F174" s="800"/>
      <c r="G174" s="801"/>
    </row>
    <row r="175" spans="1:7" ht="12.75">
      <c r="A175" s="1046" t="s">
        <v>19</v>
      </c>
      <c r="B175" s="1046"/>
      <c r="C175" s="1046"/>
      <c r="D175" s="66"/>
      <c r="E175" s="67"/>
      <c r="F175" s="57"/>
      <c r="G175" s="57"/>
    </row>
    <row r="176" spans="1:7" s="18" customFormat="1" ht="12.75">
      <c r="A176" s="1006" t="s">
        <v>631</v>
      </c>
      <c r="B176" s="1007"/>
      <c r="C176" s="1008"/>
      <c r="D176" s="367" t="s">
        <v>390</v>
      </c>
      <c r="E176" s="368">
        <v>2.436</v>
      </c>
      <c r="F176" s="336"/>
      <c r="G176" s="336"/>
    </row>
    <row r="177" spans="1:7" s="18" customFormat="1" ht="12.75">
      <c r="A177" s="364" t="s">
        <v>432</v>
      </c>
      <c r="B177" s="365"/>
      <c r="C177" s="366"/>
      <c r="D177" s="366"/>
      <c r="E177" s="366"/>
      <c r="F177" s="366"/>
      <c r="G177" s="366"/>
    </row>
    <row r="178" spans="1:7" s="18" customFormat="1" ht="12.75">
      <c r="A178" s="993" t="s">
        <v>632</v>
      </c>
      <c r="B178" s="994"/>
      <c r="C178" s="995"/>
      <c r="D178" s="360" t="s">
        <v>408</v>
      </c>
      <c r="E178" s="505">
        <v>0.6525</v>
      </c>
      <c r="F178" s="522"/>
      <c r="G178" s="522"/>
    </row>
    <row r="179" spans="1:7" s="18" customFormat="1" ht="12.75">
      <c r="A179" s="1041" t="s">
        <v>633</v>
      </c>
      <c r="B179" s="1042"/>
      <c r="C179" s="1043"/>
      <c r="D179" s="138" t="s">
        <v>399</v>
      </c>
      <c r="E179" s="362">
        <v>3.48</v>
      </c>
      <c r="F179" s="362"/>
      <c r="G179" s="362"/>
    </row>
    <row r="180" spans="1:7" s="18" customFormat="1" ht="24.75" customHeight="1">
      <c r="A180" s="996" t="s">
        <v>634</v>
      </c>
      <c r="B180" s="997"/>
      <c r="C180" s="998"/>
      <c r="D180" s="234" t="s">
        <v>399</v>
      </c>
      <c r="E180" s="288">
        <v>5.22</v>
      </c>
      <c r="F180" s="288"/>
      <c r="G180" s="288"/>
    </row>
    <row r="181" spans="1:7" s="18" customFormat="1" ht="12.75">
      <c r="A181" s="999" t="s">
        <v>443</v>
      </c>
      <c r="B181" s="1000"/>
      <c r="C181" s="1000"/>
      <c r="D181" s="802"/>
      <c r="E181" s="803"/>
      <c r="F181" s="804"/>
      <c r="G181" s="805">
        <f>SUM(G176:G180)</f>
        <v>0</v>
      </c>
    </row>
    <row r="182" spans="1:7" s="39" customFormat="1" ht="9.75" customHeight="1">
      <c r="A182" s="177"/>
      <c r="B182" s="187"/>
      <c r="C182" s="172"/>
      <c r="D182" s="188"/>
      <c r="E182" s="189"/>
      <c r="F182" s="190"/>
      <c r="G182" s="182"/>
    </row>
    <row r="183" spans="1:7" s="39" customFormat="1" ht="13.5">
      <c r="A183" s="987" t="s">
        <v>677</v>
      </c>
      <c r="B183" s="987"/>
      <c r="C183" s="987"/>
      <c r="D183" s="433"/>
      <c r="E183" s="433"/>
      <c r="F183" s="433"/>
      <c r="G183" s="228">
        <f>SUM(G181,G173)</f>
        <v>0</v>
      </c>
    </row>
    <row r="184" spans="1:7" s="39" customFormat="1" ht="12" customHeight="1">
      <c r="A184" s="224"/>
      <c r="B184" s="224"/>
      <c r="C184" s="224"/>
      <c r="D184" s="224"/>
      <c r="E184" s="224"/>
      <c r="F184" s="224"/>
      <c r="G184" s="268"/>
    </row>
    <row r="185" spans="1:7" s="39" customFormat="1" ht="16.5" customHeight="1">
      <c r="A185" s="988" t="s">
        <v>295</v>
      </c>
      <c r="B185" s="988"/>
      <c r="C185" s="988"/>
      <c r="D185" s="988"/>
      <c r="E185" s="988"/>
      <c r="F185" s="988"/>
      <c r="G185" s="988"/>
    </row>
    <row r="186" spans="1:7" s="46" customFormat="1" ht="16.5" customHeight="1">
      <c r="A186" s="229"/>
      <c r="B186" s="229"/>
      <c r="C186" s="229"/>
      <c r="D186" s="229"/>
      <c r="E186" s="229"/>
      <c r="F186" s="229"/>
      <c r="G186" s="229"/>
    </row>
    <row r="187" spans="1:7" s="39" customFormat="1" ht="15" customHeight="1">
      <c r="A187" s="256" t="s">
        <v>395</v>
      </c>
      <c r="B187" s="63"/>
      <c r="C187" s="63"/>
      <c r="D187" s="63"/>
      <c r="E187" s="64"/>
      <c r="F187" s="65"/>
      <c r="G187" s="65"/>
    </row>
    <row r="188" spans="1:7" s="49" customFormat="1" ht="10.5" customHeight="1">
      <c r="A188" s="120" t="s">
        <v>387</v>
      </c>
      <c r="B188" s="120" t="s">
        <v>379</v>
      </c>
      <c r="C188" s="120" t="s">
        <v>388</v>
      </c>
      <c r="D188" s="121" t="s">
        <v>380</v>
      </c>
      <c r="E188" s="121" t="s">
        <v>381</v>
      </c>
      <c r="F188" s="121" t="s">
        <v>382</v>
      </c>
      <c r="G188" s="198" t="s">
        <v>383</v>
      </c>
    </row>
    <row r="189" spans="1:7" s="199" customFormat="1" ht="36" customHeight="1">
      <c r="A189" s="355">
        <v>1</v>
      </c>
      <c r="B189" s="356" t="s">
        <v>386</v>
      </c>
      <c r="C189" s="285" t="s">
        <v>314</v>
      </c>
      <c r="D189" s="357" t="s">
        <v>390</v>
      </c>
      <c r="E189" s="580">
        <v>0.24</v>
      </c>
      <c r="F189" s="331"/>
      <c r="G189" s="331"/>
    </row>
    <row r="190" spans="1:7" s="51" customFormat="1" ht="48" customHeight="1">
      <c r="A190" s="242">
        <v>2</v>
      </c>
      <c r="B190" s="291" t="s">
        <v>386</v>
      </c>
      <c r="C190" s="292" t="s">
        <v>716</v>
      </c>
      <c r="D190" s="335" t="s">
        <v>389</v>
      </c>
      <c r="E190" s="293">
        <v>6</v>
      </c>
      <c r="F190" s="293"/>
      <c r="G190" s="293"/>
    </row>
    <row r="191" spans="1:7" s="52" customFormat="1" ht="12.75">
      <c r="A191" s="116" t="s">
        <v>396</v>
      </c>
      <c r="B191" s="100"/>
      <c r="C191" s="101"/>
      <c r="D191" s="102"/>
      <c r="E191" s="103"/>
      <c r="F191" s="104"/>
      <c r="G191" s="223">
        <f>SUM(G189:G190)</f>
        <v>0</v>
      </c>
    </row>
    <row r="192" spans="1:7" s="51" customFormat="1" ht="9.75" customHeight="1">
      <c r="A192" s="122"/>
      <c r="B192" s="123"/>
      <c r="C192" s="124"/>
      <c r="D192" s="125"/>
      <c r="E192" s="126"/>
      <c r="F192" s="127"/>
      <c r="G192" s="110"/>
    </row>
    <row r="193" spans="1:7" s="39" customFormat="1" ht="12.75">
      <c r="A193" s="989" t="s">
        <v>444</v>
      </c>
      <c r="B193" s="989"/>
      <c r="C193" s="989"/>
      <c r="D193" s="66"/>
      <c r="E193" s="67"/>
      <c r="F193" s="57"/>
      <c r="G193" s="57"/>
    </row>
    <row r="194" spans="1:7" s="39" customFormat="1" ht="12.75" customHeight="1">
      <c r="A194" s="990" t="s">
        <v>717</v>
      </c>
      <c r="B194" s="991"/>
      <c r="C194" s="992"/>
      <c r="D194" s="385"/>
      <c r="E194" s="385"/>
      <c r="F194" s="385"/>
      <c r="G194" s="385"/>
    </row>
    <row r="195" spans="1:7" s="204" customFormat="1" ht="12" customHeight="1">
      <c r="A195" s="993" t="s">
        <v>315</v>
      </c>
      <c r="B195" s="994"/>
      <c r="C195" s="995"/>
      <c r="D195" s="360" t="s">
        <v>408</v>
      </c>
      <c r="E195" s="361">
        <v>0.3</v>
      </c>
      <c r="F195" s="165"/>
      <c r="G195" s="165"/>
    </row>
    <row r="196" spans="1:7" s="39" customFormat="1" ht="25.5" customHeight="1">
      <c r="A196" s="996" t="s">
        <v>316</v>
      </c>
      <c r="B196" s="997"/>
      <c r="C196" s="998"/>
      <c r="D196" s="234" t="s">
        <v>399</v>
      </c>
      <c r="E196" s="288">
        <v>0.24</v>
      </c>
      <c r="F196" s="275"/>
      <c r="G196" s="275"/>
    </row>
    <row r="197" spans="1:7" s="50" customFormat="1" ht="12.75">
      <c r="A197" s="999" t="s">
        <v>445</v>
      </c>
      <c r="B197" s="1000"/>
      <c r="C197" s="1000"/>
      <c r="D197" s="184"/>
      <c r="E197" s="185"/>
      <c r="F197" s="186"/>
      <c r="G197" s="159">
        <f>SUM(G195:G196)</f>
        <v>0</v>
      </c>
    </row>
    <row r="198" spans="1:7" ht="9.75" customHeight="1">
      <c r="A198" s="177"/>
      <c r="B198" s="187"/>
      <c r="C198" s="172"/>
      <c r="D198" s="188"/>
      <c r="E198" s="189"/>
      <c r="F198" s="190"/>
      <c r="G198" s="182"/>
    </row>
    <row r="199" spans="1:7" ht="13.5">
      <c r="A199" s="987" t="s">
        <v>317</v>
      </c>
      <c r="B199" s="987"/>
      <c r="C199" s="987"/>
      <c r="D199" s="433"/>
      <c r="E199" s="433"/>
      <c r="F199" s="433"/>
      <c r="G199" s="228">
        <f>SUM(G197,G191)</f>
        <v>0</v>
      </c>
    </row>
    <row r="200" spans="1:7" s="39" customFormat="1" ht="9.75" customHeight="1">
      <c r="A200" s="466"/>
      <c r="B200" s="467"/>
      <c r="C200" s="467"/>
      <c r="D200" s="467"/>
      <c r="E200" s="467"/>
      <c r="F200" s="467"/>
      <c r="G200" s="468"/>
    </row>
    <row r="201" spans="1:7" s="39" customFormat="1" ht="15">
      <c r="A201" s="217" t="s">
        <v>438</v>
      </c>
      <c r="B201" s="217"/>
      <c r="C201" s="217"/>
      <c r="D201" s="217"/>
      <c r="E201" s="217"/>
      <c r="F201" s="217"/>
      <c r="G201" s="218">
        <f>SUM(G199,G183)</f>
        <v>0</v>
      </c>
    </row>
  </sheetData>
  <sheetProtection/>
  <mergeCells count="88">
    <mergeCell ref="B84:C84"/>
    <mergeCell ref="B137:C137"/>
    <mergeCell ref="A85:C85"/>
    <mergeCell ref="B132:C132"/>
    <mergeCell ref="B133:C133"/>
    <mergeCell ref="B134:C134"/>
    <mergeCell ref="B135:C135"/>
    <mergeCell ref="B106:C106"/>
    <mergeCell ref="B109:C109"/>
    <mergeCell ref="B111:C111"/>
    <mergeCell ref="B78:C78"/>
    <mergeCell ref="B79:C79"/>
    <mergeCell ref="B80:C80"/>
    <mergeCell ref="B81:C81"/>
    <mergeCell ref="B82:C82"/>
    <mergeCell ref="B83:C83"/>
    <mergeCell ref="A181:C181"/>
    <mergeCell ref="A197:C197"/>
    <mergeCell ref="A155:C155"/>
    <mergeCell ref="A102:C102"/>
    <mergeCell ref="A130:C130"/>
    <mergeCell ref="B104:C104"/>
    <mergeCell ref="A149:C149"/>
    <mergeCell ref="B131:C131"/>
    <mergeCell ref="B105:C105"/>
    <mergeCell ref="B138:C138"/>
    <mergeCell ref="E37:F37"/>
    <mergeCell ref="B32:C32"/>
    <mergeCell ref="A75:C75"/>
    <mergeCell ref="B50:C50"/>
    <mergeCell ref="C19:D19"/>
    <mergeCell ref="E26:F26"/>
    <mergeCell ref="E28:F28"/>
    <mergeCell ref="E30:F30"/>
    <mergeCell ref="B1:C1"/>
    <mergeCell ref="C15:G15"/>
    <mergeCell ref="B49:C49"/>
    <mergeCell ref="B20:C20"/>
    <mergeCell ref="B24:G24"/>
    <mergeCell ref="E32:F32"/>
    <mergeCell ref="B30:C30"/>
    <mergeCell ref="C16:G16"/>
    <mergeCell ref="E38:F38"/>
    <mergeCell ref="E39:F39"/>
    <mergeCell ref="A153:C153"/>
    <mergeCell ref="B136:C136"/>
    <mergeCell ref="B77:C77"/>
    <mergeCell ref="A91:C91"/>
    <mergeCell ref="A103:C103"/>
    <mergeCell ref="A129:C129"/>
    <mergeCell ref="A112:C112"/>
    <mergeCell ref="A89:C89"/>
    <mergeCell ref="B107:C107"/>
    <mergeCell ref="B108:C108"/>
    <mergeCell ref="A176:C176"/>
    <mergeCell ref="A178:C178"/>
    <mergeCell ref="A179:C179"/>
    <mergeCell ref="A180:C180"/>
    <mergeCell ref="A63:C63"/>
    <mergeCell ref="A74:C74"/>
    <mergeCell ref="B76:C76"/>
    <mergeCell ref="A116:C116"/>
    <mergeCell ref="A118:C118"/>
    <mergeCell ref="A175:C175"/>
    <mergeCell ref="A199:C199"/>
    <mergeCell ref="A183:C183"/>
    <mergeCell ref="A185:G185"/>
    <mergeCell ref="A193:C193"/>
    <mergeCell ref="A194:C194"/>
    <mergeCell ref="A195:C195"/>
    <mergeCell ref="A196:C196"/>
    <mergeCell ref="B139:C139"/>
    <mergeCell ref="B140:C140"/>
    <mergeCell ref="B141:C141"/>
    <mergeCell ref="A3:G3"/>
    <mergeCell ref="A4:G4"/>
    <mergeCell ref="A6:G6"/>
    <mergeCell ref="A7:G7"/>
    <mergeCell ref="C18:D18"/>
    <mergeCell ref="B110:C110"/>
    <mergeCell ref="E34:F34"/>
    <mergeCell ref="B146:C146"/>
    <mergeCell ref="B147:C147"/>
    <mergeCell ref="B148:C148"/>
    <mergeCell ref="B142:C142"/>
    <mergeCell ref="B143:C143"/>
    <mergeCell ref="B144:C144"/>
    <mergeCell ref="B145:C145"/>
  </mergeCells>
  <printOptions/>
  <pageMargins left="0.7" right="0.7" top="0.787401575" bottom="0.787401575" header="0.3" footer="0.3"/>
  <pageSetup horizontalDpi="600" verticalDpi="600" orientation="portrait" paperSize="9" scale="90" r:id="rId1"/>
  <rowBreaks count="2" manualBreakCount="2">
    <brk id="52" max="255" man="1"/>
    <brk id="10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5"/>
  <sheetViews>
    <sheetView zoomScale="70" zoomScaleNormal="70" zoomScalePageLayoutView="0" workbookViewId="0" topLeftCell="A1">
      <selection activeCell="F278" sqref="F278:G280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7.57421875" style="0" customWidth="1"/>
    <col min="4" max="4" width="3.8515625" style="0" customWidth="1"/>
    <col min="5" max="5" width="6.57421875" style="0" customWidth="1"/>
    <col min="6" max="6" width="6.140625" style="0" customWidth="1"/>
    <col min="7" max="7" width="14.00390625" style="0" customWidth="1"/>
  </cols>
  <sheetData>
    <row r="1" spans="1:12" s="46" customFormat="1" ht="12.75">
      <c r="A1" s="19"/>
      <c r="B1" s="980" t="s">
        <v>391</v>
      </c>
      <c r="C1" s="980"/>
      <c r="D1" s="3"/>
      <c r="E1" s="3"/>
      <c r="F1" s="3"/>
      <c r="G1" s="3"/>
      <c r="H1"/>
      <c r="I1"/>
      <c r="J1"/>
      <c r="K1"/>
      <c r="L1"/>
    </row>
    <row r="2" spans="1:7" ht="12.75" customHeight="1">
      <c r="A2" s="171"/>
      <c r="B2" s="171"/>
      <c r="C2" s="171"/>
      <c r="D2" s="171"/>
      <c r="E2" s="171"/>
      <c r="F2" s="171"/>
      <c r="G2" s="171"/>
    </row>
    <row r="3" spans="1:12" s="38" customFormat="1" ht="18" customHeight="1">
      <c r="A3" s="981" t="s">
        <v>724</v>
      </c>
      <c r="B3" s="981"/>
      <c r="C3" s="981"/>
      <c r="D3" s="981"/>
      <c r="E3" s="981"/>
      <c r="F3" s="981"/>
      <c r="G3" s="981"/>
      <c r="H3"/>
      <c r="I3"/>
      <c r="J3"/>
      <c r="K3"/>
      <c r="L3"/>
    </row>
    <row r="4" spans="1:12" s="39" customFormat="1" ht="18" customHeight="1">
      <c r="A4" s="981" t="s">
        <v>163</v>
      </c>
      <c r="B4" s="981"/>
      <c r="C4" s="981"/>
      <c r="D4" s="981"/>
      <c r="E4" s="981"/>
      <c r="F4" s="981"/>
      <c r="G4" s="981"/>
      <c r="H4"/>
      <c r="I4"/>
      <c r="J4"/>
      <c r="K4"/>
      <c r="L4"/>
    </row>
    <row r="5" spans="1:12" s="39" customFormat="1" ht="18" customHeight="1">
      <c r="A5" s="434"/>
      <c r="B5" s="434"/>
      <c r="C5" s="434"/>
      <c r="D5" s="434"/>
      <c r="E5" s="434"/>
      <c r="F5" s="434"/>
      <c r="G5" s="434"/>
      <c r="H5"/>
      <c r="I5"/>
      <c r="J5"/>
      <c r="K5"/>
      <c r="L5"/>
    </row>
    <row r="6" spans="1:12" s="39" customFormat="1" ht="18" customHeight="1">
      <c r="A6" s="1028" t="s">
        <v>283</v>
      </c>
      <c r="B6" s="1028"/>
      <c r="C6" s="1028"/>
      <c r="D6" s="1028"/>
      <c r="E6" s="1028"/>
      <c r="F6" s="1028"/>
      <c r="G6" s="1028"/>
      <c r="H6"/>
      <c r="I6"/>
      <c r="J6"/>
      <c r="K6"/>
      <c r="L6"/>
    </row>
    <row r="7" spans="1:12" s="39" customFormat="1" ht="18" customHeight="1">
      <c r="A7" s="981" t="s">
        <v>170</v>
      </c>
      <c r="B7" s="981"/>
      <c r="C7" s="981"/>
      <c r="D7" s="981"/>
      <c r="E7" s="981"/>
      <c r="F7" s="981"/>
      <c r="G7" s="981"/>
      <c r="H7"/>
      <c r="I7"/>
      <c r="J7"/>
      <c r="K7"/>
      <c r="L7"/>
    </row>
    <row r="8" spans="1:12" s="39" customFormat="1" ht="12.75" customHeight="1">
      <c r="A8" s="434"/>
      <c r="B8" s="434"/>
      <c r="C8" s="434"/>
      <c r="D8" s="434"/>
      <c r="E8" s="434"/>
      <c r="F8" s="434"/>
      <c r="G8" s="434"/>
      <c r="H8"/>
      <c r="I8"/>
      <c r="J8"/>
      <c r="K8"/>
      <c r="L8"/>
    </row>
    <row r="9" spans="1:7" ht="12.75">
      <c r="A9" s="18"/>
      <c r="B9" s="18"/>
      <c r="C9" s="18"/>
      <c r="D9" s="18"/>
      <c r="E9" s="18"/>
      <c r="F9" s="18"/>
      <c r="G9" s="18"/>
    </row>
    <row r="10" spans="1:12" s="2" customFormat="1" ht="21.75" customHeight="1">
      <c r="A10" s="3"/>
      <c r="B10" s="194"/>
      <c r="C10" s="195"/>
      <c r="D10" s="195"/>
      <c r="E10" s="195"/>
      <c r="F10" s="195"/>
      <c r="G10" s="195"/>
      <c r="H10"/>
      <c r="I10"/>
      <c r="J10"/>
      <c r="K10"/>
      <c r="L10"/>
    </row>
    <row r="11" spans="1:12" s="2" customFormat="1" ht="12.75" customHeight="1">
      <c r="A11" s="220"/>
      <c r="B11" s="269" t="s">
        <v>394</v>
      </c>
      <c r="C11" s="269" t="s">
        <v>164</v>
      </c>
      <c r="D11" s="270"/>
      <c r="E11" s="270"/>
      <c r="F11" s="270"/>
      <c r="G11" s="270"/>
      <c r="H11"/>
      <c r="I11"/>
      <c r="J11"/>
      <c r="K11"/>
      <c r="L11"/>
    </row>
    <row r="12" spans="1:12" s="2" customFormat="1" ht="12.75" customHeight="1">
      <c r="A12" s="220"/>
      <c r="B12" s="270"/>
      <c r="C12" s="269" t="s">
        <v>725</v>
      </c>
      <c r="D12" s="270"/>
      <c r="E12" s="270"/>
      <c r="F12" s="270"/>
      <c r="G12" s="270"/>
      <c r="H12"/>
      <c r="I12"/>
      <c r="J12"/>
      <c r="K12"/>
      <c r="L12"/>
    </row>
    <row r="13" spans="1:12" s="2" customFormat="1" ht="12.75" customHeight="1">
      <c r="A13" s="220"/>
      <c r="B13" s="270"/>
      <c r="C13" s="269"/>
      <c r="D13" s="270"/>
      <c r="E13" s="270"/>
      <c r="F13" s="270"/>
      <c r="G13" s="270"/>
      <c r="H13"/>
      <c r="I13"/>
      <c r="J13"/>
      <c r="K13"/>
      <c r="L13"/>
    </row>
    <row r="14" spans="1:12" s="2" customFormat="1" ht="12.75" customHeight="1">
      <c r="A14" s="220"/>
      <c r="B14" s="270"/>
      <c r="C14" s="270"/>
      <c r="D14" s="270"/>
      <c r="E14" s="270"/>
      <c r="F14" s="270"/>
      <c r="G14" s="270"/>
      <c r="H14"/>
      <c r="I14"/>
      <c r="J14"/>
      <c r="K14"/>
      <c r="L14"/>
    </row>
    <row r="15" spans="1:12" s="2" customFormat="1" ht="12.75">
      <c r="A15" s="220"/>
      <c r="B15" s="271" t="s">
        <v>392</v>
      </c>
      <c r="C15" s="982" t="s">
        <v>726</v>
      </c>
      <c r="D15" s="984"/>
      <c r="E15" s="984"/>
      <c r="F15" s="984"/>
      <c r="G15" s="984"/>
      <c r="H15"/>
      <c r="I15"/>
      <c r="J15"/>
      <c r="K15"/>
      <c r="L15"/>
    </row>
    <row r="16" spans="1:12" s="2" customFormat="1" ht="12.75">
      <c r="A16" s="220"/>
      <c r="B16" s="271"/>
      <c r="C16" s="982" t="s">
        <v>727</v>
      </c>
      <c r="D16" s="984"/>
      <c r="E16" s="984"/>
      <c r="F16" s="984"/>
      <c r="G16" s="984"/>
      <c r="H16"/>
      <c r="I16"/>
      <c r="J16"/>
      <c r="K16"/>
      <c r="L16"/>
    </row>
    <row r="17" spans="1:12" s="2" customFormat="1" ht="12.75">
      <c r="A17" s="220"/>
      <c r="B17" s="271"/>
      <c r="C17" s="40"/>
      <c r="D17" s="40"/>
      <c r="E17" s="40"/>
      <c r="F17" s="40"/>
      <c r="G17" s="272"/>
      <c r="H17"/>
      <c r="I17"/>
      <c r="J17"/>
      <c r="K17"/>
      <c r="L17"/>
    </row>
    <row r="18" spans="1:12" s="2" customFormat="1" ht="12.75">
      <c r="A18" s="220"/>
      <c r="B18" s="273"/>
      <c r="C18" s="983"/>
      <c r="D18" s="984"/>
      <c r="E18" s="274"/>
      <c r="F18" s="272"/>
      <c r="G18" s="272"/>
      <c r="H18"/>
      <c r="I18"/>
      <c r="J18"/>
      <c r="K18"/>
      <c r="L18"/>
    </row>
    <row r="19" spans="1:12" s="2" customFormat="1" ht="12.75">
      <c r="A19" s="220"/>
      <c r="B19" s="271" t="s">
        <v>393</v>
      </c>
      <c r="C19" s="983" t="s">
        <v>160</v>
      </c>
      <c r="D19" s="984"/>
      <c r="E19" s="274"/>
      <c r="F19" s="272"/>
      <c r="G19" s="272"/>
      <c r="H19"/>
      <c r="I19"/>
      <c r="J19"/>
      <c r="K19"/>
      <c r="L19"/>
    </row>
    <row r="20" spans="1:7" ht="12.75">
      <c r="A20" s="136"/>
      <c r="B20" s="985"/>
      <c r="C20" s="986"/>
      <c r="D20" s="136"/>
      <c r="E20" s="136"/>
      <c r="F20" s="137"/>
      <c r="G20" s="137"/>
    </row>
    <row r="21" spans="1:7" ht="12.75">
      <c r="A21" s="136"/>
      <c r="B21" s="536"/>
      <c r="C21" s="537"/>
      <c r="D21" s="136"/>
      <c r="E21" s="136"/>
      <c r="F21" s="137"/>
      <c r="G21" s="137"/>
    </row>
    <row r="22" spans="1:12" s="15" customFormat="1" ht="12.75">
      <c r="A22" s="3"/>
      <c r="B22" s="3"/>
      <c r="C22" s="806"/>
      <c r="D22" s="3"/>
      <c r="E22" s="3"/>
      <c r="F22" s="807"/>
      <c r="G22" s="17"/>
      <c r="H22"/>
      <c r="I22"/>
      <c r="J22"/>
      <c r="K22"/>
      <c r="L22"/>
    </row>
    <row r="23" spans="1:12" s="15" customFormat="1" ht="15.75" customHeight="1">
      <c r="A23" s="3"/>
      <c r="B23" s="3"/>
      <c r="C23" s="806"/>
      <c r="D23" s="3"/>
      <c r="E23" s="3"/>
      <c r="F23" s="807"/>
      <c r="G23" s="17"/>
      <c r="H23"/>
      <c r="I23"/>
      <c r="J23"/>
      <c r="K23"/>
      <c r="L23"/>
    </row>
    <row r="24" spans="1:12" s="15" customFormat="1" ht="27" customHeight="1">
      <c r="A24" s="3"/>
      <c r="B24" s="1032" t="s">
        <v>435</v>
      </c>
      <c r="C24" s="1032"/>
      <c r="D24" s="1032"/>
      <c r="E24" s="1032"/>
      <c r="F24" s="1032"/>
      <c r="G24" s="1032"/>
      <c r="H24"/>
      <c r="I24"/>
      <c r="J24"/>
      <c r="K24"/>
      <c r="L24"/>
    </row>
    <row r="25" spans="1:12" s="15" customFormat="1" ht="30" customHeight="1">
      <c r="A25" s="3"/>
      <c r="B25" s="12"/>
      <c r="C25" s="592"/>
      <c r="D25" s="5"/>
      <c r="E25" s="5"/>
      <c r="F25" s="5"/>
      <c r="G25" s="5"/>
      <c r="H25"/>
      <c r="I25"/>
      <c r="J25"/>
      <c r="K25"/>
      <c r="L25"/>
    </row>
    <row r="26" spans="1:12" s="30" customFormat="1" ht="15">
      <c r="A26" s="8"/>
      <c r="B26" s="70" t="s">
        <v>1201</v>
      </c>
      <c r="C26" s="71"/>
      <c r="D26" s="68"/>
      <c r="E26" s="976">
        <f>SUM(G59)</f>
        <v>0</v>
      </c>
      <c r="F26" s="1015"/>
      <c r="G26" s="22"/>
      <c r="H26"/>
      <c r="I26"/>
      <c r="J26"/>
      <c r="K26"/>
      <c r="L26"/>
    </row>
    <row r="27" spans="1:12" s="15" customFormat="1" ht="12.75">
      <c r="A27" s="1"/>
      <c r="B27" s="5"/>
      <c r="C27" s="6"/>
      <c r="D27" s="5"/>
      <c r="E27" s="5"/>
      <c r="F27" s="5"/>
      <c r="G27" s="5"/>
      <c r="H27"/>
      <c r="I27"/>
      <c r="J27"/>
      <c r="K27"/>
      <c r="L27"/>
    </row>
    <row r="28" spans="1:12" s="30" customFormat="1" ht="15">
      <c r="A28" s="8"/>
      <c r="B28" s="1029" t="s">
        <v>728</v>
      </c>
      <c r="C28" s="1029"/>
      <c r="D28" s="68"/>
      <c r="E28" s="976">
        <f>SUM(G96)</f>
        <v>0</v>
      </c>
      <c r="F28" s="1015"/>
      <c r="G28" s="22"/>
      <c r="H28"/>
      <c r="I28"/>
      <c r="J28"/>
      <c r="K28"/>
      <c r="L28"/>
    </row>
    <row r="29" spans="1:12" s="15" customFormat="1" ht="12.75">
      <c r="A29" s="1"/>
      <c r="B29" s="5"/>
      <c r="C29" s="6"/>
      <c r="D29" s="5"/>
      <c r="E29" s="5"/>
      <c r="F29" s="5"/>
      <c r="G29" s="5"/>
      <c r="H29"/>
      <c r="I29"/>
      <c r="J29"/>
      <c r="K29"/>
      <c r="L29"/>
    </row>
    <row r="30" spans="1:12" s="30" customFormat="1" ht="15">
      <c r="A30" s="8"/>
      <c r="B30" s="1029" t="s">
        <v>123</v>
      </c>
      <c r="C30" s="1029"/>
      <c r="D30" s="68"/>
      <c r="E30" s="976">
        <f>SUM(G129)</f>
        <v>0</v>
      </c>
      <c r="F30" s="1015"/>
      <c r="G30" s="22"/>
      <c r="H30"/>
      <c r="I30"/>
      <c r="J30"/>
      <c r="K30"/>
      <c r="L30"/>
    </row>
    <row r="31" spans="1:12" s="30" customFormat="1" ht="15">
      <c r="A31" s="8"/>
      <c r="B31" s="70"/>
      <c r="C31" s="71"/>
      <c r="D31" s="68"/>
      <c r="E31" s="191"/>
      <c r="F31" s="192"/>
      <c r="G31" s="22"/>
      <c r="H31"/>
      <c r="I31"/>
      <c r="J31"/>
      <c r="K31"/>
      <c r="L31"/>
    </row>
    <row r="32" spans="1:12" s="30" customFormat="1" ht="15">
      <c r="A32" s="8"/>
      <c r="B32" s="1029" t="s">
        <v>124</v>
      </c>
      <c r="C32" s="1029"/>
      <c r="D32" s="68"/>
      <c r="E32" s="976">
        <f>SUM(G240)</f>
        <v>0</v>
      </c>
      <c r="F32" s="1015"/>
      <c r="G32" s="22"/>
      <c r="H32"/>
      <c r="I32"/>
      <c r="J32"/>
      <c r="K32"/>
      <c r="L32"/>
    </row>
    <row r="33" spans="1:12" s="30" customFormat="1" ht="15">
      <c r="A33" s="8"/>
      <c r="B33" s="70"/>
      <c r="C33" s="70"/>
      <c r="D33" s="68"/>
      <c r="E33" s="191"/>
      <c r="F33" s="192"/>
      <c r="G33" s="22"/>
      <c r="H33"/>
      <c r="I33"/>
      <c r="J33"/>
      <c r="K33"/>
      <c r="L33"/>
    </row>
    <row r="34" spans="1:12" s="30" customFormat="1" ht="15">
      <c r="A34" s="21"/>
      <c r="B34" s="70" t="s">
        <v>1205</v>
      </c>
      <c r="C34" s="73"/>
      <c r="D34" s="20"/>
      <c r="E34" s="976">
        <f>SUM(G285)</f>
        <v>0</v>
      </c>
      <c r="F34" s="1024"/>
      <c r="G34" s="23"/>
      <c r="H34"/>
      <c r="I34"/>
      <c r="J34"/>
      <c r="K34"/>
      <c r="L34"/>
    </row>
    <row r="35" spans="1:12" s="15" customFormat="1" ht="13.5">
      <c r="A35" s="8"/>
      <c r="B35" s="108"/>
      <c r="C35" s="109"/>
      <c r="D35" s="8"/>
      <c r="E35" s="110"/>
      <c r="F35" s="112"/>
      <c r="G35" s="22"/>
      <c r="H35"/>
      <c r="I35"/>
      <c r="J35"/>
      <c r="K35"/>
      <c r="L35"/>
    </row>
    <row r="36" spans="1:12" s="30" customFormat="1" ht="14.25" thickBot="1">
      <c r="A36" s="8"/>
      <c r="B36" s="107"/>
      <c r="C36" s="26"/>
      <c r="D36" s="27"/>
      <c r="E36" s="105"/>
      <c r="F36" s="24"/>
      <c r="G36" s="106"/>
      <c r="H36"/>
      <c r="I36"/>
      <c r="J36"/>
      <c r="K36"/>
      <c r="L36"/>
    </row>
    <row r="37" spans="1:12" s="15" customFormat="1" ht="15">
      <c r="A37" s="8"/>
      <c r="B37" s="133" t="s">
        <v>414</v>
      </c>
      <c r="C37" s="134"/>
      <c r="D37" s="135"/>
      <c r="E37" s="974">
        <f>SUM(E34,E32,E30,E28,E26)</f>
        <v>0</v>
      </c>
      <c r="F37" s="975"/>
      <c r="G37" s="29"/>
      <c r="H37"/>
      <c r="I37"/>
      <c r="J37"/>
      <c r="K37"/>
      <c r="L37"/>
    </row>
    <row r="38" spans="1:12" s="15" customFormat="1" ht="15">
      <c r="A38" s="8"/>
      <c r="B38" s="339" t="s">
        <v>469</v>
      </c>
      <c r="C38" s="340"/>
      <c r="D38" s="341"/>
      <c r="E38" s="968">
        <f>PRODUCT(E37)*0.21</f>
        <v>0</v>
      </c>
      <c r="F38" s="969"/>
      <c r="G38" s="29"/>
      <c r="H38"/>
      <c r="I38"/>
      <c r="J38"/>
      <c r="K38"/>
      <c r="L38"/>
    </row>
    <row r="39" spans="1:12" s="15" customFormat="1" ht="15.75" thickBot="1">
      <c r="A39" s="8"/>
      <c r="B39" s="130" t="s">
        <v>436</v>
      </c>
      <c r="C39" s="131"/>
      <c r="D39" s="132"/>
      <c r="E39" s="970">
        <f>0.21*E37+E37</f>
        <v>0</v>
      </c>
      <c r="F39" s="971"/>
      <c r="G39" s="33"/>
      <c r="H39"/>
      <c r="I39"/>
      <c r="J39"/>
      <c r="K39"/>
      <c r="L39"/>
    </row>
    <row r="40" spans="1:12" s="15" customFormat="1" ht="15">
      <c r="A40" s="8"/>
      <c r="B40" s="27"/>
      <c r="C40" s="31"/>
      <c r="D40" s="8"/>
      <c r="E40" s="8"/>
      <c r="F40" s="32"/>
      <c r="G40" s="33"/>
      <c r="H40"/>
      <c r="I40"/>
      <c r="J40"/>
      <c r="K40"/>
      <c r="L40"/>
    </row>
    <row r="41" spans="1:12" s="15" customFormat="1" ht="15">
      <c r="A41" s="8"/>
      <c r="B41" s="27"/>
      <c r="C41" s="31"/>
      <c r="D41" s="8"/>
      <c r="E41" s="8"/>
      <c r="F41" s="32"/>
      <c r="G41" s="33"/>
      <c r="H41"/>
      <c r="I41"/>
      <c r="J41"/>
      <c r="K41"/>
      <c r="L41"/>
    </row>
    <row r="42" spans="1:12" s="15" customFormat="1" ht="15">
      <c r="A42" s="8"/>
      <c r="B42" s="27"/>
      <c r="C42" s="31"/>
      <c r="D42" s="8"/>
      <c r="E42" s="8"/>
      <c r="F42" s="32"/>
      <c r="G42" s="33"/>
      <c r="H42"/>
      <c r="I42"/>
      <c r="J42"/>
      <c r="K42"/>
      <c r="L42"/>
    </row>
    <row r="43" spans="1:12" s="15" customFormat="1" ht="15">
      <c r="A43" s="8"/>
      <c r="B43" s="27"/>
      <c r="C43" s="31"/>
      <c r="D43" s="8"/>
      <c r="E43" s="8"/>
      <c r="F43" s="32"/>
      <c r="G43" s="33"/>
      <c r="H43"/>
      <c r="I43"/>
      <c r="J43"/>
      <c r="K43"/>
      <c r="L43"/>
    </row>
    <row r="44" spans="1:12" s="15" customFormat="1" ht="15">
      <c r="A44" s="8"/>
      <c r="B44" s="27"/>
      <c r="C44" s="31"/>
      <c r="D44" s="8"/>
      <c r="E44" s="8"/>
      <c r="F44" s="32"/>
      <c r="G44" s="33"/>
      <c r="H44"/>
      <c r="I44"/>
      <c r="J44"/>
      <c r="K44"/>
      <c r="L44"/>
    </row>
    <row r="45" spans="1:12" s="15" customFormat="1" ht="15">
      <c r="A45" s="8"/>
      <c r="B45" s="27"/>
      <c r="C45" s="31"/>
      <c r="D45" s="8"/>
      <c r="E45" s="8"/>
      <c r="F45" s="32"/>
      <c r="G45" s="33"/>
      <c r="H45"/>
      <c r="I45"/>
      <c r="J45"/>
      <c r="K45"/>
      <c r="L45"/>
    </row>
    <row r="46" spans="1:12" s="15" customFormat="1" ht="13.5">
      <c r="A46" s="8"/>
      <c r="B46" s="965" t="s">
        <v>363</v>
      </c>
      <c r="C46" s="965"/>
      <c r="D46" s="40"/>
      <c r="E46" s="592"/>
      <c r="F46" s="9"/>
      <c r="G46" s="9"/>
      <c r="H46"/>
      <c r="I46"/>
      <c r="J46"/>
      <c r="K46"/>
      <c r="L46"/>
    </row>
    <row r="47" spans="1:12" s="15" customFormat="1" ht="13.5">
      <c r="A47" s="8"/>
      <c r="B47" s="965" t="s">
        <v>364</v>
      </c>
      <c r="C47" s="965"/>
      <c r="D47" s="43"/>
      <c r="E47" s="35"/>
      <c r="F47" s="9"/>
      <c r="G47" s="9"/>
      <c r="H47"/>
      <c r="I47"/>
      <c r="J47"/>
      <c r="K47"/>
      <c r="L47"/>
    </row>
    <row r="48" spans="1:12" s="15" customFormat="1" ht="13.5">
      <c r="A48" s="8"/>
      <c r="B48" s="41" t="s">
        <v>167</v>
      </c>
      <c r="C48" s="41"/>
      <c r="D48" s="43"/>
      <c r="E48" s="35"/>
      <c r="F48" s="9"/>
      <c r="G48" s="9"/>
      <c r="H48"/>
      <c r="I48"/>
      <c r="J48"/>
      <c r="K48"/>
      <c r="L48"/>
    </row>
    <row r="49" spans="1:12" s="50" customFormat="1" ht="15">
      <c r="A49" s="436" t="s">
        <v>1183</v>
      </c>
      <c r="B49" s="225"/>
      <c r="C49" s="437"/>
      <c r="D49" s="436"/>
      <c r="E49" s="436"/>
      <c r="F49" s="436"/>
      <c r="G49" s="436"/>
      <c r="H49"/>
      <c r="I49"/>
      <c r="J49"/>
      <c r="K49"/>
      <c r="L49"/>
    </row>
    <row r="50" spans="1:12" s="15" customFormat="1" ht="13.5">
      <c r="A50" s="8"/>
      <c r="B50" s="41"/>
      <c r="C50" s="41"/>
      <c r="D50" s="43"/>
      <c r="E50" s="35"/>
      <c r="F50" s="9"/>
      <c r="G50" s="9"/>
      <c r="H50"/>
      <c r="I50"/>
      <c r="J50"/>
      <c r="K50"/>
      <c r="L50"/>
    </row>
    <row r="51" spans="1:12" s="53" customFormat="1" ht="12.75" customHeight="1">
      <c r="A51" s="256" t="s">
        <v>395</v>
      </c>
      <c r="B51" s="83"/>
      <c r="C51" s="83"/>
      <c r="D51" s="83"/>
      <c r="E51" s="84"/>
      <c r="F51" s="85"/>
      <c r="G51" s="85"/>
      <c r="H51"/>
      <c r="I51"/>
      <c r="J51"/>
      <c r="K51"/>
      <c r="L51"/>
    </row>
    <row r="52" spans="1:12" s="39" customFormat="1" ht="9.75" customHeight="1">
      <c r="A52" s="118" t="s">
        <v>387</v>
      </c>
      <c r="B52" s="118" t="s">
        <v>379</v>
      </c>
      <c r="C52" s="118" t="s">
        <v>388</v>
      </c>
      <c r="D52" s="119" t="s">
        <v>380</v>
      </c>
      <c r="E52" s="119" t="s">
        <v>381</v>
      </c>
      <c r="F52" s="452" t="s">
        <v>382</v>
      </c>
      <c r="G52" s="119" t="s">
        <v>383</v>
      </c>
      <c r="H52"/>
      <c r="I52"/>
      <c r="J52"/>
      <c r="K52"/>
      <c r="L52"/>
    </row>
    <row r="53" spans="1:12" s="49" customFormat="1" ht="25.5" customHeight="1">
      <c r="A53" s="325">
        <v>1</v>
      </c>
      <c r="B53" s="326" t="s">
        <v>1181</v>
      </c>
      <c r="C53" s="327" t="s">
        <v>1182</v>
      </c>
      <c r="D53" s="328" t="s">
        <v>389</v>
      </c>
      <c r="E53" s="329">
        <v>456</v>
      </c>
      <c r="F53" s="329"/>
      <c r="G53" s="329"/>
      <c r="H53"/>
      <c r="I53"/>
      <c r="J53"/>
      <c r="K53"/>
      <c r="L53"/>
    </row>
    <row r="54" spans="1:12" s="49" customFormat="1" ht="25.5" customHeight="1">
      <c r="A54" s="232">
        <v>2</v>
      </c>
      <c r="B54" s="139" t="s">
        <v>425</v>
      </c>
      <c r="C54" s="240" t="s">
        <v>1184</v>
      </c>
      <c r="D54" s="233" t="s">
        <v>389</v>
      </c>
      <c r="E54" s="241">
        <v>456</v>
      </c>
      <c r="F54" s="241"/>
      <c r="G54" s="241"/>
      <c r="H54"/>
      <c r="I54"/>
      <c r="J54"/>
      <c r="K54"/>
      <c r="L54"/>
    </row>
    <row r="55" spans="1:7" ht="22.5">
      <c r="A55" s="232">
        <v>3</v>
      </c>
      <c r="B55" s="139" t="s">
        <v>426</v>
      </c>
      <c r="C55" s="240" t="s">
        <v>1185</v>
      </c>
      <c r="D55" s="233" t="s">
        <v>389</v>
      </c>
      <c r="E55" s="241">
        <v>456</v>
      </c>
      <c r="F55" s="241"/>
      <c r="G55" s="241"/>
    </row>
    <row r="56" spans="1:12" s="39" customFormat="1" ht="12.75">
      <c r="A56" s="453">
        <v>4</v>
      </c>
      <c r="B56" s="454" t="s">
        <v>386</v>
      </c>
      <c r="C56" s="455" t="s">
        <v>719</v>
      </c>
      <c r="D56" s="456" t="s">
        <v>718</v>
      </c>
      <c r="E56" s="457">
        <v>4</v>
      </c>
      <c r="F56" s="458"/>
      <c r="G56" s="459"/>
      <c r="H56"/>
      <c r="I56"/>
      <c r="J56"/>
      <c r="K56"/>
      <c r="L56"/>
    </row>
    <row r="57" spans="1:12" s="49" customFormat="1" ht="14.25" customHeight="1">
      <c r="A57" s="257" t="s">
        <v>396</v>
      </c>
      <c r="B57" s="80"/>
      <c r="C57" s="151"/>
      <c r="D57" s="81"/>
      <c r="E57" s="82"/>
      <c r="F57" s="82"/>
      <c r="G57" s="160">
        <f>SUM(G53:G56)</f>
        <v>0</v>
      </c>
      <c r="H57"/>
      <c r="I57"/>
      <c r="J57"/>
      <c r="K57"/>
      <c r="L57"/>
    </row>
    <row r="58" spans="1:12" s="15" customFormat="1" ht="13.5">
      <c r="A58" s="8"/>
      <c r="B58" s="41"/>
      <c r="C58" s="41"/>
      <c r="D58" s="43"/>
      <c r="E58" s="35"/>
      <c r="F58" s="9"/>
      <c r="G58" s="9"/>
      <c r="H58"/>
      <c r="I58"/>
      <c r="J58"/>
      <c r="K58"/>
      <c r="L58"/>
    </row>
    <row r="59" spans="1:7" ht="15">
      <c r="A59" s="1005" t="s">
        <v>1200</v>
      </c>
      <c r="B59" s="1005"/>
      <c r="C59" s="1005"/>
      <c r="D59" s="436"/>
      <c r="E59" s="436"/>
      <c r="F59" s="436"/>
      <c r="G59" s="380">
        <f>SUM(G57)</f>
        <v>0</v>
      </c>
    </row>
    <row r="60" spans="1:12" s="39" customFormat="1" ht="13.5">
      <c r="A60" s="8"/>
      <c r="B60" s="44"/>
      <c r="C60" s="45"/>
      <c r="D60" s="36"/>
      <c r="E60" s="10"/>
      <c r="F60" s="9"/>
      <c r="G60" s="9"/>
      <c r="H60"/>
      <c r="I60"/>
      <c r="J60"/>
      <c r="K60"/>
      <c r="L60"/>
    </row>
    <row r="61" spans="1:12" s="39" customFormat="1" ht="13.5">
      <c r="A61" s="8"/>
      <c r="B61" s="44"/>
      <c r="C61" s="45"/>
      <c r="D61" s="36"/>
      <c r="E61" s="10"/>
      <c r="F61" s="9"/>
      <c r="G61" s="9"/>
      <c r="H61"/>
      <c r="I61"/>
      <c r="J61"/>
      <c r="K61"/>
      <c r="L61"/>
    </row>
    <row r="62" spans="1:7" ht="15">
      <c r="A62" s="436" t="s">
        <v>728</v>
      </c>
      <c r="B62" s="225"/>
      <c r="C62" s="437"/>
      <c r="D62" s="436"/>
      <c r="E62" s="436"/>
      <c r="F62" s="436"/>
      <c r="G62" s="436"/>
    </row>
    <row r="63" spans="1:12" s="50" customFormat="1" ht="15">
      <c r="A63" s="438"/>
      <c r="B63" s="439"/>
      <c r="C63" s="440"/>
      <c r="D63" s="440"/>
      <c r="E63" s="440"/>
      <c r="F63" s="440"/>
      <c r="G63" s="440"/>
      <c r="H63"/>
      <c r="I63"/>
      <c r="J63"/>
      <c r="K63"/>
      <c r="L63"/>
    </row>
    <row r="64" spans="1:12" s="53" customFormat="1" ht="12.75" customHeight="1">
      <c r="A64" s="256" t="s">
        <v>395</v>
      </c>
      <c r="B64" s="83"/>
      <c r="C64" s="83"/>
      <c r="D64" s="83"/>
      <c r="E64" s="84"/>
      <c r="F64" s="85"/>
      <c r="G64" s="85"/>
      <c r="H64"/>
      <c r="I64"/>
      <c r="J64"/>
      <c r="K64"/>
      <c r="L64"/>
    </row>
    <row r="65" spans="1:12" s="53" customFormat="1" ht="12.75" customHeight="1">
      <c r="A65" s="118" t="s">
        <v>387</v>
      </c>
      <c r="B65" s="118" t="s">
        <v>379</v>
      </c>
      <c r="C65" s="118" t="s">
        <v>388</v>
      </c>
      <c r="D65" s="119" t="s">
        <v>380</v>
      </c>
      <c r="E65" s="119" t="s">
        <v>381</v>
      </c>
      <c r="F65" s="452" t="s">
        <v>382</v>
      </c>
      <c r="G65" s="119" t="s">
        <v>383</v>
      </c>
      <c r="H65"/>
      <c r="I65"/>
      <c r="J65"/>
      <c r="K65"/>
      <c r="L65"/>
    </row>
    <row r="66" spans="1:12" s="39" customFormat="1" ht="9.75" customHeight="1">
      <c r="A66" s="138">
        <v>1</v>
      </c>
      <c r="B66" s="139" t="s">
        <v>411</v>
      </c>
      <c r="C66" s="285" t="s">
        <v>720</v>
      </c>
      <c r="D66" s="234" t="s">
        <v>389</v>
      </c>
      <c r="E66" s="248">
        <v>20</v>
      </c>
      <c r="F66" s="248"/>
      <c r="G66" s="241"/>
      <c r="H66"/>
      <c r="I66"/>
      <c r="J66"/>
      <c r="K66"/>
      <c r="L66"/>
    </row>
    <row r="67" spans="1:12" s="39" customFormat="1" ht="48.75" customHeight="1">
      <c r="A67" s="429">
        <v>2</v>
      </c>
      <c r="B67" s="332" t="s">
        <v>386</v>
      </c>
      <c r="C67" s="333" t="s">
        <v>34</v>
      </c>
      <c r="D67" s="430" t="s">
        <v>389</v>
      </c>
      <c r="E67" s="314">
        <v>20</v>
      </c>
      <c r="F67" s="314"/>
      <c r="G67" s="334"/>
      <c r="H67"/>
      <c r="I67"/>
      <c r="J67"/>
      <c r="K67"/>
      <c r="L67"/>
    </row>
    <row r="68" spans="1:12" s="39" customFormat="1" ht="25.5" customHeight="1">
      <c r="A68" s="138">
        <v>3</v>
      </c>
      <c r="B68" s="808" t="s">
        <v>729</v>
      </c>
      <c r="C68" s="285" t="s">
        <v>730</v>
      </c>
      <c r="D68" s="809" t="s">
        <v>384</v>
      </c>
      <c r="E68" s="283">
        <v>8</v>
      </c>
      <c r="F68" s="241"/>
      <c r="G68" s="241"/>
      <c r="H68"/>
      <c r="I68"/>
      <c r="J68"/>
      <c r="K68"/>
      <c r="L68"/>
    </row>
    <row r="69" spans="1:256" s="49" customFormat="1" ht="13.5" customHeight="1">
      <c r="A69" s="138">
        <v>3</v>
      </c>
      <c r="B69" s="139" t="s">
        <v>1143</v>
      </c>
      <c r="C69" s="240" t="s">
        <v>1144</v>
      </c>
      <c r="D69" s="234" t="s">
        <v>384</v>
      </c>
      <c r="E69" s="283">
        <v>8</v>
      </c>
      <c r="F69" s="241"/>
      <c r="G69" s="241"/>
      <c r="H69"/>
      <c r="I69"/>
      <c r="J69"/>
      <c r="K69"/>
      <c r="L69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39" customFormat="1" ht="12.75">
      <c r="A70" s="138">
        <v>3</v>
      </c>
      <c r="B70" s="139" t="s">
        <v>1207</v>
      </c>
      <c r="C70" s="240" t="s">
        <v>1208</v>
      </c>
      <c r="D70" s="234" t="s">
        <v>384</v>
      </c>
      <c r="E70" s="241">
        <v>53</v>
      </c>
      <c r="F70" s="248"/>
      <c r="G70" s="241"/>
      <c r="H70"/>
      <c r="I70"/>
      <c r="J70"/>
      <c r="K70"/>
      <c r="L7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s="49" customFormat="1" ht="23.25">
      <c r="A71" s="138">
        <v>4</v>
      </c>
      <c r="B71" s="139" t="s">
        <v>405</v>
      </c>
      <c r="C71" s="240" t="s">
        <v>731</v>
      </c>
      <c r="D71" s="234" t="s">
        <v>408</v>
      </c>
      <c r="E71" s="249">
        <v>0.3</v>
      </c>
      <c r="F71" s="248"/>
      <c r="G71" s="241"/>
      <c r="H71"/>
      <c r="I71"/>
      <c r="J71"/>
      <c r="K71"/>
      <c r="L71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12" s="49" customFormat="1" ht="14.25" customHeight="1">
      <c r="A72" s="232">
        <v>5</v>
      </c>
      <c r="B72" s="139" t="s">
        <v>422</v>
      </c>
      <c r="C72" s="240" t="s">
        <v>400</v>
      </c>
      <c r="D72" s="234" t="s">
        <v>390</v>
      </c>
      <c r="E72" s="249">
        <v>0.03</v>
      </c>
      <c r="F72" s="248"/>
      <c r="G72" s="245"/>
      <c r="H72"/>
      <c r="I72"/>
      <c r="J72"/>
      <c r="K72"/>
      <c r="L72"/>
    </row>
    <row r="73" spans="1:12" s="49" customFormat="1" ht="14.25" customHeight="1">
      <c r="A73" s="257" t="s">
        <v>396</v>
      </c>
      <c r="B73" s="80"/>
      <c r="C73" s="151"/>
      <c r="D73" s="81"/>
      <c r="E73" s="82"/>
      <c r="F73" s="82"/>
      <c r="G73" s="160">
        <f>SUM(G66:G72)</f>
        <v>0</v>
      </c>
      <c r="H73"/>
      <c r="I73"/>
      <c r="J73"/>
      <c r="K73"/>
      <c r="L73"/>
    </row>
    <row r="74" spans="1:12" s="49" customFormat="1" ht="14.25" customHeight="1">
      <c r="A74" s="122"/>
      <c r="B74" s="370"/>
      <c r="C74" s="136"/>
      <c r="D74" s="371"/>
      <c r="E74" s="372"/>
      <c r="F74" s="372"/>
      <c r="G74" s="373"/>
      <c r="H74"/>
      <c r="I74"/>
      <c r="J74"/>
      <c r="K74"/>
      <c r="L74"/>
    </row>
    <row r="75" spans="1:12" s="39" customFormat="1" ht="12.75">
      <c r="A75" s="1001" t="s">
        <v>287</v>
      </c>
      <c r="B75" s="1001"/>
      <c r="C75" s="1001"/>
      <c r="D75" s="86"/>
      <c r="E75" s="415"/>
      <c r="F75" s="415"/>
      <c r="G75" s="416"/>
      <c r="H75"/>
      <c r="I75"/>
      <c r="J75"/>
      <c r="K75"/>
      <c r="L75"/>
    </row>
    <row r="76" spans="1:12" s="39" customFormat="1" ht="12.75">
      <c r="A76" s="1030" t="s">
        <v>732</v>
      </c>
      <c r="B76" s="1031"/>
      <c r="C76" s="444"/>
      <c r="D76" s="445"/>
      <c r="E76" s="446"/>
      <c r="F76" s="447"/>
      <c r="G76" s="447"/>
      <c r="H76"/>
      <c r="I76"/>
      <c r="J76"/>
      <c r="K76"/>
      <c r="L76"/>
    </row>
    <row r="77" spans="1:12" s="39" customFormat="1" ht="12.75">
      <c r="A77" s="810"/>
      <c r="B77" s="1033" t="s">
        <v>733</v>
      </c>
      <c r="C77" s="1034"/>
      <c r="D77" s="138" t="s">
        <v>384</v>
      </c>
      <c r="E77" s="417">
        <v>8</v>
      </c>
      <c r="F77" s="322"/>
      <c r="G77" s="811"/>
      <c r="H77"/>
      <c r="I77"/>
      <c r="J77"/>
      <c r="K77"/>
      <c r="L77"/>
    </row>
    <row r="78" spans="1:12" s="39" customFormat="1" ht="12.75">
      <c r="A78" s="1057" t="s">
        <v>385</v>
      </c>
      <c r="B78" s="1058"/>
      <c r="C78" s="1059"/>
      <c r="D78" s="757" t="s">
        <v>384</v>
      </c>
      <c r="E78" s="421">
        <f>SUM(E73:E77)</f>
        <v>8</v>
      </c>
      <c r="F78" s="319"/>
      <c r="G78" s="812">
        <f>SUM(G77)</f>
        <v>0</v>
      </c>
      <c r="H78"/>
      <c r="I78"/>
      <c r="J78"/>
      <c r="K78"/>
      <c r="L78"/>
    </row>
    <row r="79" spans="1:12" s="39" customFormat="1" ht="12.75">
      <c r="A79" s="1030" t="s">
        <v>734</v>
      </c>
      <c r="B79" s="1031"/>
      <c r="C79" s="444"/>
      <c r="D79" s="445"/>
      <c r="E79" s="446"/>
      <c r="F79" s="447"/>
      <c r="G79" s="813"/>
      <c r="H79"/>
      <c r="I79"/>
      <c r="J79"/>
      <c r="K79"/>
      <c r="L79"/>
    </row>
    <row r="80" spans="1:12" s="39" customFormat="1" ht="12.75">
      <c r="A80" s="449"/>
      <c r="B80" s="1117" t="s">
        <v>735</v>
      </c>
      <c r="C80" s="1118"/>
      <c r="D80" s="487" t="s">
        <v>384</v>
      </c>
      <c r="E80" s="488">
        <v>15</v>
      </c>
      <c r="F80" s="319"/>
      <c r="G80" s="811"/>
      <c r="H80"/>
      <c r="I80"/>
      <c r="J80"/>
      <c r="K80"/>
      <c r="L80"/>
    </row>
    <row r="81" spans="1:12" s="39" customFormat="1" ht="12.75">
      <c r="A81" s="320"/>
      <c r="B81" s="1033" t="s">
        <v>736</v>
      </c>
      <c r="C81" s="1034"/>
      <c r="D81" s="138" t="s">
        <v>384</v>
      </c>
      <c r="E81" s="417">
        <v>5</v>
      </c>
      <c r="F81" s="322"/>
      <c r="G81" s="814"/>
      <c r="H81"/>
      <c r="I81"/>
      <c r="J81"/>
      <c r="K81"/>
      <c r="L81"/>
    </row>
    <row r="82" spans="1:12" s="39" customFormat="1" ht="12.75">
      <c r="A82" s="320"/>
      <c r="B82" s="1033" t="s">
        <v>737</v>
      </c>
      <c r="C82" s="1034"/>
      <c r="D82" s="138" t="s">
        <v>384</v>
      </c>
      <c r="E82" s="417">
        <v>7</v>
      </c>
      <c r="F82" s="322"/>
      <c r="G82" s="814"/>
      <c r="H82"/>
      <c r="I82"/>
      <c r="J82"/>
      <c r="K82"/>
      <c r="L82"/>
    </row>
    <row r="83" spans="1:12" s="39" customFormat="1" ht="12.75">
      <c r="A83" s="320"/>
      <c r="B83" s="1033" t="s">
        <v>738</v>
      </c>
      <c r="C83" s="1034"/>
      <c r="D83" s="138" t="s">
        <v>384</v>
      </c>
      <c r="E83" s="417">
        <v>11</v>
      </c>
      <c r="F83" s="322"/>
      <c r="G83" s="814"/>
      <c r="H83"/>
      <c r="I83"/>
      <c r="J83"/>
      <c r="K83"/>
      <c r="L83"/>
    </row>
    <row r="84" spans="1:12" s="39" customFormat="1" ht="12.75">
      <c r="A84" s="498"/>
      <c r="B84" s="1049" t="s">
        <v>739</v>
      </c>
      <c r="C84" s="1050"/>
      <c r="D84" s="290" t="s">
        <v>384</v>
      </c>
      <c r="E84" s="556">
        <v>7</v>
      </c>
      <c r="F84" s="501"/>
      <c r="G84" s="815"/>
      <c r="H84"/>
      <c r="I84"/>
      <c r="J84"/>
      <c r="K84"/>
      <c r="L84"/>
    </row>
    <row r="85" spans="1:12" s="37" customFormat="1" ht="12.75">
      <c r="A85" s="1057"/>
      <c r="B85" s="1058"/>
      <c r="C85" s="1059"/>
      <c r="D85" s="757" t="s">
        <v>384</v>
      </c>
      <c r="E85" s="421">
        <f>SUM(E80:E84)</f>
        <v>45</v>
      </c>
      <c r="F85" s="319"/>
      <c r="G85" s="812">
        <f>SUM(G80:G84)</f>
        <v>0</v>
      </c>
      <c r="H85"/>
      <c r="I85"/>
      <c r="J85"/>
      <c r="K85"/>
      <c r="L85"/>
    </row>
    <row r="86" spans="1:7" ht="12.75">
      <c r="A86" s="1057" t="s">
        <v>385</v>
      </c>
      <c r="B86" s="1058"/>
      <c r="C86" s="1059"/>
      <c r="D86" s="757"/>
      <c r="E86" s="421"/>
      <c r="F86" s="319"/>
      <c r="G86" s="812">
        <f>SUM(G85,G78)</f>
        <v>0</v>
      </c>
    </row>
    <row r="87" spans="1:12" s="469" customFormat="1" ht="12.75">
      <c r="A87" s="148" t="s">
        <v>407</v>
      </c>
      <c r="B87" s="246"/>
      <c r="C87" s="423"/>
      <c r="D87" s="138" t="s">
        <v>406</v>
      </c>
      <c r="E87" s="140">
        <v>25</v>
      </c>
      <c r="F87" s="312"/>
      <c r="G87" s="816">
        <f>PRODUCT(E87,G86)/100+G86</f>
        <v>0</v>
      </c>
      <c r="H87"/>
      <c r="I87"/>
      <c r="J87"/>
      <c r="K87"/>
      <c r="L87"/>
    </row>
    <row r="88" spans="1:12" s="469" customFormat="1" ht="12.75">
      <c r="A88" s="149" t="s">
        <v>397</v>
      </c>
      <c r="B88" s="144"/>
      <c r="C88" s="150"/>
      <c r="D88" s="115"/>
      <c r="E88" s="729"/>
      <c r="F88" s="154"/>
      <c r="G88" s="87">
        <f>PRODUCT(G87)*1.03</f>
        <v>0</v>
      </c>
      <c r="H88"/>
      <c r="I88"/>
      <c r="J88"/>
      <c r="K88"/>
      <c r="L88"/>
    </row>
    <row r="89" spans="1:12" s="469" customFormat="1" ht="12.75">
      <c r="A89" s="258"/>
      <c r="B89" s="259"/>
      <c r="C89" s="252"/>
      <c r="D89" s="98"/>
      <c r="E89" s="734"/>
      <c r="F89" s="827"/>
      <c r="G89" s="957"/>
      <c r="H89"/>
      <c r="I89"/>
      <c r="J89"/>
      <c r="K89"/>
      <c r="L89"/>
    </row>
    <row r="90" spans="1:12" s="469" customFormat="1" ht="12.75">
      <c r="A90" s="990" t="s">
        <v>36</v>
      </c>
      <c r="B90" s="991"/>
      <c r="C90" s="992"/>
      <c r="D90" s="359"/>
      <c r="E90" s="359"/>
      <c r="F90" s="359"/>
      <c r="G90" s="359"/>
      <c r="H90"/>
      <c r="I90"/>
      <c r="J90"/>
      <c r="K90"/>
      <c r="L90"/>
    </row>
    <row r="91" spans="1:7" ht="9.75" customHeight="1">
      <c r="A91" s="993" t="s">
        <v>1199</v>
      </c>
      <c r="B91" s="994"/>
      <c r="C91" s="995"/>
      <c r="D91" s="360" t="s">
        <v>408</v>
      </c>
      <c r="E91" s="361">
        <v>0.05</v>
      </c>
      <c r="F91" s="522"/>
      <c r="G91" s="522"/>
    </row>
    <row r="92" spans="1:7" ht="12.75">
      <c r="A92" s="1053" t="s">
        <v>385</v>
      </c>
      <c r="B92" s="1054"/>
      <c r="C92" s="1055"/>
      <c r="D92" s="174"/>
      <c r="E92" s="175"/>
      <c r="F92" s="176"/>
      <c r="G92" s="219">
        <f>SUM(G91:G91)</f>
        <v>0</v>
      </c>
    </row>
    <row r="93" spans="1:7" ht="9.75" customHeight="1">
      <c r="A93" s="88"/>
      <c r="B93" s="89"/>
      <c r="C93" s="90"/>
      <c r="D93" s="91"/>
      <c r="E93" s="92"/>
      <c r="F93" s="93"/>
      <c r="G93" s="94"/>
    </row>
    <row r="94" spans="1:7" ht="12.75">
      <c r="A94" s="1064" t="s">
        <v>418</v>
      </c>
      <c r="B94" s="1065"/>
      <c r="C94" s="1065"/>
      <c r="D94" s="95"/>
      <c r="E94" s="96"/>
      <c r="F94" s="96"/>
      <c r="G94" s="161">
        <f>SUM(G88,G92)</f>
        <v>0</v>
      </c>
    </row>
    <row r="95" spans="1:7" ht="12.75">
      <c r="A95" s="66"/>
      <c r="B95" s="156"/>
      <c r="C95" s="136"/>
      <c r="D95" s="156"/>
      <c r="E95" s="157"/>
      <c r="F95" s="157"/>
      <c r="G95" s="57"/>
    </row>
    <row r="96" spans="1:12" s="50" customFormat="1" ht="15">
      <c r="A96" s="1005" t="s">
        <v>740</v>
      </c>
      <c r="B96" s="1005"/>
      <c r="C96" s="1005"/>
      <c r="D96" s="1075"/>
      <c r="E96" s="436"/>
      <c r="F96" s="436"/>
      <c r="G96" s="380">
        <f>SUM(G94,G73)</f>
        <v>0</v>
      </c>
      <c r="H96"/>
      <c r="I96"/>
      <c r="J96"/>
      <c r="K96"/>
      <c r="L96"/>
    </row>
    <row r="97" spans="1:12" s="53" customFormat="1" ht="12.75" customHeight="1">
      <c r="A97" s="469"/>
      <c r="B97" s="469"/>
      <c r="C97" s="469"/>
      <c r="D97" s="469"/>
      <c r="E97" s="469"/>
      <c r="F97" s="469"/>
      <c r="G97" s="469"/>
      <c r="H97"/>
      <c r="I97"/>
      <c r="J97"/>
      <c r="K97"/>
      <c r="L97"/>
    </row>
    <row r="98" spans="1:256" s="49" customFormat="1" ht="15" customHeight="1">
      <c r="A98" s="469"/>
      <c r="B98" s="469"/>
      <c r="C98" s="469"/>
      <c r="D98" s="469"/>
      <c r="E98" s="469"/>
      <c r="F98" s="469"/>
      <c r="G98" s="469"/>
      <c r="H98"/>
      <c r="I98"/>
      <c r="J98"/>
      <c r="K98"/>
      <c r="L98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</row>
    <row r="99" spans="1:12" s="49" customFormat="1" ht="14.25" customHeight="1">
      <c r="A99" s="436" t="s">
        <v>123</v>
      </c>
      <c r="B99" s="225"/>
      <c r="C99" s="437"/>
      <c r="D99" s="436"/>
      <c r="E99" s="436"/>
      <c r="F99" s="436"/>
      <c r="G99" s="436"/>
      <c r="H99"/>
      <c r="I99"/>
      <c r="J99"/>
      <c r="K99"/>
      <c r="L99"/>
    </row>
    <row r="100" spans="1:12" s="49" customFormat="1" ht="14.25" customHeight="1">
      <c r="A100" s="438"/>
      <c r="B100" s="439"/>
      <c r="C100" s="440"/>
      <c r="D100" s="440"/>
      <c r="E100" s="440"/>
      <c r="F100" s="440"/>
      <c r="G100" s="440"/>
      <c r="H100"/>
      <c r="I100"/>
      <c r="J100"/>
      <c r="K100"/>
      <c r="L100"/>
    </row>
    <row r="101" spans="1:12" s="49" customFormat="1" ht="14.25" customHeight="1">
      <c r="A101" s="256" t="s">
        <v>395</v>
      </c>
      <c r="B101" s="83"/>
      <c r="C101" s="83"/>
      <c r="D101" s="83"/>
      <c r="E101" s="84"/>
      <c r="F101" s="85"/>
      <c r="G101" s="85"/>
      <c r="H101"/>
      <c r="I101"/>
      <c r="J101"/>
      <c r="K101"/>
      <c r="L101"/>
    </row>
    <row r="102" spans="1:12" s="39" customFormat="1" ht="12.75">
      <c r="A102" s="118" t="s">
        <v>387</v>
      </c>
      <c r="B102" s="118" t="s">
        <v>379</v>
      </c>
      <c r="C102" s="118" t="s">
        <v>388</v>
      </c>
      <c r="D102" s="119" t="s">
        <v>380</v>
      </c>
      <c r="E102" s="119" t="s">
        <v>381</v>
      </c>
      <c r="F102" s="452" t="s">
        <v>382</v>
      </c>
      <c r="G102" s="119" t="s">
        <v>383</v>
      </c>
      <c r="H102"/>
      <c r="I102"/>
      <c r="J102"/>
      <c r="K102"/>
      <c r="L102"/>
    </row>
    <row r="103" spans="1:12" s="39" customFormat="1" ht="45">
      <c r="A103" s="138">
        <v>1</v>
      </c>
      <c r="B103" s="139" t="s">
        <v>411</v>
      </c>
      <c r="C103" s="285" t="s">
        <v>720</v>
      </c>
      <c r="D103" s="234" t="s">
        <v>389</v>
      </c>
      <c r="E103" s="248">
        <v>22</v>
      </c>
      <c r="F103" s="248"/>
      <c r="G103" s="241"/>
      <c r="H103"/>
      <c r="I103"/>
      <c r="J103"/>
      <c r="K103"/>
      <c r="L103"/>
    </row>
    <row r="104" spans="1:12" s="39" customFormat="1" ht="23.25">
      <c r="A104" s="429">
        <v>2</v>
      </c>
      <c r="B104" s="332" t="s">
        <v>386</v>
      </c>
      <c r="C104" s="333" t="s">
        <v>34</v>
      </c>
      <c r="D104" s="430" t="s">
        <v>389</v>
      </c>
      <c r="E104" s="314">
        <v>22</v>
      </c>
      <c r="F104" s="314"/>
      <c r="G104" s="334"/>
      <c r="H104"/>
      <c r="I104"/>
      <c r="J104"/>
      <c r="K104"/>
      <c r="L104"/>
    </row>
    <row r="105" spans="1:12" s="39" customFormat="1" ht="12.75">
      <c r="A105" s="232">
        <v>3</v>
      </c>
      <c r="B105" s="246" t="s">
        <v>1207</v>
      </c>
      <c r="C105" s="238" t="s">
        <v>1208</v>
      </c>
      <c r="D105" s="234" t="s">
        <v>384</v>
      </c>
      <c r="E105" s="283">
        <v>107</v>
      </c>
      <c r="F105" s="247"/>
      <c r="G105" s="239"/>
      <c r="H105"/>
      <c r="I105"/>
      <c r="J105"/>
      <c r="K105"/>
      <c r="L105"/>
    </row>
    <row r="106" spans="1:12" s="39" customFormat="1" ht="23.25">
      <c r="A106" s="138">
        <v>4</v>
      </c>
      <c r="B106" s="139" t="s">
        <v>405</v>
      </c>
      <c r="C106" s="240" t="s">
        <v>741</v>
      </c>
      <c r="D106" s="234" t="s">
        <v>408</v>
      </c>
      <c r="E106" s="249">
        <v>0.3</v>
      </c>
      <c r="F106" s="248"/>
      <c r="G106" s="241"/>
      <c r="H106"/>
      <c r="I106"/>
      <c r="J106"/>
      <c r="K106"/>
      <c r="L106"/>
    </row>
    <row r="107" spans="1:12" s="39" customFormat="1" ht="12.75">
      <c r="A107" s="232">
        <v>5</v>
      </c>
      <c r="B107" s="139" t="s">
        <v>422</v>
      </c>
      <c r="C107" s="240" t="s">
        <v>400</v>
      </c>
      <c r="D107" s="234" t="s">
        <v>390</v>
      </c>
      <c r="E107" s="249">
        <v>0.05</v>
      </c>
      <c r="F107" s="248"/>
      <c r="G107" s="245"/>
      <c r="H107"/>
      <c r="I107"/>
      <c r="J107"/>
      <c r="K107"/>
      <c r="L107"/>
    </row>
    <row r="108" spans="1:12" s="39" customFormat="1" ht="12.75">
      <c r="A108" s="257" t="s">
        <v>396</v>
      </c>
      <c r="B108" s="80"/>
      <c r="C108" s="151"/>
      <c r="D108" s="81"/>
      <c r="E108" s="712"/>
      <c r="F108" s="82"/>
      <c r="G108" s="160">
        <f>SUM(G103:G107)</f>
        <v>0</v>
      </c>
      <c r="H108"/>
      <c r="I108"/>
      <c r="J108"/>
      <c r="K108"/>
      <c r="L108"/>
    </row>
    <row r="109" spans="1:12" s="39" customFormat="1" ht="12.75">
      <c r="A109" s="122"/>
      <c r="B109" s="370"/>
      <c r="C109" s="136"/>
      <c r="D109" s="371"/>
      <c r="E109" s="759"/>
      <c r="F109" s="372"/>
      <c r="G109" s="373"/>
      <c r="H109"/>
      <c r="I109"/>
      <c r="J109"/>
      <c r="K109"/>
      <c r="L109"/>
    </row>
    <row r="110" spans="1:12" s="37" customFormat="1" ht="12.75">
      <c r="A110" s="1001" t="s">
        <v>286</v>
      </c>
      <c r="B110" s="1001"/>
      <c r="C110" s="1001"/>
      <c r="D110" s="86"/>
      <c r="E110" s="747"/>
      <c r="F110" s="415"/>
      <c r="G110" s="416"/>
      <c r="H110"/>
      <c r="I110"/>
      <c r="J110"/>
      <c r="K110"/>
      <c r="L110"/>
    </row>
    <row r="111" spans="1:7" ht="12.75">
      <c r="A111" s="1030" t="s">
        <v>742</v>
      </c>
      <c r="B111" s="1031"/>
      <c r="C111" s="444"/>
      <c r="D111" s="445"/>
      <c r="E111" s="723"/>
      <c r="F111" s="447"/>
      <c r="G111" s="448"/>
    </row>
    <row r="112" spans="1:12" s="469" customFormat="1" ht="12.75">
      <c r="A112" s="320"/>
      <c r="B112" s="1117" t="s">
        <v>743</v>
      </c>
      <c r="C112" s="1118"/>
      <c r="D112" s="138" t="s">
        <v>384</v>
      </c>
      <c r="E112" s="417">
        <v>23</v>
      </c>
      <c r="F112" s="322"/>
      <c r="G112" s="322"/>
      <c r="H112"/>
      <c r="I112"/>
      <c r="J112"/>
      <c r="K112"/>
      <c r="L112"/>
    </row>
    <row r="113" spans="1:12" s="469" customFormat="1" ht="12.75">
      <c r="A113" s="320"/>
      <c r="B113" s="1037" t="s">
        <v>744</v>
      </c>
      <c r="C113" s="1038"/>
      <c r="D113" s="138" t="s">
        <v>384</v>
      </c>
      <c r="E113" s="417">
        <v>56</v>
      </c>
      <c r="F113" s="322"/>
      <c r="G113" s="322"/>
      <c r="H113"/>
      <c r="I113"/>
      <c r="J113"/>
      <c r="K113"/>
      <c r="L113"/>
    </row>
    <row r="114" spans="1:12" s="469" customFormat="1" ht="12.75">
      <c r="A114" s="498"/>
      <c r="B114" s="1121" t="s">
        <v>745</v>
      </c>
      <c r="C114" s="1122"/>
      <c r="D114" s="290" t="s">
        <v>384</v>
      </c>
      <c r="E114" s="556">
        <v>11</v>
      </c>
      <c r="F114" s="501"/>
      <c r="G114" s="501"/>
      <c r="H114"/>
      <c r="I114"/>
      <c r="J114"/>
      <c r="K114"/>
      <c r="L114"/>
    </row>
    <row r="115" spans="1:7" ht="9.75" customHeight="1">
      <c r="A115" s="817"/>
      <c r="B115" s="818"/>
      <c r="C115" s="818"/>
      <c r="D115" s="819" t="s">
        <v>384</v>
      </c>
      <c r="E115" s="820">
        <f>SUM(E112:E114)</f>
        <v>90</v>
      </c>
      <c r="F115" s="821"/>
      <c r="G115" s="821">
        <f>SUM(G112:G114)</f>
        <v>0</v>
      </c>
    </row>
    <row r="116" spans="1:7" ht="12.75">
      <c r="A116" s="1030" t="s">
        <v>746</v>
      </c>
      <c r="B116" s="1031"/>
      <c r="C116" s="444"/>
      <c r="D116" s="445"/>
      <c r="E116" s="723"/>
      <c r="F116" s="447"/>
      <c r="G116" s="447"/>
    </row>
    <row r="117" spans="1:7" ht="9.75" customHeight="1">
      <c r="A117" s="822"/>
      <c r="B117" s="1119" t="s">
        <v>747</v>
      </c>
      <c r="C117" s="1120"/>
      <c r="D117" s="823" t="s">
        <v>384</v>
      </c>
      <c r="E117" s="824">
        <v>17</v>
      </c>
      <c r="F117" s="821"/>
      <c r="G117" s="825"/>
    </row>
    <row r="118" spans="1:7" ht="12.75">
      <c r="A118" s="817"/>
      <c r="B118" s="818"/>
      <c r="C118" s="818"/>
      <c r="D118" s="819" t="s">
        <v>384</v>
      </c>
      <c r="E118" s="820">
        <f>SUM(E117)</f>
        <v>17</v>
      </c>
      <c r="F118" s="821"/>
      <c r="G118" s="821"/>
    </row>
    <row r="119" spans="1:7" ht="12.75">
      <c r="A119" s="1057" t="s">
        <v>385</v>
      </c>
      <c r="B119" s="1058"/>
      <c r="C119" s="1059"/>
      <c r="D119" s="757" t="s">
        <v>384</v>
      </c>
      <c r="E119" s="421">
        <f>SUM(E118,E115)</f>
        <v>107</v>
      </c>
      <c r="F119" s="319"/>
      <c r="G119" s="826"/>
    </row>
    <row r="120" spans="1:7" ht="12.75">
      <c r="A120" s="148" t="s">
        <v>407</v>
      </c>
      <c r="B120" s="246"/>
      <c r="C120" s="423"/>
      <c r="D120" s="138" t="s">
        <v>406</v>
      </c>
      <c r="E120" s="423">
        <v>25</v>
      </c>
      <c r="F120" s="312"/>
      <c r="G120" s="424"/>
    </row>
    <row r="121" spans="1:7" ht="12.75">
      <c r="A121" s="149" t="s">
        <v>397</v>
      </c>
      <c r="B121" s="144"/>
      <c r="C121" s="150"/>
      <c r="D121" s="115"/>
      <c r="E121" s="153"/>
      <c r="F121" s="154"/>
      <c r="G121" s="87">
        <f>PRODUCT(G120)*1.03</f>
        <v>0</v>
      </c>
    </row>
    <row r="122" spans="1:7" ht="12.75">
      <c r="A122" s="779"/>
      <c r="B122" s="144"/>
      <c r="C122" s="150"/>
      <c r="D122" s="98"/>
      <c r="E122" s="253"/>
      <c r="F122" s="827"/>
      <c r="G122" s="190"/>
    </row>
    <row r="123" spans="1:7" ht="12.75">
      <c r="A123" s="990" t="s">
        <v>36</v>
      </c>
      <c r="B123" s="991"/>
      <c r="C123" s="992"/>
      <c r="D123" s="359"/>
      <c r="E123" s="359"/>
      <c r="F123" s="359"/>
      <c r="G123" s="359"/>
    </row>
    <row r="124" spans="1:7" ht="12.75">
      <c r="A124" s="993" t="s">
        <v>748</v>
      </c>
      <c r="B124" s="994"/>
      <c r="C124" s="995"/>
      <c r="D124" s="360" t="s">
        <v>408</v>
      </c>
      <c r="E124" s="472">
        <v>0.055</v>
      </c>
      <c r="F124" s="522"/>
      <c r="G124" s="522"/>
    </row>
    <row r="125" spans="1:7" ht="12.75">
      <c r="A125" s="1053" t="s">
        <v>385</v>
      </c>
      <c r="B125" s="1054"/>
      <c r="C125" s="1055"/>
      <c r="D125" s="174"/>
      <c r="E125" s="175"/>
      <c r="F125" s="176"/>
      <c r="G125" s="219">
        <f>SUM(G124:G124)</f>
        <v>0</v>
      </c>
    </row>
    <row r="126" spans="1:7" ht="12.75">
      <c r="A126" s="88"/>
      <c r="B126" s="89"/>
      <c r="C126" s="90"/>
      <c r="D126" s="91"/>
      <c r="E126" s="92"/>
      <c r="F126" s="93"/>
      <c r="G126" s="94"/>
    </row>
    <row r="127" spans="1:12" s="50" customFormat="1" ht="12.75">
      <c r="A127" s="1064" t="s">
        <v>424</v>
      </c>
      <c r="B127" s="1065"/>
      <c r="C127" s="1065"/>
      <c r="D127" s="95"/>
      <c r="E127" s="96"/>
      <c r="F127" s="96"/>
      <c r="G127" s="161">
        <f>SUM(G125,G121)</f>
        <v>0</v>
      </c>
      <c r="H127"/>
      <c r="I127"/>
      <c r="J127"/>
      <c r="K127"/>
      <c r="L127"/>
    </row>
    <row r="128" spans="1:12" s="53" customFormat="1" ht="12.75" customHeight="1">
      <c r="A128" s="66"/>
      <c r="B128" s="156"/>
      <c r="C128" s="136"/>
      <c r="D128" s="156"/>
      <c r="E128" s="157"/>
      <c r="F128" s="157"/>
      <c r="G128" s="57"/>
      <c r="H128"/>
      <c r="I128"/>
      <c r="J128"/>
      <c r="K128"/>
      <c r="L128"/>
    </row>
    <row r="129" spans="1:12" s="53" customFormat="1" ht="15" customHeight="1">
      <c r="A129" s="1005" t="s">
        <v>125</v>
      </c>
      <c r="B129" s="1005"/>
      <c r="C129" s="1005"/>
      <c r="D129" s="436"/>
      <c r="E129" s="436"/>
      <c r="F129" s="436"/>
      <c r="G129" s="380">
        <f>SUM(G126:G127,G108)</f>
        <v>0</v>
      </c>
      <c r="H129"/>
      <c r="I129"/>
      <c r="J129"/>
      <c r="K129"/>
      <c r="L129"/>
    </row>
    <row r="130" spans="1:12" s="39" customFormat="1" ht="13.5" customHeight="1">
      <c r="A130" s="469"/>
      <c r="B130" s="469"/>
      <c r="C130" s="469"/>
      <c r="D130" s="469"/>
      <c r="E130" s="469"/>
      <c r="F130" s="469"/>
      <c r="G130" s="469"/>
      <c r="H130"/>
      <c r="I130"/>
      <c r="J130"/>
      <c r="K130"/>
      <c r="L130"/>
    </row>
    <row r="131" spans="1:12" s="49" customFormat="1" ht="14.25" customHeight="1">
      <c r="A131" s="469"/>
      <c r="B131" s="469"/>
      <c r="C131" s="469"/>
      <c r="D131" s="469"/>
      <c r="E131" s="469"/>
      <c r="F131" s="469"/>
      <c r="G131" s="469"/>
      <c r="H131"/>
      <c r="I131"/>
      <c r="J131"/>
      <c r="K131"/>
      <c r="L131"/>
    </row>
    <row r="132" spans="1:12" s="49" customFormat="1" ht="14.25" customHeight="1">
      <c r="A132" s="436" t="s">
        <v>124</v>
      </c>
      <c r="B132" s="225"/>
      <c r="C132" s="437"/>
      <c r="D132" s="436"/>
      <c r="E132" s="436"/>
      <c r="F132" s="436"/>
      <c r="G132" s="436"/>
      <c r="H132"/>
      <c r="I132"/>
      <c r="J132"/>
      <c r="K132"/>
      <c r="L132"/>
    </row>
    <row r="133" spans="1:12" s="39" customFormat="1" ht="14.25" customHeight="1">
      <c r="A133" s="438"/>
      <c r="B133" s="439"/>
      <c r="C133" s="440"/>
      <c r="D133" s="440"/>
      <c r="E133" s="440"/>
      <c r="F133" s="440"/>
      <c r="G133" s="440"/>
      <c r="H133"/>
      <c r="I133"/>
      <c r="J133"/>
      <c r="K133"/>
      <c r="L133"/>
    </row>
    <row r="134" spans="1:12" s="39" customFormat="1" ht="12.75">
      <c r="A134" s="256" t="s">
        <v>395</v>
      </c>
      <c r="B134" s="83"/>
      <c r="C134" s="83"/>
      <c r="D134" s="83"/>
      <c r="E134" s="84"/>
      <c r="F134" s="85"/>
      <c r="G134" s="85"/>
      <c r="H134"/>
      <c r="I134"/>
      <c r="J134"/>
      <c r="K134"/>
      <c r="L134"/>
    </row>
    <row r="135" spans="1:12" s="39" customFormat="1" ht="12.75">
      <c r="A135" s="118" t="s">
        <v>387</v>
      </c>
      <c r="B135" s="118" t="s">
        <v>379</v>
      </c>
      <c r="C135" s="118" t="s">
        <v>388</v>
      </c>
      <c r="D135" s="119" t="s">
        <v>380</v>
      </c>
      <c r="E135" s="119" t="s">
        <v>381</v>
      </c>
      <c r="F135" s="452" t="s">
        <v>382</v>
      </c>
      <c r="G135" s="119" t="s">
        <v>383</v>
      </c>
      <c r="H135"/>
      <c r="I135"/>
      <c r="J135"/>
      <c r="K135"/>
      <c r="L135"/>
    </row>
    <row r="136" spans="1:12" s="39" customFormat="1" ht="54" customHeight="1">
      <c r="A136" s="138">
        <v>1</v>
      </c>
      <c r="B136" s="139" t="s">
        <v>411</v>
      </c>
      <c r="C136" s="285" t="s">
        <v>720</v>
      </c>
      <c r="D136" s="234" t="s">
        <v>389</v>
      </c>
      <c r="E136" s="248">
        <v>243</v>
      </c>
      <c r="F136" s="248"/>
      <c r="G136" s="241"/>
      <c r="H136"/>
      <c r="I136"/>
      <c r="J136"/>
      <c r="K136"/>
      <c r="L136"/>
    </row>
    <row r="137" spans="1:12" s="39" customFormat="1" ht="23.25">
      <c r="A137" s="429">
        <v>2</v>
      </c>
      <c r="B137" s="332" t="s">
        <v>386</v>
      </c>
      <c r="C137" s="333" t="s">
        <v>34</v>
      </c>
      <c r="D137" s="430" t="s">
        <v>389</v>
      </c>
      <c r="E137" s="314">
        <v>243</v>
      </c>
      <c r="F137" s="314"/>
      <c r="G137" s="334"/>
      <c r="H137"/>
      <c r="I137"/>
      <c r="J137"/>
      <c r="K137"/>
      <c r="L137"/>
    </row>
    <row r="138" spans="1:12" s="39" customFormat="1" ht="12.75">
      <c r="A138" s="232">
        <v>3</v>
      </c>
      <c r="B138" s="246" t="s">
        <v>1207</v>
      </c>
      <c r="C138" s="238" t="s">
        <v>1208</v>
      </c>
      <c r="D138" s="234" t="s">
        <v>384</v>
      </c>
      <c r="E138" s="283">
        <v>2160</v>
      </c>
      <c r="F138" s="247"/>
      <c r="G138" s="239"/>
      <c r="H138"/>
      <c r="I138"/>
      <c r="J138"/>
      <c r="K138"/>
      <c r="L138"/>
    </row>
    <row r="139" spans="1:12" s="39" customFormat="1" ht="22.5">
      <c r="A139" s="138">
        <v>4</v>
      </c>
      <c r="B139" s="139" t="s">
        <v>749</v>
      </c>
      <c r="C139" s="240" t="s">
        <v>750</v>
      </c>
      <c r="D139" s="234" t="s">
        <v>384</v>
      </c>
      <c r="E139" s="241">
        <v>550</v>
      </c>
      <c r="F139" s="248"/>
      <c r="G139" s="241"/>
      <c r="H139"/>
      <c r="I139"/>
      <c r="J139"/>
      <c r="K139"/>
      <c r="L139"/>
    </row>
    <row r="140" spans="1:12" s="37" customFormat="1" ht="23.25">
      <c r="A140" s="138">
        <v>5</v>
      </c>
      <c r="B140" s="139" t="s">
        <v>405</v>
      </c>
      <c r="C140" s="240" t="s">
        <v>751</v>
      </c>
      <c r="D140" s="234" t="s">
        <v>408</v>
      </c>
      <c r="E140" s="249">
        <v>3.645</v>
      </c>
      <c r="F140" s="248"/>
      <c r="G140" s="241"/>
      <c r="H140"/>
      <c r="I140"/>
      <c r="J140"/>
      <c r="K140"/>
      <c r="L140"/>
    </row>
    <row r="141" spans="1:7" ht="12.75">
      <c r="A141" s="232">
        <v>6</v>
      </c>
      <c r="B141" s="139" t="s">
        <v>422</v>
      </c>
      <c r="C141" s="240" t="s">
        <v>400</v>
      </c>
      <c r="D141" s="234" t="s">
        <v>390</v>
      </c>
      <c r="E141" s="249">
        <v>0.75</v>
      </c>
      <c r="F141" s="248"/>
      <c r="G141" s="245"/>
    </row>
    <row r="142" spans="1:12" s="469" customFormat="1" ht="12.75">
      <c r="A142" s="257" t="s">
        <v>396</v>
      </c>
      <c r="B142" s="80"/>
      <c r="C142" s="151"/>
      <c r="D142" s="81"/>
      <c r="E142" s="82"/>
      <c r="F142" s="82"/>
      <c r="G142" s="160">
        <f>SUM(G136:G141)</f>
        <v>0</v>
      </c>
      <c r="H142"/>
      <c r="I142"/>
      <c r="J142"/>
      <c r="K142"/>
      <c r="L142"/>
    </row>
    <row r="143" spans="1:12" s="469" customFormat="1" ht="12.75">
      <c r="A143" s="122"/>
      <c r="B143" s="370"/>
      <c r="C143" s="136"/>
      <c r="D143" s="371"/>
      <c r="E143" s="372"/>
      <c r="F143" s="372"/>
      <c r="G143" s="373"/>
      <c r="H143"/>
      <c r="I143"/>
      <c r="J143"/>
      <c r="K143"/>
      <c r="L143"/>
    </row>
    <row r="144" spans="1:12" s="469" customFormat="1" ht="12.75">
      <c r="A144" s="1001" t="s">
        <v>291</v>
      </c>
      <c r="B144" s="1001"/>
      <c r="C144" s="1001"/>
      <c r="D144" s="86"/>
      <c r="E144" s="415"/>
      <c r="F144" s="415"/>
      <c r="G144" s="416"/>
      <c r="H144"/>
      <c r="I144"/>
      <c r="J144"/>
      <c r="K144"/>
      <c r="L144"/>
    </row>
    <row r="145" spans="1:7" ht="9.75" customHeight="1">
      <c r="A145" s="1030" t="s">
        <v>752</v>
      </c>
      <c r="B145" s="1031"/>
      <c r="C145" s="444"/>
      <c r="D145" s="445"/>
      <c r="E145" s="446"/>
      <c r="F145" s="447"/>
      <c r="G145" s="448"/>
    </row>
    <row r="146" spans="1:7" ht="12.75">
      <c r="A146" s="822"/>
      <c r="B146" s="1119" t="s">
        <v>753</v>
      </c>
      <c r="C146" s="1120"/>
      <c r="D146" s="823" t="s">
        <v>384</v>
      </c>
      <c r="E146" s="824">
        <v>9</v>
      </c>
      <c r="F146" s="821"/>
      <c r="G146" s="821"/>
    </row>
    <row r="147" spans="1:7" ht="14.25" customHeight="1">
      <c r="A147" s="817"/>
      <c r="B147" s="818"/>
      <c r="C147" s="818"/>
      <c r="D147" s="819" t="s">
        <v>384</v>
      </c>
      <c r="E147" s="820">
        <f>SUM(E146)</f>
        <v>9</v>
      </c>
      <c r="F147" s="821"/>
      <c r="G147" s="828">
        <f>SUM(G146)</f>
        <v>0</v>
      </c>
    </row>
    <row r="148" spans="1:7" ht="12.75">
      <c r="A148" s="1030" t="s">
        <v>754</v>
      </c>
      <c r="B148" s="1031"/>
      <c r="C148" s="444"/>
      <c r="D148" s="445"/>
      <c r="E148" s="446"/>
      <c r="F148" s="447"/>
      <c r="G148" s="448"/>
    </row>
    <row r="149" spans="1:7" ht="12.75">
      <c r="A149" s="320"/>
      <c r="B149" s="1117" t="s">
        <v>755</v>
      </c>
      <c r="C149" s="1118"/>
      <c r="D149" s="138" t="s">
        <v>384</v>
      </c>
      <c r="E149" s="417">
        <v>35</v>
      </c>
      <c r="F149" s="322"/>
      <c r="G149" s="322"/>
    </row>
    <row r="150" spans="1:7" ht="12.75">
      <c r="A150" s="320"/>
      <c r="B150" s="1037" t="s">
        <v>756</v>
      </c>
      <c r="C150" s="1038"/>
      <c r="D150" s="138" t="s">
        <v>384</v>
      </c>
      <c r="E150" s="417">
        <v>21</v>
      </c>
      <c r="F150" s="322"/>
      <c r="G150" s="322"/>
    </row>
    <row r="151" spans="1:7" ht="12.75">
      <c r="A151" s="320"/>
      <c r="B151" s="1037" t="s">
        <v>757</v>
      </c>
      <c r="C151" s="1038"/>
      <c r="D151" s="138" t="s">
        <v>384</v>
      </c>
      <c r="E151" s="417">
        <v>4</v>
      </c>
      <c r="F151" s="322"/>
      <c r="G151" s="322"/>
    </row>
    <row r="152" spans="1:7" ht="12.75">
      <c r="A152" s="320"/>
      <c r="B152" s="1037" t="s">
        <v>758</v>
      </c>
      <c r="C152" s="1038"/>
      <c r="D152" s="138" t="s">
        <v>384</v>
      </c>
      <c r="E152" s="417">
        <v>36</v>
      </c>
      <c r="F152" s="322"/>
      <c r="G152" s="322"/>
    </row>
    <row r="153" spans="1:12" s="50" customFormat="1" ht="12.75">
      <c r="A153" s="320"/>
      <c r="B153" s="1037" t="s">
        <v>759</v>
      </c>
      <c r="C153" s="1038"/>
      <c r="D153" s="138" t="s">
        <v>384</v>
      </c>
      <c r="E153" s="417">
        <v>19</v>
      </c>
      <c r="F153" s="322"/>
      <c r="G153" s="322"/>
      <c r="H153"/>
      <c r="I153"/>
      <c r="J153"/>
      <c r="K153"/>
      <c r="L153"/>
    </row>
    <row r="154" spans="1:7" ht="12.75">
      <c r="A154" s="320"/>
      <c r="B154" s="1037" t="s">
        <v>760</v>
      </c>
      <c r="C154" s="1038"/>
      <c r="D154" s="138" t="s">
        <v>384</v>
      </c>
      <c r="E154" s="417">
        <v>14</v>
      </c>
      <c r="F154" s="322"/>
      <c r="G154" s="322"/>
    </row>
    <row r="155" spans="1:12" s="50" customFormat="1" ht="12.75">
      <c r="A155" s="320"/>
      <c r="B155" s="1037" t="s">
        <v>761</v>
      </c>
      <c r="C155" s="1038"/>
      <c r="D155" s="138" t="s">
        <v>384</v>
      </c>
      <c r="E155" s="417">
        <v>25</v>
      </c>
      <c r="F155" s="322"/>
      <c r="G155" s="322"/>
      <c r="H155"/>
      <c r="I155"/>
      <c r="J155"/>
      <c r="K155"/>
      <c r="L155"/>
    </row>
    <row r="156" spans="1:12" s="53" customFormat="1" ht="12.75" customHeight="1">
      <c r="A156" s="320"/>
      <c r="B156" s="1037" t="s">
        <v>762</v>
      </c>
      <c r="C156" s="1038"/>
      <c r="D156" s="138" t="s">
        <v>384</v>
      </c>
      <c r="E156" s="417">
        <v>27</v>
      </c>
      <c r="F156" s="322"/>
      <c r="G156" s="322"/>
      <c r="H156"/>
      <c r="I156"/>
      <c r="J156"/>
      <c r="K156"/>
      <c r="L156"/>
    </row>
    <row r="157" spans="1:12" s="39" customFormat="1" ht="12.75">
      <c r="A157" s="320"/>
      <c r="B157" s="1044" t="s">
        <v>763</v>
      </c>
      <c r="C157" s="1044"/>
      <c r="D157" s="138" t="s">
        <v>384</v>
      </c>
      <c r="E157" s="417">
        <v>45</v>
      </c>
      <c r="F157" s="322"/>
      <c r="G157" s="322"/>
      <c r="H157"/>
      <c r="I157"/>
      <c r="J157"/>
      <c r="K157"/>
      <c r="L157"/>
    </row>
    <row r="158" spans="1:12" s="39" customFormat="1" ht="12.75">
      <c r="A158" s="320"/>
      <c r="B158" s="1044" t="s">
        <v>764</v>
      </c>
      <c r="C158" s="1044"/>
      <c r="D158" s="138" t="s">
        <v>384</v>
      </c>
      <c r="E158" s="417">
        <v>19</v>
      </c>
      <c r="F158" s="322"/>
      <c r="G158" s="322"/>
      <c r="H158"/>
      <c r="I158"/>
      <c r="J158"/>
      <c r="K158"/>
      <c r="L158"/>
    </row>
    <row r="159" spans="1:256" s="39" customFormat="1" ht="12.75">
      <c r="A159" s="320"/>
      <c r="B159" s="1044" t="s">
        <v>765</v>
      </c>
      <c r="C159" s="1044"/>
      <c r="D159" s="138" t="s">
        <v>384</v>
      </c>
      <c r="E159" s="417">
        <v>29</v>
      </c>
      <c r="F159" s="322"/>
      <c r="G159" s="322"/>
      <c r="H159"/>
      <c r="I159"/>
      <c r="J159"/>
      <c r="K159"/>
      <c r="L159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  <c r="IQ159" s="54"/>
      <c r="IR159" s="54"/>
      <c r="IS159" s="54"/>
      <c r="IT159" s="54"/>
      <c r="IU159" s="54"/>
      <c r="IV159" s="54"/>
    </row>
    <row r="160" spans="1:7" ht="12.75">
      <c r="A160" s="320"/>
      <c r="B160" s="1044" t="s">
        <v>766</v>
      </c>
      <c r="C160" s="1044"/>
      <c r="D160" s="138" t="s">
        <v>384</v>
      </c>
      <c r="E160" s="417">
        <v>42</v>
      </c>
      <c r="F160" s="322"/>
      <c r="G160" s="322"/>
    </row>
    <row r="161" spans="1:7" ht="13.5" customHeight="1">
      <c r="A161" s="320"/>
      <c r="B161" s="1044" t="s">
        <v>767</v>
      </c>
      <c r="C161" s="1044"/>
      <c r="D161" s="138" t="s">
        <v>384</v>
      </c>
      <c r="E161" s="417">
        <v>53</v>
      </c>
      <c r="F161" s="322"/>
      <c r="G161" s="322"/>
    </row>
    <row r="162" spans="1:7" ht="12.75">
      <c r="A162" s="320"/>
      <c r="B162" s="1044" t="s">
        <v>768</v>
      </c>
      <c r="C162" s="1044"/>
      <c r="D162" s="138" t="s">
        <v>384</v>
      </c>
      <c r="E162" s="417">
        <v>27</v>
      </c>
      <c r="F162" s="322"/>
      <c r="G162" s="322"/>
    </row>
    <row r="163" spans="1:7" ht="12.75">
      <c r="A163" s="320"/>
      <c r="B163" s="1044" t="s">
        <v>769</v>
      </c>
      <c r="C163" s="1044"/>
      <c r="D163" s="138" t="s">
        <v>384</v>
      </c>
      <c r="E163" s="417">
        <v>12</v>
      </c>
      <c r="F163" s="322"/>
      <c r="G163" s="322"/>
    </row>
    <row r="164" spans="1:7" ht="12" customHeight="1">
      <c r="A164" s="320"/>
      <c r="B164" s="1044" t="s">
        <v>770</v>
      </c>
      <c r="C164" s="1044"/>
      <c r="D164" s="138" t="s">
        <v>384</v>
      </c>
      <c r="E164" s="417">
        <v>10</v>
      </c>
      <c r="F164" s="322"/>
      <c r="G164" s="322"/>
    </row>
    <row r="165" spans="1:7" ht="12.75">
      <c r="A165" s="320"/>
      <c r="B165" s="1044" t="s">
        <v>771</v>
      </c>
      <c r="C165" s="1044"/>
      <c r="D165" s="138" t="s">
        <v>384</v>
      </c>
      <c r="E165" s="417">
        <v>17</v>
      </c>
      <c r="F165" s="322"/>
      <c r="G165" s="322"/>
    </row>
    <row r="166" spans="1:256" s="49" customFormat="1" ht="12.75">
      <c r="A166" s="320"/>
      <c r="B166" s="1044" t="s">
        <v>772</v>
      </c>
      <c r="C166" s="1044"/>
      <c r="D166" s="138" t="s">
        <v>384</v>
      </c>
      <c r="E166" s="417">
        <v>41</v>
      </c>
      <c r="F166" s="322"/>
      <c r="G166" s="322"/>
      <c r="H166"/>
      <c r="I166"/>
      <c r="J166"/>
      <c r="K166"/>
      <c r="L166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</row>
    <row r="167" spans="1:7" ht="12.75">
      <c r="A167" s="320"/>
      <c r="B167" s="1044" t="s">
        <v>773</v>
      </c>
      <c r="C167" s="1044"/>
      <c r="D167" s="138" t="s">
        <v>384</v>
      </c>
      <c r="E167" s="417">
        <v>27</v>
      </c>
      <c r="F167" s="322"/>
      <c r="G167" s="322"/>
    </row>
    <row r="168" spans="1:7" ht="12.75">
      <c r="A168" s="320"/>
      <c r="B168" s="1044" t="s">
        <v>774</v>
      </c>
      <c r="C168" s="1044"/>
      <c r="D168" s="138" t="s">
        <v>384</v>
      </c>
      <c r="E168" s="417">
        <v>23</v>
      </c>
      <c r="F168" s="322"/>
      <c r="G168" s="322"/>
    </row>
    <row r="169" spans="1:7" ht="12.75">
      <c r="A169" s="320"/>
      <c r="B169" s="1044" t="s">
        <v>775</v>
      </c>
      <c r="C169" s="1044"/>
      <c r="D169" s="138" t="s">
        <v>384</v>
      </c>
      <c r="E169" s="417">
        <v>35</v>
      </c>
      <c r="F169" s="322"/>
      <c r="G169" s="322"/>
    </row>
    <row r="170" spans="1:7" ht="12.75" customHeight="1">
      <c r="A170" s="320"/>
      <c r="B170" s="1044" t="s">
        <v>776</v>
      </c>
      <c r="C170" s="1044"/>
      <c r="D170" s="138" t="s">
        <v>384</v>
      </c>
      <c r="E170" s="417">
        <v>26</v>
      </c>
      <c r="F170" s="322"/>
      <c r="G170" s="322"/>
    </row>
    <row r="171" spans="1:7" ht="12.75">
      <c r="A171" s="320"/>
      <c r="B171" s="1044" t="s">
        <v>777</v>
      </c>
      <c r="C171" s="1044"/>
      <c r="D171" s="138" t="s">
        <v>384</v>
      </c>
      <c r="E171" s="417">
        <v>21</v>
      </c>
      <c r="F171" s="322"/>
      <c r="G171" s="322"/>
    </row>
    <row r="172" spans="1:7" ht="12.75">
      <c r="A172" s="320"/>
      <c r="B172" s="1044" t="s">
        <v>778</v>
      </c>
      <c r="C172" s="1044"/>
      <c r="D172" s="138" t="s">
        <v>384</v>
      </c>
      <c r="E172" s="417">
        <v>21</v>
      </c>
      <c r="F172" s="322"/>
      <c r="G172" s="322"/>
    </row>
    <row r="173" spans="1:7" ht="12.75">
      <c r="A173" s="320"/>
      <c r="B173" s="1044" t="s">
        <v>779</v>
      </c>
      <c r="C173" s="1044"/>
      <c r="D173" s="138" t="s">
        <v>384</v>
      </c>
      <c r="E173" s="417">
        <v>15</v>
      </c>
      <c r="F173" s="322"/>
      <c r="G173" s="322"/>
    </row>
    <row r="174" spans="1:7" ht="12.75" customHeight="1">
      <c r="A174" s="320"/>
      <c r="B174" s="1044" t="s">
        <v>780</v>
      </c>
      <c r="C174" s="1044"/>
      <c r="D174" s="138" t="s">
        <v>384</v>
      </c>
      <c r="E174" s="417">
        <v>20</v>
      </c>
      <c r="F174" s="322"/>
      <c r="G174" s="322"/>
    </row>
    <row r="175" spans="1:7" ht="12.75">
      <c r="A175" s="320"/>
      <c r="B175" s="1044" t="s">
        <v>781</v>
      </c>
      <c r="C175" s="1044"/>
      <c r="D175" s="138" t="s">
        <v>384</v>
      </c>
      <c r="E175" s="417">
        <v>40</v>
      </c>
      <c r="F175" s="322"/>
      <c r="G175" s="322"/>
    </row>
    <row r="176" spans="1:12" s="39" customFormat="1" ht="12.75">
      <c r="A176" s="320"/>
      <c r="B176" s="1044" t="s">
        <v>782</v>
      </c>
      <c r="C176" s="1044"/>
      <c r="D176" s="138" t="s">
        <v>384</v>
      </c>
      <c r="E176" s="417">
        <v>51</v>
      </c>
      <c r="F176" s="322"/>
      <c r="G176" s="322"/>
      <c r="H176"/>
      <c r="I176"/>
      <c r="J176"/>
      <c r="K176"/>
      <c r="L176"/>
    </row>
    <row r="177" spans="1:12" s="39" customFormat="1" ht="12.75">
      <c r="A177" s="320"/>
      <c r="B177" s="1044" t="s">
        <v>783</v>
      </c>
      <c r="C177" s="1044"/>
      <c r="D177" s="138" t="s">
        <v>384</v>
      </c>
      <c r="E177" s="417">
        <v>27</v>
      </c>
      <c r="F177" s="322"/>
      <c r="G177" s="322"/>
      <c r="H177"/>
      <c r="I177"/>
      <c r="J177"/>
      <c r="K177"/>
      <c r="L177"/>
    </row>
    <row r="178" spans="1:12" s="39" customFormat="1" ht="16.5" customHeight="1">
      <c r="A178" s="320"/>
      <c r="B178" s="1044" t="s">
        <v>784</v>
      </c>
      <c r="C178" s="1044"/>
      <c r="D178" s="138" t="s">
        <v>384</v>
      </c>
      <c r="E178" s="417">
        <v>24</v>
      </c>
      <c r="F178" s="322"/>
      <c r="G178" s="322"/>
      <c r="H178"/>
      <c r="I178"/>
      <c r="J178"/>
      <c r="K178"/>
      <c r="L178"/>
    </row>
    <row r="179" spans="1:12" s="49" customFormat="1" ht="12.75">
      <c r="A179" s="320"/>
      <c r="B179" s="1044" t="s">
        <v>785</v>
      </c>
      <c r="C179" s="1044"/>
      <c r="D179" s="138" t="s">
        <v>384</v>
      </c>
      <c r="E179" s="417">
        <v>18</v>
      </c>
      <c r="F179" s="142"/>
      <c r="G179" s="322"/>
      <c r="H179"/>
      <c r="I179"/>
      <c r="J179"/>
      <c r="K179"/>
      <c r="L179"/>
    </row>
    <row r="180" spans="1:12" s="39" customFormat="1" ht="15" customHeight="1">
      <c r="A180" s="320"/>
      <c r="B180" s="1044" t="s">
        <v>786</v>
      </c>
      <c r="C180" s="1044"/>
      <c r="D180" s="138" t="s">
        <v>384</v>
      </c>
      <c r="E180" s="417">
        <v>25</v>
      </c>
      <c r="F180" s="142"/>
      <c r="G180" s="322"/>
      <c r="H180"/>
      <c r="I180"/>
      <c r="J180"/>
      <c r="K180"/>
      <c r="L180"/>
    </row>
    <row r="181" spans="1:12" s="49" customFormat="1" ht="12.75">
      <c r="A181" s="498"/>
      <c r="B181" s="1045" t="s">
        <v>787</v>
      </c>
      <c r="C181" s="1045"/>
      <c r="D181" s="290" t="s">
        <v>384</v>
      </c>
      <c r="E181" s="556">
        <v>53</v>
      </c>
      <c r="F181" s="501"/>
      <c r="G181" s="501"/>
      <c r="H181"/>
      <c r="I181"/>
      <c r="J181"/>
      <c r="K181"/>
      <c r="L181"/>
    </row>
    <row r="182" spans="1:12" s="199" customFormat="1" ht="12" customHeight="1">
      <c r="A182" s="829"/>
      <c r="B182" s="830"/>
      <c r="C182" s="830"/>
      <c r="D182" s="819" t="s">
        <v>384</v>
      </c>
      <c r="E182" s="820">
        <f>SUM(E149:E181)</f>
        <v>902</v>
      </c>
      <c r="F182" s="821"/>
      <c r="G182" s="828">
        <f>SUM(G149:G181)</f>
        <v>0</v>
      </c>
      <c r="H182"/>
      <c r="I182"/>
      <c r="J182"/>
      <c r="K182"/>
      <c r="L182"/>
    </row>
    <row r="183" spans="1:12" s="51" customFormat="1" ht="15" customHeight="1">
      <c r="A183" s="831"/>
      <c r="B183" s="818"/>
      <c r="C183" s="818"/>
      <c r="D183" s="832"/>
      <c r="E183" s="833"/>
      <c r="F183" s="669"/>
      <c r="G183" s="834"/>
      <c r="H183"/>
      <c r="I183"/>
      <c r="J183"/>
      <c r="K183"/>
      <c r="L183"/>
    </row>
    <row r="184" spans="1:12" s="52" customFormat="1" ht="12.75">
      <c r="A184" s="1030" t="s">
        <v>788</v>
      </c>
      <c r="B184" s="1031"/>
      <c r="C184" s="444"/>
      <c r="D184" s="445"/>
      <c r="E184" s="446"/>
      <c r="F184" s="447"/>
      <c r="G184" s="448"/>
      <c r="H184"/>
      <c r="I184"/>
      <c r="J184"/>
      <c r="K184"/>
      <c r="L184"/>
    </row>
    <row r="185" spans="1:12" s="51" customFormat="1" ht="12.75">
      <c r="A185" s="320"/>
      <c r="B185" s="1044" t="s">
        <v>789</v>
      </c>
      <c r="C185" s="1044"/>
      <c r="D185" s="138" t="s">
        <v>384</v>
      </c>
      <c r="E185" s="417">
        <v>32</v>
      </c>
      <c r="F185" s="322"/>
      <c r="G185" s="322"/>
      <c r="H185"/>
      <c r="I185"/>
      <c r="J185"/>
      <c r="K185"/>
      <c r="L185"/>
    </row>
    <row r="186" spans="1:12" s="39" customFormat="1" ht="12.75">
      <c r="A186" s="320"/>
      <c r="B186" s="1044" t="s">
        <v>790</v>
      </c>
      <c r="C186" s="1044"/>
      <c r="D186" s="138" t="s">
        <v>384</v>
      </c>
      <c r="E186" s="417">
        <v>44</v>
      </c>
      <c r="F186" s="322"/>
      <c r="G186" s="322"/>
      <c r="H186"/>
      <c r="I186"/>
      <c r="J186"/>
      <c r="K186"/>
      <c r="L186"/>
    </row>
    <row r="187" spans="1:13" s="39" customFormat="1" ht="12.75" customHeight="1">
      <c r="A187" s="320"/>
      <c r="B187" s="1044" t="s">
        <v>791</v>
      </c>
      <c r="C187" s="1044"/>
      <c r="D187" s="138" t="s">
        <v>384</v>
      </c>
      <c r="E187" s="417">
        <v>39</v>
      </c>
      <c r="F187" s="322"/>
      <c r="G187" s="322"/>
      <c r="H187"/>
      <c r="I187"/>
      <c r="J187"/>
      <c r="K187"/>
      <c r="L187"/>
      <c r="M187" s="201"/>
    </row>
    <row r="188" spans="1:12" s="204" customFormat="1" ht="12" customHeight="1">
      <c r="A188" s="320"/>
      <c r="B188" s="1044" t="s">
        <v>792</v>
      </c>
      <c r="C188" s="1044"/>
      <c r="D188" s="138" t="s">
        <v>384</v>
      </c>
      <c r="E188" s="417">
        <v>17</v>
      </c>
      <c r="F188" s="322"/>
      <c r="G188" s="322"/>
      <c r="H188"/>
      <c r="I188"/>
      <c r="J188"/>
      <c r="K188"/>
      <c r="L188"/>
    </row>
    <row r="189" spans="1:12" s="39" customFormat="1" ht="12" customHeight="1">
      <c r="A189" s="320"/>
      <c r="B189" s="1044" t="s">
        <v>793</v>
      </c>
      <c r="C189" s="1044"/>
      <c r="D189" s="138" t="s">
        <v>384</v>
      </c>
      <c r="E189" s="417">
        <v>42</v>
      </c>
      <c r="F189" s="322"/>
      <c r="G189" s="322"/>
      <c r="H189"/>
      <c r="I189"/>
      <c r="J189"/>
      <c r="K189"/>
      <c r="L189"/>
    </row>
    <row r="190" spans="1:12" s="50" customFormat="1" ht="12.75">
      <c r="A190" s="320"/>
      <c r="B190" s="1044" t="s">
        <v>794</v>
      </c>
      <c r="C190" s="1044"/>
      <c r="D190" s="138" t="s">
        <v>384</v>
      </c>
      <c r="E190" s="417">
        <v>60</v>
      </c>
      <c r="F190" s="322"/>
      <c r="G190" s="322"/>
      <c r="H190"/>
      <c r="I190"/>
      <c r="J190"/>
      <c r="K190"/>
      <c r="L190"/>
    </row>
    <row r="191" spans="1:7" ht="12.75">
      <c r="A191" s="320"/>
      <c r="B191" s="1044" t="s">
        <v>795</v>
      </c>
      <c r="C191" s="1044"/>
      <c r="D191" s="138" t="s">
        <v>384</v>
      </c>
      <c r="E191" s="417">
        <v>42</v>
      </c>
      <c r="F191" s="322"/>
      <c r="G191" s="322"/>
    </row>
    <row r="192" spans="1:7" ht="12.75">
      <c r="A192" s="320"/>
      <c r="B192" s="1044" t="s">
        <v>796</v>
      </c>
      <c r="C192" s="1044"/>
      <c r="D192" s="138" t="s">
        <v>384</v>
      </c>
      <c r="E192" s="417">
        <v>26</v>
      </c>
      <c r="F192" s="322"/>
      <c r="G192" s="322"/>
    </row>
    <row r="193" spans="1:7" ht="12.75">
      <c r="A193" s="320"/>
      <c r="B193" s="1044" t="s">
        <v>797</v>
      </c>
      <c r="C193" s="1044"/>
      <c r="D193" s="138" t="s">
        <v>384</v>
      </c>
      <c r="E193" s="417">
        <v>19</v>
      </c>
      <c r="F193" s="322"/>
      <c r="G193" s="322"/>
    </row>
    <row r="194" spans="1:15" s="39" customFormat="1" ht="12.75" customHeight="1">
      <c r="A194" s="320"/>
      <c r="B194" s="1044" t="s">
        <v>798</v>
      </c>
      <c r="C194" s="1044"/>
      <c r="D194" s="138" t="s">
        <v>384</v>
      </c>
      <c r="E194" s="417">
        <v>23</v>
      </c>
      <c r="F194" s="322"/>
      <c r="G194" s="322"/>
      <c r="H194"/>
      <c r="I194"/>
      <c r="J194"/>
      <c r="K194"/>
      <c r="L194"/>
      <c r="O194"/>
    </row>
    <row r="195" spans="1:12" s="39" customFormat="1" ht="12.75">
      <c r="A195" s="320"/>
      <c r="B195" s="1044" t="s">
        <v>799</v>
      </c>
      <c r="C195" s="1044"/>
      <c r="D195" s="138" t="s">
        <v>384</v>
      </c>
      <c r="E195" s="417">
        <v>21</v>
      </c>
      <c r="F195" s="322"/>
      <c r="G195" s="322"/>
      <c r="H195"/>
      <c r="I195"/>
      <c r="J195"/>
      <c r="K195"/>
      <c r="L195"/>
    </row>
    <row r="196" spans="1:7" ht="12.75">
      <c r="A196" s="320"/>
      <c r="B196" s="1044" t="s">
        <v>800</v>
      </c>
      <c r="C196" s="1044"/>
      <c r="D196" s="138" t="s">
        <v>384</v>
      </c>
      <c r="E196" s="417">
        <v>28</v>
      </c>
      <c r="F196" s="322"/>
      <c r="G196" s="322"/>
    </row>
    <row r="197" spans="1:7" ht="12.75">
      <c r="A197" s="320"/>
      <c r="B197" s="1044" t="s">
        <v>801</v>
      </c>
      <c r="C197" s="1044"/>
      <c r="D197" s="138" t="s">
        <v>384</v>
      </c>
      <c r="E197" s="417">
        <v>20</v>
      </c>
      <c r="F197" s="322"/>
      <c r="G197" s="322"/>
    </row>
    <row r="198" spans="1:7" ht="12.75">
      <c r="A198" s="320"/>
      <c r="B198" s="1044" t="s">
        <v>802</v>
      </c>
      <c r="C198" s="1044"/>
      <c r="D198" s="138" t="s">
        <v>384</v>
      </c>
      <c r="E198" s="417">
        <v>24</v>
      </c>
      <c r="F198" s="322"/>
      <c r="G198" s="322"/>
    </row>
    <row r="199" spans="1:7" ht="12.75">
      <c r="A199" s="320"/>
      <c r="B199" s="1044" t="s">
        <v>803</v>
      </c>
      <c r="C199" s="1044"/>
      <c r="D199" s="138" t="s">
        <v>384</v>
      </c>
      <c r="E199" s="417">
        <v>50</v>
      </c>
      <c r="F199" s="322"/>
      <c r="G199" s="322"/>
    </row>
    <row r="200" spans="1:7" ht="12.75">
      <c r="A200" s="320"/>
      <c r="B200" s="1044" t="s">
        <v>804</v>
      </c>
      <c r="C200" s="1044"/>
      <c r="D200" s="138" t="s">
        <v>384</v>
      </c>
      <c r="E200" s="417">
        <v>33</v>
      </c>
      <c r="F200" s="322"/>
      <c r="G200" s="322"/>
    </row>
    <row r="201" spans="1:7" ht="12.75">
      <c r="A201" s="320"/>
      <c r="B201" s="1044" t="s">
        <v>805</v>
      </c>
      <c r="C201" s="1044"/>
      <c r="D201" s="138" t="s">
        <v>384</v>
      </c>
      <c r="E201" s="417">
        <v>14</v>
      </c>
      <c r="F201" s="322"/>
      <c r="G201" s="322"/>
    </row>
    <row r="202" spans="1:7" ht="12.75">
      <c r="A202" s="320"/>
      <c r="B202" s="1044" t="s">
        <v>806</v>
      </c>
      <c r="C202" s="1044"/>
      <c r="D202" s="138" t="s">
        <v>384</v>
      </c>
      <c r="E202" s="417">
        <v>11</v>
      </c>
      <c r="F202" s="322"/>
      <c r="G202" s="322"/>
    </row>
    <row r="203" spans="1:7" ht="12.75">
      <c r="A203" s="320"/>
      <c r="B203" s="1044" t="s">
        <v>807</v>
      </c>
      <c r="C203" s="1044"/>
      <c r="D203" s="138" t="s">
        <v>384</v>
      </c>
      <c r="E203" s="417">
        <v>24</v>
      </c>
      <c r="F203" s="142"/>
      <c r="G203" s="322"/>
    </row>
    <row r="204" spans="1:7" ht="12.75">
      <c r="A204" s="320"/>
      <c r="B204" s="1044" t="s">
        <v>808</v>
      </c>
      <c r="C204" s="1044"/>
      <c r="D204" s="138" t="s">
        <v>384</v>
      </c>
      <c r="E204" s="417">
        <v>26</v>
      </c>
      <c r="F204" s="142"/>
      <c r="G204" s="322"/>
    </row>
    <row r="205" spans="1:7" ht="12.75">
      <c r="A205" s="320"/>
      <c r="B205" s="1044" t="s">
        <v>809</v>
      </c>
      <c r="C205" s="1044"/>
      <c r="D205" s="138" t="s">
        <v>384</v>
      </c>
      <c r="E205" s="417">
        <v>36</v>
      </c>
      <c r="F205" s="142"/>
      <c r="G205" s="322"/>
    </row>
    <row r="206" spans="1:7" ht="12.75">
      <c r="A206" s="320"/>
      <c r="B206" s="1044" t="s">
        <v>810</v>
      </c>
      <c r="C206" s="1044"/>
      <c r="D206" s="138" t="s">
        <v>384</v>
      </c>
      <c r="E206" s="417">
        <v>74</v>
      </c>
      <c r="F206" s="322"/>
      <c r="G206" s="322"/>
    </row>
    <row r="207" spans="1:7" ht="12.75">
      <c r="A207" s="320"/>
      <c r="B207" s="1044" t="s">
        <v>811</v>
      </c>
      <c r="C207" s="1044"/>
      <c r="D207" s="138" t="s">
        <v>384</v>
      </c>
      <c r="E207" s="417">
        <v>40</v>
      </c>
      <c r="F207" s="142"/>
      <c r="G207" s="322"/>
    </row>
    <row r="208" spans="1:7" ht="12.75">
      <c r="A208" s="320"/>
      <c r="B208" s="1044" t="s">
        <v>812</v>
      </c>
      <c r="C208" s="1044"/>
      <c r="D208" s="138" t="s">
        <v>384</v>
      </c>
      <c r="E208" s="417">
        <v>36</v>
      </c>
      <c r="F208" s="142"/>
      <c r="G208" s="322"/>
    </row>
    <row r="209" spans="1:7" ht="12.75">
      <c r="A209" s="320"/>
      <c r="B209" s="1044" t="s">
        <v>813</v>
      </c>
      <c r="C209" s="1044"/>
      <c r="D209" s="138" t="s">
        <v>384</v>
      </c>
      <c r="E209" s="417">
        <v>23</v>
      </c>
      <c r="F209" s="142"/>
      <c r="G209" s="322"/>
    </row>
    <row r="210" spans="1:7" ht="12.75">
      <c r="A210" s="320"/>
      <c r="B210" s="1044" t="s">
        <v>814</v>
      </c>
      <c r="C210" s="1044"/>
      <c r="D210" s="138" t="s">
        <v>384</v>
      </c>
      <c r="E210" s="417">
        <v>31</v>
      </c>
      <c r="F210" s="142"/>
      <c r="G210" s="322"/>
    </row>
    <row r="211" spans="1:7" ht="12.75">
      <c r="A211" s="498"/>
      <c r="B211" s="1045" t="s">
        <v>815</v>
      </c>
      <c r="C211" s="1045"/>
      <c r="D211" s="290" t="s">
        <v>384</v>
      </c>
      <c r="E211" s="556">
        <v>24</v>
      </c>
      <c r="F211" s="557"/>
      <c r="G211" s="501"/>
    </row>
    <row r="212" spans="1:7" ht="12.75">
      <c r="A212" s="817"/>
      <c r="B212" s="818"/>
      <c r="C212" s="818"/>
      <c r="D212" s="819" t="s">
        <v>384</v>
      </c>
      <c r="E212" s="820">
        <f>SUM(E185:E211)</f>
        <v>859</v>
      </c>
      <c r="F212" s="835"/>
      <c r="G212" s="828">
        <f>SUM(G185:G211)</f>
        <v>0</v>
      </c>
    </row>
    <row r="213" spans="1:7" ht="12.75">
      <c r="A213" s="1030" t="s">
        <v>816</v>
      </c>
      <c r="B213" s="1031"/>
      <c r="C213" s="444"/>
      <c r="D213" s="445"/>
      <c r="E213" s="446"/>
      <c r="F213" s="447"/>
      <c r="G213" s="448"/>
    </row>
    <row r="214" spans="1:7" ht="12.75">
      <c r="A214" s="320"/>
      <c r="B214" s="1044" t="s">
        <v>817</v>
      </c>
      <c r="C214" s="1044"/>
      <c r="D214" s="138" t="s">
        <v>384</v>
      </c>
      <c r="E214" s="417">
        <v>95</v>
      </c>
      <c r="F214" s="322"/>
      <c r="G214" s="322"/>
    </row>
    <row r="215" spans="1:7" ht="12.75">
      <c r="A215" s="320"/>
      <c r="B215" s="1040" t="s">
        <v>244</v>
      </c>
      <c r="C215" s="1040"/>
      <c r="D215" s="138" t="s">
        <v>384</v>
      </c>
      <c r="E215" s="417">
        <v>108</v>
      </c>
      <c r="F215" s="322"/>
      <c r="G215" s="322"/>
    </row>
    <row r="216" spans="1:7" ht="12.75">
      <c r="A216" s="320"/>
      <c r="B216" s="1044" t="s">
        <v>221</v>
      </c>
      <c r="C216" s="1044"/>
      <c r="D216" s="138" t="s">
        <v>384</v>
      </c>
      <c r="E216" s="417">
        <v>51</v>
      </c>
      <c r="F216" s="322"/>
      <c r="G216" s="322"/>
    </row>
    <row r="217" spans="1:7" ht="12.75">
      <c r="A217" s="320"/>
      <c r="B217" s="1044" t="s">
        <v>818</v>
      </c>
      <c r="C217" s="1044"/>
      <c r="D217" s="138" t="s">
        <v>384</v>
      </c>
      <c r="E217" s="417">
        <v>21</v>
      </c>
      <c r="F217" s="322"/>
      <c r="G217" s="322"/>
    </row>
    <row r="218" spans="1:7" ht="12.75">
      <c r="A218" s="320"/>
      <c r="B218" s="1044" t="s">
        <v>819</v>
      </c>
      <c r="C218" s="1044"/>
      <c r="D218" s="138" t="s">
        <v>384</v>
      </c>
      <c r="E218" s="417">
        <v>32</v>
      </c>
      <c r="F218" s="322"/>
      <c r="G218" s="322"/>
    </row>
    <row r="219" spans="1:7" ht="12.75">
      <c r="A219" s="320"/>
      <c r="B219" s="1044" t="s">
        <v>820</v>
      </c>
      <c r="C219" s="1044"/>
      <c r="D219" s="138" t="s">
        <v>384</v>
      </c>
      <c r="E219" s="417">
        <v>39</v>
      </c>
      <c r="F219" s="322"/>
      <c r="G219" s="322"/>
    </row>
    <row r="220" spans="1:7" ht="12.75">
      <c r="A220" s="498"/>
      <c r="B220" s="1045" t="s">
        <v>821</v>
      </c>
      <c r="C220" s="1045"/>
      <c r="D220" s="290" t="s">
        <v>384</v>
      </c>
      <c r="E220" s="556">
        <v>44</v>
      </c>
      <c r="F220" s="501"/>
      <c r="G220" s="501"/>
    </row>
    <row r="221" spans="1:7" ht="12.75">
      <c r="A221" s="817"/>
      <c r="B221" s="818"/>
      <c r="C221" s="818"/>
      <c r="D221" s="819" t="s">
        <v>384</v>
      </c>
      <c r="E221" s="820">
        <f>SUM(E214:E220)</f>
        <v>390</v>
      </c>
      <c r="F221" s="821"/>
      <c r="G221" s="828">
        <f>SUM(G214:G220)</f>
        <v>0</v>
      </c>
    </row>
    <row r="222" spans="1:7" ht="12.75">
      <c r="A222" s="1030" t="s">
        <v>267</v>
      </c>
      <c r="B222" s="1031"/>
      <c r="C222" s="444"/>
      <c r="D222" s="445"/>
      <c r="E222" s="446"/>
      <c r="F222" s="447"/>
      <c r="G222" s="448"/>
    </row>
    <row r="223" spans="1:7" ht="12.75">
      <c r="A223" s="320"/>
      <c r="B223" s="1044" t="s">
        <v>822</v>
      </c>
      <c r="C223" s="1044"/>
      <c r="D223" s="138" t="s">
        <v>384</v>
      </c>
      <c r="E223" s="417">
        <v>170</v>
      </c>
      <c r="F223" s="322"/>
      <c r="G223" s="322"/>
    </row>
    <row r="224" spans="1:7" ht="12.75">
      <c r="A224" s="320"/>
      <c r="B224" s="1044" t="s">
        <v>823</v>
      </c>
      <c r="C224" s="1044"/>
      <c r="D224" s="138" t="s">
        <v>384</v>
      </c>
      <c r="E224" s="417">
        <v>60</v>
      </c>
      <c r="F224" s="322"/>
      <c r="G224" s="322"/>
    </row>
    <row r="225" spans="1:7" ht="12.75">
      <c r="A225" s="320"/>
      <c r="B225" s="1044" t="s">
        <v>824</v>
      </c>
      <c r="C225" s="1044"/>
      <c r="D225" s="138" t="s">
        <v>384</v>
      </c>
      <c r="E225" s="417">
        <v>110</v>
      </c>
      <c r="F225" s="322"/>
      <c r="G225" s="322"/>
    </row>
    <row r="226" spans="1:7" ht="12.75">
      <c r="A226" s="320"/>
      <c r="B226" s="1044" t="s">
        <v>825</v>
      </c>
      <c r="C226" s="1044"/>
      <c r="D226" s="138" t="s">
        <v>384</v>
      </c>
      <c r="E226" s="417">
        <v>40</v>
      </c>
      <c r="F226" s="322"/>
      <c r="G226" s="322"/>
    </row>
    <row r="227" spans="1:7" ht="12.75">
      <c r="A227" s="320"/>
      <c r="B227" s="1044" t="s">
        <v>826</v>
      </c>
      <c r="C227" s="1044"/>
      <c r="D227" s="138" t="s">
        <v>384</v>
      </c>
      <c r="E227" s="417">
        <v>50</v>
      </c>
      <c r="F227" s="322"/>
      <c r="G227" s="322"/>
    </row>
    <row r="228" spans="1:7" ht="12.75">
      <c r="A228" s="498"/>
      <c r="B228" s="1045" t="s">
        <v>827</v>
      </c>
      <c r="C228" s="1045"/>
      <c r="D228" s="290" t="s">
        <v>384</v>
      </c>
      <c r="E228" s="556">
        <v>120</v>
      </c>
      <c r="F228" s="501"/>
      <c r="G228" s="501"/>
    </row>
    <row r="229" spans="1:7" ht="12.75">
      <c r="A229" s="122"/>
      <c r="B229" s="370"/>
      <c r="C229" s="136"/>
      <c r="D229" s="836" t="s">
        <v>384</v>
      </c>
      <c r="E229" s="837">
        <f>SUM(E223:E228)</f>
        <v>550</v>
      </c>
      <c r="F229" s="838"/>
      <c r="G229" s="839">
        <f>SUM(G223:G228)</f>
        <v>0</v>
      </c>
    </row>
    <row r="230" spans="1:7" ht="12.75">
      <c r="A230" s="1057" t="s">
        <v>385</v>
      </c>
      <c r="B230" s="1058"/>
      <c r="C230" s="1059"/>
      <c r="D230" s="757" t="s">
        <v>384</v>
      </c>
      <c r="E230" s="421">
        <f>SUM(E229,E221,E212,E182,E147)</f>
        <v>2710</v>
      </c>
      <c r="F230" s="489"/>
      <c r="G230" s="826">
        <f>SUM(G229,G221,G212,G182,G147)</f>
        <v>0</v>
      </c>
    </row>
    <row r="231" spans="1:7" ht="12.75">
      <c r="A231" s="148" t="s">
        <v>407</v>
      </c>
      <c r="B231" s="246"/>
      <c r="C231" s="423"/>
      <c r="D231" s="138" t="s">
        <v>406</v>
      </c>
      <c r="E231" s="423">
        <v>25</v>
      </c>
      <c r="F231" s="312"/>
      <c r="G231" s="840">
        <f>PRODUCT(E231,G230)/100+G230</f>
        <v>0</v>
      </c>
    </row>
    <row r="232" spans="1:7" ht="12.75">
      <c r="A232" s="149" t="s">
        <v>397</v>
      </c>
      <c r="B232" s="144"/>
      <c r="C232" s="150"/>
      <c r="D232" s="115"/>
      <c r="E232" s="153"/>
      <c r="F232" s="154"/>
      <c r="G232" s="841">
        <f>PRODUCT(G231)*1.03</f>
        <v>0</v>
      </c>
    </row>
    <row r="233" spans="1:7" ht="12.75">
      <c r="A233" s="122"/>
      <c r="B233" s="370"/>
      <c r="C233" s="136"/>
      <c r="D233" s="842"/>
      <c r="E233" s="843"/>
      <c r="F233" s="372"/>
      <c r="G233" s="373"/>
    </row>
    <row r="234" spans="1:7" ht="12.75">
      <c r="A234" s="990" t="s">
        <v>36</v>
      </c>
      <c r="B234" s="991"/>
      <c r="C234" s="992"/>
      <c r="D234" s="359"/>
      <c r="E234" s="359"/>
      <c r="F234" s="359"/>
      <c r="G234" s="359"/>
    </row>
    <row r="235" spans="1:7" ht="12.75">
      <c r="A235" s="993" t="s">
        <v>828</v>
      </c>
      <c r="B235" s="994"/>
      <c r="C235" s="995"/>
      <c r="D235" s="360" t="s">
        <v>408</v>
      </c>
      <c r="E235" s="472">
        <v>0.675</v>
      </c>
      <c r="F235" s="522"/>
      <c r="G235" s="565"/>
    </row>
    <row r="236" spans="1:7" ht="12.75">
      <c r="A236" s="1053" t="s">
        <v>385</v>
      </c>
      <c r="B236" s="1054"/>
      <c r="C236" s="1055"/>
      <c r="D236" s="174"/>
      <c r="E236" s="175"/>
      <c r="F236" s="176"/>
      <c r="G236" s="219">
        <f>SUM(G235:G235)</f>
        <v>0</v>
      </c>
    </row>
    <row r="237" spans="1:7" ht="12.75">
      <c r="A237" s="88"/>
      <c r="B237" s="89"/>
      <c r="C237" s="90"/>
      <c r="D237" s="91"/>
      <c r="E237" s="92"/>
      <c r="F237" s="93"/>
      <c r="G237" s="94"/>
    </row>
    <row r="238" spans="1:7" ht="12.75">
      <c r="A238" s="1064" t="s">
        <v>442</v>
      </c>
      <c r="B238" s="1065"/>
      <c r="C238" s="1065"/>
      <c r="D238" s="95"/>
      <c r="E238" s="96"/>
      <c r="F238" s="96"/>
      <c r="G238" s="161">
        <f>SUM(G236,G232)</f>
        <v>0</v>
      </c>
    </row>
    <row r="239" spans="1:7" ht="12.75">
      <c r="A239" s="66"/>
      <c r="B239" s="156"/>
      <c r="C239" s="136"/>
      <c r="D239" s="156"/>
      <c r="E239" s="157"/>
      <c r="F239" s="157"/>
      <c r="G239" s="57"/>
    </row>
    <row r="240" spans="1:7" ht="15">
      <c r="A240" s="1005" t="s">
        <v>125</v>
      </c>
      <c r="B240" s="1005"/>
      <c r="C240" s="1005"/>
      <c r="D240" s="436"/>
      <c r="E240" s="436"/>
      <c r="F240" s="436"/>
      <c r="G240" s="380">
        <f>SUM(G237:G238,G142)</f>
        <v>0</v>
      </c>
    </row>
    <row r="241" spans="1:7" ht="12.75">
      <c r="A241" s="469"/>
      <c r="B241" s="469"/>
      <c r="C241" s="469"/>
      <c r="D241" s="469"/>
      <c r="E241" s="469"/>
      <c r="F241" s="469"/>
      <c r="G241" s="469"/>
    </row>
    <row r="242" spans="1:7" ht="15">
      <c r="A242" s="435" t="s">
        <v>1205</v>
      </c>
      <c r="B242" s="208"/>
      <c r="C242" s="196"/>
      <c r="D242" s="196"/>
      <c r="E242" s="196"/>
      <c r="F242" s="196"/>
      <c r="G242" s="196"/>
    </row>
    <row r="243" spans="1:7" ht="12.75">
      <c r="A243" s="469"/>
      <c r="B243" s="469"/>
      <c r="C243" s="469"/>
      <c r="D243" s="469"/>
      <c r="E243" s="469"/>
      <c r="F243" s="469"/>
      <c r="G243" s="469"/>
    </row>
    <row r="244" spans="1:7" ht="13.5">
      <c r="A244" s="470" t="s">
        <v>1140</v>
      </c>
      <c r="B244" s="208"/>
      <c r="C244" s="196"/>
      <c r="D244" s="196"/>
      <c r="E244" s="196"/>
      <c r="F244" s="196"/>
      <c r="G244" s="196"/>
    </row>
    <row r="245" spans="1:7" ht="13.5" customHeight="1">
      <c r="A245" s="230"/>
      <c r="B245" s="222"/>
      <c r="C245" s="197"/>
      <c r="D245" s="197"/>
      <c r="E245" s="197"/>
      <c r="F245" s="197"/>
      <c r="G245" s="197"/>
    </row>
    <row r="246" spans="1:7" ht="12.75">
      <c r="A246" s="471" t="s">
        <v>395</v>
      </c>
      <c r="B246" s="63"/>
      <c r="C246" s="63"/>
      <c r="D246" s="63"/>
      <c r="E246" s="64"/>
      <c r="F246" s="65"/>
      <c r="G246" s="65"/>
    </row>
    <row r="247" spans="1:7" ht="12.75">
      <c r="A247" s="120" t="s">
        <v>387</v>
      </c>
      <c r="B247" s="120" t="s">
        <v>379</v>
      </c>
      <c r="C247" s="120" t="s">
        <v>388</v>
      </c>
      <c r="D247" s="121" t="s">
        <v>380</v>
      </c>
      <c r="E247" s="121" t="s">
        <v>381</v>
      </c>
      <c r="F247" s="121" t="s">
        <v>382</v>
      </c>
      <c r="G247" s="198" t="s">
        <v>383</v>
      </c>
    </row>
    <row r="248" spans="1:7" ht="33.75">
      <c r="A248" s="325">
        <v>1</v>
      </c>
      <c r="B248" s="326" t="s">
        <v>674</v>
      </c>
      <c r="C248" s="327" t="s">
        <v>673</v>
      </c>
      <c r="D248" s="328" t="s">
        <v>389</v>
      </c>
      <c r="E248" s="329">
        <v>153</v>
      </c>
      <c r="F248" s="329"/>
      <c r="G248" s="329"/>
    </row>
    <row r="249" spans="1:7" ht="22.5">
      <c r="A249" s="138">
        <v>2</v>
      </c>
      <c r="B249" s="139" t="s">
        <v>386</v>
      </c>
      <c r="C249" s="240" t="s">
        <v>676</v>
      </c>
      <c r="D249" s="234" t="s">
        <v>389</v>
      </c>
      <c r="E249" s="241">
        <v>153</v>
      </c>
      <c r="F249" s="241"/>
      <c r="G249" s="241"/>
    </row>
    <row r="250" spans="1:7" ht="22.5">
      <c r="A250" s="138">
        <v>3</v>
      </c>
      <c r="B250" s="139" t="s">
        <v>425</v>
      </c>
      <c r="C250" s="240" t="s">
        <v>1168</v>
      </c>
      <c r="D250" s="234" t="s">
        <v>389</v>
      </c>
      <c r="E250" s="241">
        <v>306</v>
      </c>
      <c r="F250" s="241"/>
      <c r="G250" s="241"/>
    </row>
    <row r="251" spans="1:7" ht="22.5">
      <c r="A251" s="355">
        <v>4</v>
      </c>
      <c r="B251" s="356" t="s">
        <v>430</v>
      </c>
      <c r="C251" s="285" t="s">
        <v>1169</v>
      </c>
      <c r="D251" s="357" t="s">
        <v>390</v>
      </c>
      <c r="E251" s="358">
        <v>0.459</v>
      </c>
      <c r="F251" s="331"/>
      <c r="G251" s="331"/>
    </row>
    <row r="252" spans="1:7" ht="22.5">
      <c r="A252" s="232">
        <v>5</v>
      </c>
      <c r="B252" s="139" t="s">
        <v>426</v>
      </c>
      <c r="C252" s="240" t="s">
        <v>1170</v>
      </c>
      <c r="D252" s="233" t="s">
        <v>389</v>
      </c>
      <c r="E252" s="241">
        <v>459</v>
      </c>
      <c r="F252" s="241"/>
      <c r="G252" s="241"/>
    </row>
    <row r="253" spans="1:7" ht="33.75">
      <c r="A253" s="232">
        <v>6</v>
      </c>
      <c r="B253" s="285" t="s">
        <v>429</v>
      </c>
      <c r="C253" s="285" t="s">
        <v>1171</v>
      </c>
      <c r="D253" s="233" t="s">
        <v>390</v>
      </c>
      <c r="E253" s="330">
        <v>0.00306</v>
      </c>
      <c r="F253" s="275"/>
      <c r="G253" s="331"/>
    </row>
    <row r="254" spans="1:7" ht="45">
      <c r="A254" s="276">
        <v>7</v>
      </c>
      <c r="B254" s="332" t="s">
        <v>431</v>
      </c>
      <c r="C254" s="333" t="s">
        <v>675</v>
      </c>
      <c r="D254" s="277" t="s">
        <v>389</v>
      </c>
      <c r="E254" s="334">
        <v>153</v>
      </c>
      <c r="F254" s="334"/>
      <c r="G254" s="334"/>
    </row>
    <row r="255" spans="1:7" ht="22.5">
      <c r="A255" s="276">
        <v>8</v>
      </c>
      <c r="B255" s="332" t="s">
        <v>427</v>
      </c>
      <c r="C255" s="333" t="s">
        <v>428</v>
      </c>
      <c r="D255" s="277" t="s">
        <v>389</v>
      </c>
      <c r="E255" s="334">
        <v>153</v>
      </c>
      <c r="F255" s="334"/>
      <c r="G255" s="334"/>
    </row>
    <row r="256" spans="1:7" ht="12.75">
      <c r="A256" s="242">
        <v>9</v>
      </c>
      <c r="B256" s="291" t="s">
        <v>422</v>
      </c>
      <c r="C256" s="292" t="s">
        <v>400</v>
      </c>
      <c r="D256" s="236" t="s">
        <v>390</v>
      </c>
      <c r="E256" s="575">
        <v>2.75</v>
      </c>
      <c r="F256" s="574"/>
      <c r="G256" s="493"/>
    </row>
    <row r="257" spans="1:7" ht="12.75">
      <c r="A257" s="116" t="s">
        <v>396</v>
      </c>
      <c r="B257" s="100"/>
      <c r="C257" s="101"/>
      <c r="D257" s="102"/>
      <c r="E257" s="103"/>
      <c r="F257" s="104"/>
      <c r="G257" s="223">
        <f>SUM(G248:G256)</f>
        <v>0</v>
      </c>
    </row>
    <row r="258" spans="1:7" ht="12.75">
      <c r="A258" s="122"/>
      <c r="B258" s="123"/>
      <c r="C258" s="124"/>
      <c r="D258" s="125"/>
      <c r="E258" s="126"/>
      <c r="F258" s="127"/>
      <c r="G258" s="110"/>
    </row>
    <row r="259" spans="1:7" ht="12.75">
      <c r="A259" s="1046" t="s">
        <v>292</v>
      </c>
      <c r="B259" s="1046"/>
      <c r="C259" s="1046"/>
      <c r="D259" s="66"/>
      <c r="E259" s="67"/>
      <c r="F259" s="57"/>
      <c r="G259" s="57"/>
    </row>
    <row r="260" spans="1:7" ht="12.75">
      <c r="A260" s="1006" t="s">
        <v>126</v>
      </c>
      <c r="B260" s="1007"/>
      <c r="C260" s="1008"/>
      <c r="D260" s="367" t="s">
        <v>390</v>
      </c>
      <c r="E260" s="368">
        <v>2.142</v>
      </c>
      <c r="F260" s="336"/>
      <c r="G260" s="336"/>
    </row>
    <row r="261" spans="1:7" ht="12.75">
      <c r="A261" s="364" t="s">
        <v>432</v>
      </c>
      <c r="B261" s="365"/>
      <c r="C261" s="366"/>
      <c r="D261" s="366"/>
      <c r="E261" s="366"/>
      <c r="F261" s="366"/>
      <c r="G261" s="366"/>
    </row>
    <row r="262" spans="1:7" ht="12.75">
      <c r="A262" s="993" t="s">
        <v>127</v>
      </c>
      <c r="B262" s="994"/>
      <c r="C262" s="995"/>
      <c r="D262" s="360" t="s">
        <v>408</v>
      </c>
      <c r="E262" s="472">
        <v>0.573</v>
      </c>
      <c r="F262" s="165"/>
      <c r="G262" s="165"/>
    </row>
    <row r="263" spans="1:7" ht="12.75">
      <c r="A263" s="1041" t="s">
        <v>1172</v>
      </c>
      <c r="B263" s="1042"/>
      <c r="C263" s="1043"/>
      <c r="D263" s="138" t="s">
        <v>399</v>
      </c>
      <c r="E263" s="362">
        <v>3.06</v>
      </c>
      <c r="F263" s="362"/>
      <c r="G263" s="362"/>
    </row>
    <row r="264" spans="1:7" ht="12.75">
      <c r="A264" s="996" t="s">
        <v>128</v>
      </c>
      <c r="B264" s="997"/>
      <c r="C264" s="998"/>
      <c r="D264" s="234" t="s">
        <v>399</v>
      </c>
      <c r="E264" s="288">
        <v>4.6</v>
      </c>
      <c r="F264" s="275"/>
      <c r="G264" s="275"/>
    </row>
    <row r="265" spans="1:7" ht="12.75">
      <c r="A265" s="999" t="s">
        <v>443</v>
      </c>
      <c r="B265" s="1000"/>
      <c r="C265" s="1000"/>
      <c r="D265" s="184"/>
      <c r="E265" s="185"/>
      <c r="F265" s="186"/>
      <c r="G265" s="159">
        <f>SUM(G260:G264)</f>
        <v>0</v>
      </c>
    </row>
    <row r="266" spans="1:7" ht="12.75">
      <c r="A266" s="177"/>
      <c r="B266" s="187"/>
      <c r="C266" s="172"/>
      <c r="D266" s="188"/>
      <c r="E266" s="189"/>
      <c r="F266" s="190"/>
      <c r="G266" s="182"/>
    </row>
    <row r="267" spans="1:7" ht="13.5">
      <c r="A267" s="987" t="s">
        <v>677</v>
      </c>
      <c r="B267" s="987"/>
      <c r="C267" s="987"/>
      <c r="D267" s="433"/>
      <c r="E267" s="433"/>
      <c r="F267" s="433"/>
      <c r="G267" s="228">
        <f>SUM(G265,G257)</f>
        <v>0</v>
      </c>
    </row>
    <row r="268" spans="1:7" ht="13.5">
      <c r="A268" s="224"/>
      <c r="B268" s="224"/>
      <c r="C268" s="224"/>
      <c r="D268" s="224"/>
      <c r="E268" s="224"/>
      <c r="F268" s="224"/>
      <c r="G268" s="268"/>
    </row>
    <row r="269" spans="1:7" ht="13.5">
      <c r="A269" s="988" t="s">
        <v>295</v>
      </c>
      <c r="B269" s="988"/>
      <c r="C269" s="988"/>
      <c r="D269" s="988"/>
      <c r="E269" s="988"/>
      <c r="F269" s="988"/>
      <c r="G269" s="988"/>
    </row>
    <row r="270" spans="1:7" ht="15" customHeight="1">
      <c r="A270" s="224"/>
      <c r="B270" s="205"/>
      <c r="C270" s="205"/>
      <c r="D270" s="205"/>
      <c r="E270" s="205"/>
      <c r="F270" s="205"/>
      <c r="G270" s="206"/>
    </row>
    <row r="271" spans="1:7" ht="12.75">
      <c r="A271" s="256" t="s">
        <v>395</v>
      </c>
      <c r="B271" s="63"/>
      <c r="C271" s="63"/>
      <c r="D271" s="63"/>
      <c r="E271" s="64"/>
      <c r="F271" s="65"/>
      <c r="G271" s="65"/>
    </row>
    <row r="272" spans="1:7" ht="12.75">
      <c r="A272" s="120" t="s">
        <v>387</v>
      </c>
      <c r="B272" s="120" t="s">
        <v>379</v>
      </c>
      <c r="C272" s="120" t="s">
        <v>388</v>
      </c>
      <c r="D272" s="121" t="s">
        <v>380</v>
      </c>
      <c r="E272" s="121" t="s">
        <v>381</v>
      </c>
      <c r="F272" s="121" t="s">
        <v>382</v>
      </c>
      <c r="G272" s="198" t="s">
        <v>383</v>
      </c>
    </row>
    <row r="273" spans="1:7" ht="34.5">
      <c r="A273" s="355">
        <v>1</v>
      </c>
      <c r="B273" s="356" t="s">
        <v>386</v>
      </c>
      <c r="C273" s="285" t="s">
        <v>318</v>
      </c>
      <c r="D273" s="357" t="s">
        <v>390</v>
      </c>
      <c r="E273" s="580">
        <v>0.12</v>
      </c>
      <c r="F273" s="331"/>
      <c r="G273" s="331"/>
    </row>
    <row r="274" spans="1:7" ht="57">
      <c r="A274" s="242">
        <v>2</v>
      </c>
      <c r="B274" s="291" t="s">
        <v>386</v>
      </c>
      <c r="C274" s="292" t="s">
        <v>716</v>
      </c>
      <c r="D274" s="335" t="s">
        <v>389</v>
      </c>
      <c r="E274" s="293">
        <v>3</v>
      </c>
      <c r="F274" s="293"/>
      <c r="G274" s="293"/>
    </row>
    <row r="275" spans="1:7" ht="12.75">
      <c r="A275" s="116" t="s">
        <v>396</v>
      </c>
      <c r="B275" s="100"/>
      <c r="C275" s="101"/>
      <c r="D275" s="102"/>
      <c r="E275" s="103"/>
      <c r="F275" s="104"/>
      <c r="G275" s="223">
        <f>SUM(G273:G274)</f>
        <v>0</v>
      </c>
    </row>
    <row r="276" spans="1:7" ht="12.75">
      <c r="A276" s="122"/>
      <c r="B276" s="123"/>
      <c r="C276" s="124"/>
      <c r="D276" s="125"/>
      <c r="E276" s="126"/>
      <c r="F276" s="127"/>
      <c r="G276" s="110"/>
    </row>
    <row r="277" spans="1:7" ht="12.75">
      <c r="A277" s="989" t="s">
        <v>293</v>
      </c>
      <c r="B277" s="989"/>
      <c r="C277" s="989"/>
      <c r="D277" s="66"/>
      <c r="E277" s="67"/>
      <c r="F277" s="57"/>
      <c r="G277" s="57"/>
    </row>
    <row r="278" spans="1:7" ht="12.75">
      <c r="A278" s="990" t="s">
        <v>717</v>
      </c>
      <c r="B278" s="991"/>
      <c r="C278" s="992"/>
      <c r="D278" s="385"/>
      <c r="E278" s="385"/>
      <c r="F278" s="385"/>
      <c r="G278" s="385"/>
    </row>
    <row r="279" spans="1:7" ht="12.75">
      <c r="A279" s="993" t="s">
        <v>297</v>
      </c>
      <c r="B279" s="994"/>
      <c r="C279" s="995"/>
      <c r="D279" s="360" t="s">
        <v>408</v>
      </c>
      <c r="E279" s="472">
        <v>0.15</v>
      </c>
      <c r="F279" s="165"/>
      <c r="G279" s="165"/>
    </row>
    <row r="280" spans="1:7" ht="12.75">
      <c r="A280" s="996" t="s">
        <v>319</v>
      </c>
      <c r="B280" s="997"/>
      <c r="C280" s="998"/>
      <c r="D280" s="234" t="s">
        <v>399</v>
      </c>
      <c r="E280" s="288">
        <v>0.09</v>
      </c>
      <c r="F280" s="275"/>
      <c r="G280" s="275"/>
    </row>
    <row r="281" spans="1:7" ht="12.75">
      <c r="A281" s="999" t="s">
        <v>445</v>
      </c>
      <c r="B281" s="1000"/>
      <c r="C281" s="1000"/>
      <c r="D281" s="184"/>
      <c r="E281" s="185"/>
      <c r="F281" s="186"/>
      <c r="G281" s="159">
        <f>SUM(G279:G280)</f>
        <v>0</v>
      </c>
    </row>
    <row r="282" spans="1:7" ht="12.75">
      <c r="A282" s="177"/>
      <c r="B282" s="187"/>
      <c r="C282" s="172"/>
      <c r="D282" s="188"/>
      <c r="E282" s="189"/>
      <c r="F282" s="190"/>
      <c r="G282" s="182"/>
    </row>
    <row r="283" spans="1:7" ht="13.5">
      <c r="A283" s="987" t="s">
        <v>303</v>
      </c>
      <c r="B283" s="987"/>
      <c r="C283" s="987"/>
      <c r="D283" s="433"/>
      <c r="E283" s="433"/>
      <c r="F283" s="433"/>
      <c r="G283" s="228">
        <f>SUM(G281,G275)</f>
        <v>0</v>
      </c>
    </row>
    <row r="284" spans="1:7" ht="15">
      <c r="A284" s="224"/>
      <c r="B284" s="205"/>
      <c r="C284" s="205"/>
      <c r="D284" s="205"/>
      <c r="E284" s="205"/>
      <c r="F284" s="205"/>
      <c r="G284" s="206"/>
    </row>
    <row r="285" spans="1:7" ht="15">
      <c r="A285" s="217" t="s">
        <v>438</v>
      </c>
      <c r="B285" s="217"/>
      <c r="C285" s="217"/>
      <c r="D285" s="217"/>
      <c r="E285" s="217"/>
      <c r="F285" s="217"/>
      <c r="G285" s="218">
        <f>SUM(G283,G267)</f>
        <v>0</v>
      </c>
    </row>
  </sheetData>
  <sheetProtection/>
  <mergeCells count="155">
    <mergeCell ref="A278:C278"/>
    <mergeCell ref="A279:C279"/>
    <mergeCell ref="A280:C280"/>
    <mergeCell ref="A281:C281"/>
    <mergeCell ref="A283:C283"/>
    <mergeCell ref="A263:C263"/>
    <mergeCell ref="A264:C264"/>
    <mergeCell ref="A265:C265"/>
    <mergeCell ref="A267:C267"/>
    <mergeCell ref="A269:G269"/>
    <mergeCell ref="A277:C277"/>
    <mergeCell ref="A236:C236"/>
    <mergeCell ref="A238:C238"/>
    <mergeCell ref="A240:C240"/>
    <mergeCell ref="A259:C259"/>
    <mergeCell ref="A260:C260"/>
    <mergeCell ref="A262:C262"/>
    <mergeCell ref="B226:C226"/>
    <mergeCell ref="B227:C227"/>
    <mergeCell ref="B228:C228"/>
    <mergeCell ref="A230:C230"/>
    <mergeCell ref="A234:C234"/>
    <mergeCell ref="A235:C235"/>
    <mergeCell ref="B219:C219"/>
    <mergeCell ref="B220:C220"/>
    <mergeCell ref="A222:B222"/>
    <mergeCell ref="B223:C223"/>
    <mergeCell ref="B224:C224"/>
    <mergeCell ref="B225:C225"/>
    <mergeCell ref="A213:B213"/>
    <mergeCell ref="B214:C214"/>
    <mergeCell ref="B215:C215"/>
    <mergeCell ref="B216:C216"/>
    <mergeCell ref="B217:C217"/>
    <mergeCell ref="B218:C218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0:C180"/>
    <mergeCell ref="B181:C181"/>
    <mergeCell ref="A184:B184"/>
    <mergeCell ref="B185:C185"/>
    <mergeCell ref="B186:C186"/>
    <mergeCell ref="B187:C187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A123:C123"/>
    <mergeCell ref="A124:C124"/>
    <mergeCell ref="A125:C125"/>
    <mergeCell ref="A127:C127"/>
    <mergeCell ref="A129:C129"/>
    <mergeCell ref="B149:C149"/>
    <mergeCell ref="B112:C112"/>
    <mergeCell ref="B113:C113"/>
    <mergeCell ref="B114:C114"/>
    <mergeCell ref="A116:B116"/>
    <mergeCell ref="B117:C117"/>
    <mergeCell ref="A119:C119"/>
    <mergeCell ref="E34:F34"/>
    <mergeCell ref="A144:C144"/>
    <mergeCell ref="A145:B145"/>
    <mergeCell ref="B146:C146"/>
    <mergeCell ref="A148:B148"/>
    <mergeCell ref="A86:C86"/>
    <mergeCell ref="A91:C91"/>
    <mergeCell ref="A110:C110"/>
    <mergeCell ref="A96:D96"/>
    <mergeCell ref="A111:B111"/>
    <mergeCell ref="A7:G7"/>
    <mergeCell ref="B24:G24"/>
    <mergeCell ref="E26:F26"/>
    <mergeCell ref="A90:C90"/>
    <mergeCell ref="B28:C28"/>
    <mergeCell ref="B30:C30"/>
    <mergeCell ref="B32:C32"/>
    <mergeCell ref="B80:C80"/>
    <mergeCell ref="E28:F28"/>
    <mergeCell ref="E30:F30"/>
    <mergeCell ref="E38:F38"/>
    <mergeCell ref="B1:C1"/>
    <mergeCell ref="C15:G15"/>
    <mergeCell ref="C19:D19"/>
    <mergeCell ref="B20:C20"/>
    <mergeCell ref="C16:G16"/>
    <mergeCell ref="C18:D18"/>
    <mergeCell ref="A3:G3"/>
    <mergeCell ref="A4:G4"/>
    <mergeCell ref="A6:G6"/>
    <mergeCell ref="E37:F37"/>
    <mergeCell ref="A59:C59"/>
    <mergeCell ref="B47:C47"/>
    <mergeCell ref="E32:F32"/>
    <mergeCell ref="A92:C92"/>
    <mergeCell ref="A94:C94"/>
    <mergeCell ref="B77:C77"/>
    <mergeCell ref="B81:C81"/>
    <mergeCell ref="B82:C82"/>
    <mergeCell ref="A76:B76"/>
    <mergeCell ref="A75:C75"/>
    <mergeCell ref="B83:C83"/>
    <mergeCell ref="B84:C84"/>
    <mergeCell ref="A85:C85"/>
    <mergeCell ref="E39:F39"/>
    <mergeCell ref="B46:C46"/>
    <mergeCell ref="A78:C78"/>
    <mergeCell ref="A79:B79"/>
  </mergeCells>
  <printOptions/>
  <pageMargins left="0.7" right="0.7" top="0.787401575" bottom="0.787401575" header="0.3" footer="0.3"/>
  <pageSetup horizontalDpi="600" verticalDpi="600" orientation="portrait" paperSize="9" r:id="rId1"/>
  <rowBreaks count="3" manualBreakCount="3">
    <brk id="78" max="255" man="1"/>
    <brk id="131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</cp:lastModifiedBy>
  <cp:lastPrinted>2014-10-17T14:42:14Z</cp:lastPrinted>
  <dcterms:created xsi:type="dcterms:W3CDTF">1997-01-24T11:07:25Z</dcterms:created>
  <dcterms:modified xsi:type="dcterms:W3CDTF">2014-11-12T12:34:58Z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