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list'!$F$5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'Položky'!$A$1:$G$16</definedName>
    <definedName name="_xlnm.Print_Area" localSheetId="1">'Rekapitulace'!$A$1:$I$22</definedName>
    <definedName name="PocetMJ">'Krycí list'!$G$8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<sst xmlns="http://schemas.openxmlformats.org/spreadsheetml/2006/main" count="131" uniqueCount="100">
  <si>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</si>
  <si>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</si>
  <si>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</si>
  <si>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</si>
  <si>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</si>
  <si>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</si>
  <si>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</si>
  <si>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</si>
  <si>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</si>
  <si>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</si>
  <si>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</si>
  <si>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</si>
  <si>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</si>
  <si>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</si>
  <si>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</si>
  <si>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</si>
  <si>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</si>
  <si>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</si>
  <si>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</si>
  <si>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</si>
  <si>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</si>
  <si>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</si>
  <si>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</si>
  <si>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</si>
  <si>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</si>
  <si>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</si>
  <si>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</si>
  <si>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</si>
  <si>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</si>
  <si>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</si>
  <si>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</si>
  <si>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</si>
  <si>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</si>
  <si>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</si>
  <si>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</si>
  <si>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</si>
  <si>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</si>
  <si>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</si>
  <si>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</si>
  <si>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</si>
  <si>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</si>
  <si>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</si>
  <si>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</si>
  <si>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</si>
  <si>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</si>
  <si>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</si>
  <si>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</si>
  <si>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</si>
  <si>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</si>
  <si>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</si>
  <si>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</si>
  <si>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</si>
  <si>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</si>
  <si>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</si>
  <si>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</si>
  <si>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</si>
  <si>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</si>
  <si>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</si>
  <si>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</si>
  <si>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</si>
  <si>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</si>
  <si>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</si>
  <si>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</si>
  <si>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</si>
  <si>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</si>
  <si>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</si>
  <si>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</si>
  <si>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</si>
  <si>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</si>
  <si>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</si>
  <si>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10001200</t>
  </si>
  <si>
    <t>REVITALIZACE PROSTOR ÚSTAVU 423, OBJ.B</t>
  </si>
  <si>
    <t>S01</t>
  </si>
  <si>
    <t>REVITAL. PROSTOR ÚSTAV 423 NEINVESTICE</t>
  </si>
  <si>
    <t>767</t>
  </si>
  <si>
    <t>Konstrukce zámečnické</t>
  </si>
  <si>
    <t>m2</t>
  </si>
  <si>
    <t>4,04*2,5+2,07*2,5</t>
  </si>
  <si>
    <t>998767201R00</t>
  </si>
  <si>
    <t xml:space="preserve">Přesun hmot pro zámečnické konstr.,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</si>
  <si>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</si>
  <si>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</si>
  <si>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</si>
  <si>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</si>
  <si>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</si>
  <si>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</si>
  <si>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</si>
  <si>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</si>
  <si>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4,1*2,5+3,1*2,5</t>
  </si>
  <si>
    <t>d+m mobilní dílenské stoly, dle PD</t>
  </si>
  <si>
    <t>d+m nářadová skřín, dle PD</t>
  </si>
  <si>
    <t>d+m dílenské stoly , dle PD</t>
  </si>
  <si>
    <t>d+m školní židle  , dle PD</t>
  </si>
  <si>
    <t>d+m regály průmyslové, policové hl. 40 cm, v=250 cm  dle PD</t>
  </si>
  <si>
    <t>0-0/1</t>
  </si>
  <si>
    <t>0-0/2</t>
  </si>
  <si>
    <t>0-0/3</t>
  </si>
  <si>
    <t>0-0/4</t>
  </si>
  <si>
    <t>0-0/5</t>
  </si>
  <si>
    <t>0-0/6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</si>
</sst>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9" fillId="0" borderId="61" xfId="46" applyFont="1" applyBorder="1" applyAlignment="1">
      <alignment horizontal="center"/>
      <protection/>
    </xf>
    <xf numFmtId="49" fontId="9" fillId="0" borderId="61" xfId="46" applyNumberFormat="1" applyFont="1" applyBorder="1" applyAlignment="1">
      <alignment horizontal="left"/>
      <protection/>
    </xf>
    <xf numFmtId="0" fontId="14" fillId="0" borderId="0" xfId="46" applyFont="1" applyAlignment="1">
      <alignment wrapText="1"/>
      <protection/>
    </xf>
    <xf numFmtId="4" fontId="15" fillId="36" borderId="61" xfId="46" applyNumberFormat="1" applyFont="1" applyFill="1" applyBorder="1" applyAlignment="1">
      <alignment horizontal="right" wrapText="1"/>
      <protection/>
    </xf>
    <xf numFmtId="0" fontId="15" fillId="36" borderId="61" xfId="46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6" applyFill="1" applyBorder="1" applyAlignment="1">
      <alignment horizontal="center"/>
      <protection/>
    </xf>
    <xf numFmtId="49" fontId="3" fillId="33" borderId="62" xfId="46" applyNumberFormat="1" applyFont="1" applyFill="1" applyBorder="1" applyAlignment="1">
      <alignment horizontal="left"/>
      <protection/>
    </xf>
    <xf numFmtId="0" fontId="3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1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  <xf numFmtId="49" fontId="15" fillId="36" borderId="25" xfId="46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10001200</v>
      </c>
      <c r="D2" s="6" t="str">
        <f>Rekapitulace!G2</f>
        <v>REVITAL. PROSTOR ÚSTAV 423 NEINVESTICE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72</v>
      </c>
      <c r="B5" s="16"/>
      <c r="C5" s="17" t="s">
        <v>73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8</v>
      </c>
      <c r="B8" s="21"/>
      <c r="C8" s="181"/>
      <c r="D8" s="182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1"/>
      <c r="D9" s="182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10001200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3"/>
      <c r="F12" s="184"/>
      <c r="G12" s="185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Rekapitulace!A13</f>
        <v>Ztížené výrobní podmínky</v>
      </c>
      <c r="E15" s="48"/>
      <c r="F15" s="49"/>
      <c r="G15" s="46">
        <f>Rekapitulace!I13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 t="str">
        <f>Rekapitulace!A14</f>
        <v>Oborová přirážka</v>
      </c>
      <c r="E16" s="50"/>
      <c r="F16" s="51"/>
      <c r="G16" s="46">
        <f>Rekapitulace!I14</f>
        <v>0</v>
      </c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 t="str">
        <f>Rekapitulace!A15</f>
        <v>Přesun stavebních kapacit</v>
      </c>
      <c r="E17" s="50"/>
      <c r="F17" s="51"/>
      <c r="G17" s="46">
        <f>Rekapitulace!I15</f>
        <v>0</v>
      </c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 t="str">
        <f>Rekapitulace!A16</f>
        <v>Mimostaveništní doprava</v>
      </c>
      <c r="E18" s="50"/>
      <c r="F18" s="51"/>
      <c r="G18" s="46">
        <f>Rekapitulace!I16</f>
        <v>0</v>
      </c>
    </row>
    <row r="19" spans="1:7" ht="15.75" customHeight="1">
      <c r="A19" s="53" t="s">
        <v>26</v>
      </c>
      <c r="B19" s="8"/>
      <c r="C19" s="46">
        <f>SUM(C15:C18)</f>
        <v>0</v>
      </c>
      <c r="D19" s="54" t="str">
        <f>Rekapitulace!A17</f>
        <v>Zařízení staveniště</v>
      </c>
      <c r="E19" s="50"/>
      <c r="F19" s="51"/>
      <c r="G19" s="46">
        <f>Rekapitulace!I17</f>
        <v>0</v>
      </c>
    </row>
    <row r="20" spans="1:7" ht="15.75" customHeight="1">
      <c r="A20" s="53"/>
      <c r="B20" s="8"/>
      <c r="C20" s="46"/>
      <c r="D20" s="30" t="str">
        <f>Rekapitulace!A18</f>
        <v>Provoz investora</v>
      </c>
      <c r="E20" s="50"/>
      <c r="F20" s="51"/>
      <c r="G20" s="46">
        <f>Rekapitulace!I18</f>
        <v>0</v>
      </c>
    </row>
    <row r="21" spans="1:7" ht="15.75" customHeight="1">
      <c r="A21" s="53" t="s">
        <v>27</v>
      </c>
      <c r="B21" s="8"/>
      <c r="C21" s="46">
        <f>HZS</f>
        <v>0</v>
      </c>
      <c r="D21" s="30" t="str">
        <f>Rekapitulace!A19</f>
        <v>Kompletační činnost (IČD)</v>
      </c>
      <c r="E21" s="50"/>
      <c r="F21" s="51"/>
      <c r="G21" s="46">
        <f>Rekapitulace!I19</f>
        <v>0</v>
      </c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75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75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75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75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75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75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75"/>
      <c r="B44" s="187"/>
      <c r="C44" s="187"/>
      <c r="D44" s="187"/>
      <c r="E44" s="187"/>
      <c r="F44" s="187"/>
      <c r="G44" s="187"/>
      <c r="H44" t="s">
        <v>4</v>
      </c>
    </row>
    <row r="45" spans="1:8" ht="0.75" customHeight="1">
      <c r="A45" s="75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186"/>
      <c r="C54" s="186"/>
      <c r="D54" s="186"/>
      <c r="E54" s="186"/>
      <c r="F54" s="186"/>
      <c r="G54" s="186"/>
    </row>
    <row r="55" spans="2:7" ht="12.75">
      <c r="B55" s="186"/>
      <c r="C55" s="186"/>
      <c r="D55" s="186"/>
      <c r="E55" s="186"/>
      <c r="F55" s="186"/>
      <c r="G55" s="186"/>
    </row>
  </sheetData>
  <sheetProtection/>
  <mergeCells count="14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76" t="str">
        <f>CONCATENATE(cislostavby," ",nazevstavby)</f>
        <v>10001200 REVITALIZACE PROSTOR ÚSTAVU 423, OBJ.B</v>
      </c>
      <c r="D1" s="77"/>
      <c r="E1" s="78"/>
      <c r="F1" s="77"/>
      <c r="G1" s="79" t="s">
        <v>44</v>
      </c>
      <c r="H1" s="80">
        <v>10001200</v>
      </c>
      <c r="I1" s="81"/>
    </row>
    <row r="2" spans="1:9" ht="13.5" thickBot="1">
      <c r="A2" s="192" t="s">
        <v>1</v>
      </c>
      <c r="B2" s="193"/>
      <c r="C2" s="82" t="str">
        <f>CONCATENATE(cisloobjektu," ",nazevobjektu)</f>
        <v>S01 REVITAL. PROSTOR ÚSTAV 423 NEINVESTICE</v>
      </c>
      <c r="D2" s="83"/>
      <c r="E2" s="84"/>
      <c r="F2" s="83"/>
      <c r="G2" s="194" t="s">
        <v>73</v>
      </c>
      <c r="H2" s="195"/>
      <c r="I2" s="196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3.5" thickBot="1">
      <c r="A7" s="177" t="str">
        <f>Položky!B7</f>
        <v>767</v>
      </c>
      <c r="B7" s="94" t="str">
        <f>Položky!C7</f>
        <v>Konstrukce zámečnické</v>
      </c>
      <c r="D7" s="95"/>
      <c r="E7" s="178">
        <f>Položky!BA16</f>
        <v>0</v>
      </c>
      <c r="F7" s="179">
        <f>Položky!BB16</f>
        <v>0</v>
      </c>
      <c r="G7" s="179">
        <f>Položky!BC16</f>
        <v>0</v>
      </c>
      <c r="H7" s="179">
        <f>Položky!BD16</f>
        <v>0</v>
      </c>
      <c r="I7" s="180">
        <f>Položky!BE16</f>
        <v>0</v>
      </c>
    </row>
    <row r="8" spans="1:9" s="102" customFormat="1" ht="13.5" thickBot="1">
      <c r="A8" s="96"/>
      <c r="B8" s="97" t="s">
        <v>51</v>
      </c>
      <c r="C8" s="97"/>
      <c r="D8" s="98"/>
      <c r="E8" s="99">
        <f>SUM(E7:E7)</f>
        <v>0</v>
      </c>
      <c r="F8" s="100">
        <f>SUM(F7:F7)</f>
        <v>0</v>
      </c>
      <c r="G8" s="100">
        <f>SUM(G7:G7)</f>
        <v>0</v>
      </c>
      <c r="H8" s="100">
        <f>SUM(H7:H7)</f>
        <v>0</v>
      </c>
      <c r="I8" s="101">
        <f>SUM(I7:I7)</f>
        <v>0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57" ht="19.5" customHeight="1">
      <c r="A10" s="86" t="s">
        <v>52</v>
      </c>
      <c r="B10" s="86"/>
      <c r="C10" s="86"/>
      <c r="D10" s="86"/>
      <c r="E10" s="86"/>
      <c r="F10" s="86"/>
      <c r="G10" s="103"/>
      <c r="H10" s="86"/>
      <c r="I10" s="86"/>
      <c r="BA10" s="35"/>
      <c r="BB10" s="35"/>
      <c r="BC10" s="35"/>
      <c r="BD10" s="35"/>
      <c r="BE10" s="35"/>
    </row>
    <row r="11" ht="13.5" thickBot="1"/>
    <row r="12" spans="1:9" ht="12.75">
      <c r="A12" s="104" t="s">
        <v>53</v>
      </c>
      <c r="B12" s="105"/>
      <c r="C12" s="105"/>
      <c r="D12" s="106"/>
      <c r="E12" s="107" t="s">
        <v>54</v>
      </c>
      <c r="F12" s="108" t="s">
        <v>55</v>
      </c>
      <c r="G12" s="109" t="s">
        <v>56</v>
      </c>
      <c r="H12" s="110"/>
      <c r="I12" s="111" t="s">
        <v>54</v>
      </c>
    </row>
    <row r="13" spans="1:53" ht="12.75">
      <c r="A13" s="112" t="s">
        <v>80</v>
      </c>
      <c r="B13" s="113"/>
      <c r="C13" s="113"/>
      <c r="D13" s="114"/>
      <c r="E13" s="115"/>
      <c r="F13" s="116"/>
      <c r="G13" s="117">
        <f aca="true" t="shared" si="0" ref="G13:G20">CHOOSE(BA13+1,HSV+PSV,HSV+PSV+Mont,HSV+PSV+Dodavka+Mont,HSV,PSV,Mont,Dodavka,Mont+Dodavka,0)</f>
        <v>0</v>
      </c>
      <c r="H13" s="118"/>
      <c r="I13" s="119">
        <f aca="true" t="shared" si="1" ref="I13:I20">E13+F13*G13/100</f>
        <v>0</v>
      </c>
      <c r="BA13">
        <v>0</v>
      </c>
    </row>
    <row r="14" spans="1:53" ht="12.75">
      <c r="A14" s="112" t="s">
        <v>81</v>
      </c>
      <c r="B14" s="113"/>
      <c r="C14" s="113"/>
      <c r="D14" s="114"/>
      <c r="E14" s="115"/>
      <c r="F14" s="116"/>
      <c r="G14" s="117">
        <f t="shared" si="0"/>
        <v>0</v>
      </c>
      <c r="H14" s="118"/>
      <c r="I14" s="119">
        <f t="shared" si="1"/>
        <v>0</v>
      </c>
      <c r="BA14">
        <v>0</v>
      </c>
    </row>
    <row r="15" spans="1:53" ht="12.75">
      <c r="A15" s="112" t="s">
        <v>82</v>
      </c>
      <c r="B15" s="113"/>
      <c r="C15" s="113"/>
      <c r="D15" s="114"/>
      <c r="E15" s="115"/>
      <c r="F15" s="116"/>
      <c r="G15" s="117">
        <f t="shared" si="0"/>
        <v>0</v>
      </c>
      <c r="H15" s="118"/>
      <c r="I15" s="119">
        <f t="shared" si="1"/>
        <v>0</v>
      </c>
      <c r="BA15">
        <v>0</v>
      </c>
    </row>
    <row r="16" spans="1:53" ht="12.75">
      <c r="A16" s="112" t="s">
        <v>83</v>
      </c>
      <c r="B16" s="113"/>
      <c r="C16" s="113"/>
      <c r="D16" s="114"/>
      <c r="E16" s="115"/>
      <c r="F16" s="116"/>
      <c r="G16" s="117">
        <f t="shared" si="0"/>
        <v>0</v>
      </c>
      <c r="H16" s="118"/>
      <c r="I16" s="119">
        <f t="shared" si="1"/>
        <v>0</v>
      </c>
      <c r="BA16">
        <v>0</v>
      </c>
    </row>
    <row r="17" spans="1:53" ht="12.75">
      <c r="A17" s="112" t="s">
        <v>84</v>
      </c>
      <c r="B17" s="113"/>
      <c r="C17" s="113"/>
      <c r="D17" s="114"/>
      <c r="E17" s="115"/>
      <c r="F17" s="116"/>
      <c r="G17" s="117">
        <f t="shared" si="0"/>
        <v>0</v>
      </c>
      <c r="H17" s="118"/>
      <c r="I17" s="119">
        <f t="shared" si="1"/>
        <v>0</v>
      </c>
      <c r="BA17">
        <v>1</v>
      </c>
    </row>
    <row r="18" spans="1:53" ht="12.75">
      <c r="A18" s="112" t="s">
        <v>85</v>
      </c>
      <c r="B18" s="113"/>
      <c r="C18" s="113"/>
      <c r="D18" s="114"/>
      <c r="E18" s="115"/>
      <c r="F18" s="116"/>
      <c r="G18" s="117">
        <f t="shared" si="0"/>
        <v>0</v>
      </c>
      <c r="H18" s="118"/>
      <c r="I18" s="119">
        <f t="shared" si="1"/>
        <v>0</v>
      </c>
      <c r="BA18">
        <v>1</v>
      </c>
    </row>
    <row r="19" spans="1:53" ht="12.75">
      <c r="A19" s="112" t="s">
        <v>86</v>
      </c>
      <c r="B19" s="113"/>
      <c r="C19" s="113"/>
      <c r="D19" s="114"/>
      <c r="E19" s="115"/>
      <c r="F19" s="116"/>
      <c r="G19" s="117">
        <f t="shared" si="0"/>
        <v>0</v>
      </c>
      <c r="H19" s="118"/>
      <c r="I19" s="119">
        <f t="shared" si="1"/>
        <v>0</v>
      </c>
      <c r="BA19">
        <v>2</v>
      </c>
    </row>
    <row r="20" spans="1:53" ht="12.75">
      <c r="A20" s="112" t="s">
        <v>87</v>
      </c>
      <c r="B20" s="113"/>
      <c r="C20" s="113"/>
      <c r="D20" s="114"/>
      <c r="E20" s="115"/>
      <c r="F20" s="116"/>
      <c r="G20" s="117">
        <f t="shared" si="0"/>
        <v>0</v>
      </c>
      <c r="H20" s="118"/>
      <c r="I20" s="119">
        <f t="shared" si="1"/>
        <v>0</v>
      </c>
      <c r="BA20">
        <v>2</v>
      </c>
    </row>
    <row r="21" spans="1:9" ht="13.5" thickBot="1">
      <c r="A21" s="120"/>
      <c r="B21" s="121" t="s">
        <v>57</v>
      </c>
      <c r="C21" s="122"/>
      <c r="D21" s="123"/>
      <c r="E21" s="124"/>
      <c r="F21" s="125"/>
      <c r="G21" s="125"/>
      <c r="H21" s="188">
        <f>SUM(I13:I20)</f>
        <v>0</v>
      </c>
      <c r="I21" s="189"/>
    </row>
    <row r="23" spans="2:9" ht="12.75">
      <c r="B23" s="102"/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showGridLines="0" showZeros="0" zoomScalePageLayoutView="0" workbookViewId="0" topLeftCell="A1">
      <selection activeCell="I20" sqref="I20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7" t="s">
        <v>69</v>
      </c>
      <c r="B1" s="197"/>
      <c r="C1" s="197"/>
      <c r="D1" s="197"/>
      <c r="E1" s="197"/>
      <c r="F1" s="197"/>
      <c r="G1" s="197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0" t="s">
        <v>5</v>
      </c>
      <c r="B3" s="191"/>
      <c r="C3" s="76" t="str">
        <f>CONCATENATE(cislostavby," ",nazevstavby)</f>
        <v>10001200 REVITALIZACE PROSTOR ÚSTAVU 423, OBJ.B</v>
      </c>
      <c r="D3" s="77"/>
      <c r="E3" s="133" t="s">
        <v>0</v>
      </c>
      <c r="F3" s="134">
        <f>Rekapitulace!H1</f>
        <v>10001200</v>
      </c>
      <c r="G3" s="135"/>
    </row>
    <row r="4" spans="1:7" ht="13.5" thickBot="1">
      <c r="A4" s="198" t="s">
        <v>1</v>
      </c>
      <c r="B4" s="193"/>
      <c r="C4" s="82" t="str">
        <f>CONCATENATE(cisloobjektu," ",nazevobjektu)</f>
        <v>S01 REVITAL. PROSTOR ÚSTAV 423 NEINVESTICE</v>
      </c>
      <c r="D4" s="83"/>
      <c r="E4" s="199" t="str">
        <f>Rekapitulace!G2</f>
        <v>REVITAL. PROSTOR ÚSTAV 423 NEINVESTICE</v>
      </c>
      <c r="F4" s="200"/>
      <c r="G4" s="201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74</v>
      </c>
      <c r="C7" s="146" t="s">
        <v>75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94</v>
      </c>
      <c r="C8" s="154" t="s">
        <v>89</v>
      </c>
      <c r="D8" s="155" t="s">
        <v>66</v>
      </c>
      <c r="E8" s="156">
        <v>12</v>
      </c>
      <c r="F8" s="156">
        <v>0</v>
      </c>
      <c r="G8" s="157">
        <f aca="true" t="shared" si="0" ref="G8:G13">E8*F8</f>
        <v>0</v>
      </c>
      <c r="O8" s="151">
        <v>2</v>
      </c>
      <c r="AA8" s="129">
        <v>12</v>
      </c>
      <c r="AB8" s="129">
        <v>0</v>
      </c>
      <c r="AC8" s="129">
        <v>1</v>
      </c>
      <c r="AZ8" s="129">
        <v>2</v>
      </c>
      <c r="BA8" s="129">
        <f aca="true" t="shared" si="1" ref="BA8:BA13">IF(AZ8=1,G8,0)</f>
        <v>0</v>
      </c>
      <c r="BB8" s="129">
        <f aca="true" t="shared" si="2" ref="BB8:BB13">IF(AZ8=2,G8,0)</f>
        <v>0</v>
      </c>
      <c r="BC8" s="129">
        <f aca="true" t="shared" si="3" ref="BC8:BC13">IF(AZ8=3,G8,0)</f>
        <v>0</v>
      </c>
      <c r="BD8" s="129">
        <f aca="true" t="shared" si="4" ref="BD8:BD13">IF(AZ8=4,G8,0)</f>
        <v>0</v>
      </c>
      <c r="BE8" s="129">
        <f aca="true" t="shared" si="5" ref="BE8:BE13">IF(AZ8=5,G8,0)</f>
        <v>0</v>
      </c>
      <c r="CZ8" s="129">
        <v>0</v>
      </c>
    </row>
    <row r="9" spans="1:104" ht="12.75">
      <c r="A9" s="152">
        <v>2</v>
      </c>
      <c r="B9" s="153" t="s">
        <v>95</v>
      </c>
      <c r="C9" s="154" t="s">
        <v>89</v>
      </c>
      <c r="D9" s="155" t="s">
        <v>66</v>
      </c>
      <c r="E9" s="156">
        <v>1</v>
      </c>
      <c r="F9" s="156">
        <v>0</v>
      </c>
      <c r="G9" s="157">
        <f t="shared" si="0"/>
        <v>0</v>
      </c>
      <c r="O9" s="151">
        <v>2</v>
      </c>
      <c r="AA9" s="129">
        <v>12</v>
      </c>
      <c r="AB9" s="129">
        <v>0</v>
      </c>
      <c r="AC9" s="129">
        <v>2</v>
      </c>
      <c r="AZ9" s="129">
        <v>2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96</v>
      </c>
      <c r="C10" s="154" t="s">
        <v>90</v>
      </c>
      <c r="D10" s="155" t="s">
        <v>66</v>
      </c>
      <c r="E10" s="156">
        <v>2</v>
      </c>
      <c r="F10" s="156">
        <v>0</v>
      </c>
      <c r="G10" s="157">
        <f t="shared" si="0"/>
        <v>0</v>
      </c>
      <c r="O10" s="151">
        <v>2</v>
      </c>
      <c r="AA10" s="129">
        <v>12</v>
      </c>
      <c r="AB10" s="129">
        <v>0</v>
      </c>
      <c r="AC10" s="129">
        <v>3</v>
      </c>
      <c r="AZ10" s="129">
        <v>2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97</v>
      </c>
      <c r="C11" s="154" t="s">
        <v>91</v>
      </c>
      <c r="D11" s="155" t="s">
        <v>66</v>
      </c>
      <c r="E11" s="156">
        <v>1</v>
      </c>
      <c r="F11" s="156">
        <v>0</v>
      </c>
      <c r="G11" s="157">
        <f t="shared" si="0"/>
        <v>0</v>
      </c>
      <c r="O11" s="151">
        <v>2</v>
      </c>
      <c r="AA11" s="129">
        <v>12</v>
      </c>
      <c r="AB11" s="129">
        <v>0</v>
      </c>
      <c r="AC11" s="129">
        <v>4</v>
      </c>
      <c r="AZ11" s="129">
        <v>2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12.75">
      <c r="A12" s="152">
        <v>5</v>
      </c>
      <c r="B12" s="153" t="s">
        <v>98</v>
      </c>
      <c r="C12" s="154" t="s">
        <v>92</v>
      </c>
      <c r="D12" s="155" t="s">
        <v>66</v>
      </c>
      <c r="E12" s="156">
        <v>25</v>
      </c>
      <c r="F12" s="156">
        <v>0</v>
      </c>
      <c r="G12" s="157">
        <f t="shared" si="0"/>
        <v>0</v>
      </c>
      <c r="O12" s="151">
        <v>2</v>
      </c>
      <c r="AA12" s="129">
        <v>12</v>
      </c>
      <c r="AB12" s="129">
        <v>0</v>
      </c>
      <c r="AC12" s="129">
        <v>5</v>
      </c>
      <c r="AZ12" s="129">
        <v>2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22.5">
      <c r="A13" s="152">
        <v>6</v>
      </c>
      <c r="B13" s="153" t="s">
        <v>99</v>
      </c>
      <c r="C13" s="154" t="s">
        <v>93</v>
      </c>
      <c r="D13" s="155" t="s">
        <v>76</v>
      </c>
      <c r="E13" s="156">
        <v>18</v>
      </c>
      <c r="F13" s="156">
        <v>0</v>
      </c>
      <c r="G13" s="157">
        <f t="shared" si="0"/>
        <v>0</v>
      </c>
      <c r="O13" s="151">
        <v>2</v>
      </c>
      <c r="AA13" s="129">
        <v>12</v>
      </c>
      <c r="AB13" s="129">
        <v>0</v>
      </c>
      <c r="AC13" s="129">
        <v>6</v>
      </c>
      <c r="AZ13" s="129">
        <v>2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5" ht="12.75">
      <c r="A14" s="158"/>
      <c r="B14" s="159"/>
      <c r="C14" s="202" t="s">
        <v>88</v>
      </c>
      <c r="D14" s="203"/>
      <c r="E14" s="161">
        <v>18</v>
      </c>
      <c r="F14" s="162"/>
      <c r="G14" s="163"/>
      <c r="M14" s="160" t="s">
        <v>77</v>
      </c>
      <c r="O14" s="151"/>
    </row>
    <row r="15" spans="1:104" ht="12.75">
      <c r="A15" s="152">
        <v>7</v>
      </c>
      <c r="B15" s="153" t="s">
        <v>78</v>
      </c>
      <c r="C15" s="154" t="s">
        <v>79</v>
      </c>
      <c r="D15" s="155" t="s">
        <v>55</v>
      </c>
      <c r="E15" s="156"/>
      <c r="F15" s="156">
        <v>0</v>
      </c>
      <c r="G15" s="157">
        <f>E15*F15</f>
        <v>0</v>
      </c>
      <c r="O15" s="151">
        <v>2</v>
      </c>
      <c r="AA15" s="129">
        <v>7</v>
      </c>
      <c r="AB15" s="129">
        <v>1002</v>
      </c>
      <c r="AC15" s="129">
        <v>5</v>
      </c>
      <c r="AZ15" s="129">
        <v>2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</v>
      </c>
    </row>
    <row r="16" spans="1:57" ht="12.75">
      <c r="A16" s="164"/>
      <c r="B16" s="165" t="s">
        <v>67</v>
      </c>
      <c r="C16" s="166" t="str">
        <f>CONCATENATE(B7," ",C7)</f>
        <v>767 Konstrukce zámečnické</v>
      </c>
      <c r="D16" s="164"/>
      <c r="E16" s="167"/>
      <c r="F16" s="167"/>
      <c r="G16" s="168">
        <f>SUM(G7:G15)</f>
        <v>0</v>
      </c>
      <c r="O16" s="151">
        <v>4</v>
      </c>
      <c r="BA16" s="169">
        <f>SUM(BA7:BA15)</f>
        <v>0</v>
      </c>
      <c r="BB16" s="169">
        <f>SUM(BB7:BB15)</f>
        <v>0</v>
      </c>
      <c r="BC16" s="169">
        <f>SUM(BC7:BC15)</f>
        <v>0</v>
      </c>
      <c r="BD16" s="169">
        <f>SUM(BD7:BD15)</f>
        <v>0</v>
      </c>
      <c r="BE16" s="169">
        <f>SUM(BE7:BE15)</f>
        <v>0</v>
      </c>
    </row>
    <row r="17" ht="12.75">
      <c r="E17" s="129"/>
    </row>
    <row r="18" ht="12.75">
      <c r="E18" s="129"/>
    </row>
    <row r="19" ht="12.75">
      <c r="E19" s="129"/>
    </row>
    <row r="20" ht="12.75">
      <c r="E20" s="129"/>
    </row>
    <row r="21" ht="12.75">
      <c r="E21" s="129"/>
    </row>
    <row r="22" ht="12.75">
      <c r="E22" s="129"/>
    </row>
    <row r="23" ht="12.75">
      <c r="E23" s="129"/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spans="1:7" ht="12.75">
      <c r="A40" s="170"/>
      <c r="B40" s="170"/>
      <c r="C40" s="170"/>
      <c r="D40" s="170"/>
      <c r="E40" s="170"/>
      <c r="F40" s="170"/>
      <c r="G40" s="170"/>
    </row>
    <row r="41" spans="1:7" ht="12.75">
      <c r="A41" s="170"/>
      <c r="B41" s="170"/>
      <c r="C41" s="170"/>
      <c r="D41" s="170"/>
      <c r="E41" s="170"/>
      <c r="F41" s="170"/>
      <c r="G41" s="170"/>
    </row>
    <row r="42" spans="1:7" ht="12.75">
      <c r="A42" s="170"/>
      <c r="B42" s="170"/>
      <c r="C42" s="170"/>
      <c r="D42" s="170"/>
      <c r="E42" s="170"/>
      <c r="F42" s="170"/>
      <c r="G42" s="170"/>
    </row>
    <row r="43" spans="1:7" ht="12.75">
      <c r="A43" s="170"/>
      <c r="B43" s="170"/>
      <c r="C43" s="170"/>
      <c r="D43" s="170"/>
      <c r="E43" s="170"/>
      <c r="F43" s="170"/>
      <c r="G43" s="170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spans="1:2" ht="12.75">
      <c r="A75" s="171"/>
      <c r="B75" s="171"/>
    </row>
    <row r="76" spans="1:7" ht="12.75">
      <c r="A76" s="170"/>
      <c r="B76" s="170"/>
      <c r="C76" s="172"/>
      <c r="D76" s="172"/>
      <c r="E76" s="173"/>
      <c r="F76" s="172"/>
      <c r="G76" s="174"/>
    </row>
    <row r="77" spans="1:7" ht="12.75">
      <c r="A77" s="175"/>
      <c r="B77" s="175"/>
      <c r="C77" s="170"/>
      <c r="D77" s="170"/>
      <c r="E77" s="176"/>
      <c r="F77" s="170"/>
      <c r="G77" s="170"/>
    </row>
    <row r="78" spans="1:7" ht="12.75">
      <c r="A78" s="170"/>
      <c r="B78" s="170"/>
      <c r="C78" s="170"/>
      <c r="D78" s="170"/>
      <c r="E78" s="176"/>
      <c r="F78" s="170"/>
      <c r="G78" s="170"/>
    </row>
    <row r="79" spans="1:7" ht="12.75">
      <c r="A79" s="170"/>
      <c r="B79" s="170"/>
      <c r="C79" s="170"/>
      <c r="D79" s="170"/>
      <c r="E79" s="176"/>
      <c r="F79" s="170"/>
      <c r="G79" s="170"/>
    </row>
    <row r="80" spans="1:7" ht="12.75">
      <c r="A80" s="170"/>
      <c r="B80" s="170"/>
      <c r="C80" s="170"/>
      <c r="D80" s="170"/>
      <c r="E80" s="176"/>
      <c r="F80" s="170"/>
      <c r="G80" s="170"/>
    </row>
    <row r="81" spans="1:7" ht="12.75">
      <c r="A81" s="170"/>
      <c r="B81" s="170"/>
      <c r="C81" s="170"/>
      <c r="D81" s="170"/>
      <c r="E81" s="176"/>
      <c r="F81" s="170"/>
      <c r="G81" s="170"/>
    </row>
    <row r="82" spans="1:7" ht="12.75">
      <c r="A82" s="170"/>
      <c r="B82" s="170"/>
      <c r="C82" s="170"/>
      <c r="D82" s="170"/>
      <c r="E82" s="176"/>
      <c r="F82" s="170"/>
      <c r="G82" s="170"/>
    </row>
    <row r="83" spans="1:7" ht="12.75">
      <c r="A83" s="170"/>
      <c r="B83" s="170"/>
      <c r="C83" s="170"/>
      <c r="D83" s="170"/>
      <c r="E83" s="176"/>
      <c r="F83" s="170"/>
      <c r="G83" s="170"/>
    </row>
    <row r="84" spans="1:7" ht="12.75">
      <c r="A84" s="170"/>
      <c r="B84" s="170"/>
      <c r="C84" s="170"/>
      <c r="D84" s="170"/>
      <c r="E84" s="176"/>
      <c r="F84" s="170"/>
      <c r="G84" s="170"/>
    </row>
    <row r="85" spans="1:7" ht="12.75">
      <c r="A85" s="170"/>
      <c r="B85" s="170"/>
      <c r="C85" s="170"/>
      <c r="D85" s="170"/>
      <c r="E85" s="176"/>
      <c r="F85" s="170"/>
      <c r="G85" s="170"/>
    </row>
    <row r="86" spans="1:7" ht="12.75">
      <c r="A86" s="170"/>
      <c r="B86" s="170"/>
      <c r="C86" s="170"/>
      <c r="D86" s="170"/>
      <c r="E86" s="176"/>
      <c r="F86" s="170"/>
      <c r="G86" s="170"/>
    </row>
    <row r="87" spans="1:7" ht="12.75">
      <c r="A87" s="170"/>
      <c r="B87" s="170"/>
      <c r="C87" s="170"/>
      <c r="D87" s="170"/>
      <c r="E87" s="176"/>
      <c r="F87" s="170"/>
      <c r="G87" s="170"/>
    </row>
    <row r="88" spans="1:7" ht="12.75">
      <c r="A88" s="170"/>
      <c r="B88" s="170"/>
      <c r="C88" s="170"/>
      <c r="D88" s="170"/>
      <c r="E88" s="176"/>
      <c r="F88" s="170"/>
      <c r="G88" s="170"/>
    </row>
    <row r="89" spans="1:7" ht="12.75">
      <c r="A89" s="170"/>
      <c r="B89" s="170"/>
      <c r="C89" s="170"/>
      <c r="D89" s="170"/>
      <c r="E89" s="176"/>
      <c r="F89" s="170"/>
      <c r="G89" s="170"/>
    </row>
  </sheetData>
  <sheetProtection/>
  <mergeCells count="5">
    <mergeCell ref="A1:G1"/>
    <mergeCell ref="A3:B3"/>
    <mergeCell ref="A4:B4"/>
    <mergeCell ref="E4:G4"/>
    <mergeCell ref="C14:D1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Jiřina</cp:lastModifiedBy>
  <cp:lastPrinted>2014-09-03T08:24:50Z</cp:lastPrinted>
  <dcterms:created xsi:type="dcterms:W3CDTF">2014-09-03T06:18:07Z</dcterms:created>
  <dcterms:modified xsi:type="dcterms:W3CDTF">2014-09-03T08:24:56Z</dcterms:modified>
  <cp:category/>
  <cp:version/>
  <cp:contentType/>
  <cp:contentStatus/>
</cp:coreProperties>
</file>