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2024\24038-14XR-DM - Oprava BP u VN Schindler II\Ke kontrole\"/>
    </mc:Choice>
  </mc:AlternateContent>
  <bookViews>
    <workbookView xWindow="0" yWindow="0" windowWidth="0" windowHeight="0"/>
  </bookViews>
  <sheets>
    <sheet name="Rekapitulace stavby" sheetId="1" r:id="rId1"/>
    <sheet name="24038-14XR-DM-1 - SO 01 -..." sheetId="2" r:id="rId2"/>
    <sheet name="24038-14XR-DM-2 - SO 02 -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'24038-14XR-DM-1 - SO 01 -...'!$C$85:$K$257</definedName>
    <definedName name="_xlnm.Print_Area" localSheetId="1">'24038-14XR-DM-1 - SO 01 -...'!$C$4:$J$39,'24038-14XR-DM-1 - SO 01 -...'!$C$45:$J$67,'24038-14XR-DM-1 - SO 01 -...'!$C$73:$K$257</definedName>
    <definedName name="_xlnm.Print_Titles" localSheetId="1">'24038-14XR-DM-1 - SO 01 -...'!$85:$85</definedName>
    <definedName name="_xlnm._FilterDatabase" localSheetId="2" hidden="1">'24038-14XR-DM-2 - SO 02 -...'!$C$85:$K$159</definedName>
    <definedName name="_xlnm.Print_Area" localSheetId="2">'24038-14XR-DM-2 - SO 02 -...'!$C$4:$J$39,'24038-14XR-DM-2 - SO 02 -...'!$C$45:$J$67,'24038-14XR-DM-2 - SO 02 -...'!$C$73:$K$159</definedName>
    <definedName name="_xlnm.Print_Titles" localSheetId="2">'24038-14XR-DM-2 - SO 02 -...'!$85:$85</definedName>
    <definedName name="_xlnm.Print_Area" localSheetId="3">'Seznam figur'!$C$4:$G$136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56"/>
  <c i="3" r="J35"/>
  <c i="1" r="AX56"/>
  <c i="3" r="BI156"/>
  <c r="BH156"/>
  <c r="BG156"/>
  <c r="BF156"/>
  <c r="T156"/>
  <c r="R156"/>
  <c r="P156"/>
  <c r="BI154"/>
  <c r="BH154"/>
  <c r="BG154"/>
  <c r="BF154"/>
  <c r="T154"/>
  <c r="R154"/>
  <c r="P154"/>
  <c r="BI150"/>
  <c r="BH150"/>
  <c r="BG150"/>
  <c r="BF150"/>
  <c r="T150"/>
  <c r="T149"/>
  <c r="R150"/>
  <c r="R149"/>
  <c r="P150"/>
  <c r="P149"/>
  <c r="BI147"/>
  <c r="BH147"/>
  <c r="BG147"/>
  <c r="BF147"/>
  <c r="T147"/>
  <c r="R147"/>
  <c r="P147"/>
  <c r="BI145"/>
  <c r="BH145"/>
  <c r="BG145"/>
  <c r="BF145"/>
  <c r="T145"/>
  <c r="R145"/>
  <c r="P145"/>
  <c r="BI131"/>
  <c r="BH131"/>
  <c r="BG131"/>
  <c r="BF131"/>
  <c r="T131"/>
  <c r="R131"/>
  <c r="P131"/>
  <c r="BI126"/>
  <c r="BH126"/>
  <c r="BG126"/>
  <c r="BF126"/>
  <c r="T126"/>
  <c r="R126"/>
  <c r="P126"/>
  <c r="BI122"/>
  <c r="BH122"/>
  <c r="BG122"/>
  <c r="BF122"/>
  <c r="T122"/>
  <c r="R122"/>
  <c r="P122"/>
  <c r="BI117"/>
  <c r="BH117"/>
  <c r="BG117"/>
  <c r="BF117"/>
  <c r="T117"/>
  <c r="R117"/>
  <c r="P117"/>
  <c r="BI113"/>
  <c r="BH113"/>
  <c r="BG113"/>
  <c r="BF113"/>
  <c r="T113"/>
  <c r="R113"/>
  <c r="P113"/>
  <c r="BI105"/>
  <c r="BH105"/>
  <c r="BG105"/>
  <c r="BF105"/>
  <c r="T105"/>
  <c r="R105"/>
  <c r="P105"/>
  <c r="BI100"/>
  <c r="BH100"/>
  <c r="BG100"/>
  <c r="BF100"/>
  <c r="T100"/>
  <c r="R100"/>
  <c r="P100"/>
  <c r="BI93"/>
  <c r="BH93"/>
  <c r="BG93"/>
  <c r="BF93"/>
  <c r="T93"/>
  <c r="R93"/>
  <c r="P93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55"/>
  <c r="J17"/>
  <c r="J12"/>
  <c r="J80"/>
  <c r="E7"/>
  <c r="E76"/>
  <c i="2" r="J37"/>
  <c r="J36"/>
  <c i="1" r="AY55"/>
  <c i="2" r="J35"/>
  <c i="1" r="AX55"/>
  <c i="2" r="BI256"/>
  <c r="BH256"/>
  <c r="BG256"/>
  <c r="BF256"/>
  <c r="T256"/>
  <c r="R256"/>
  <c r="P256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T247"/>
  <c r="R248"/>
  <c r="R247"/>
  <c r="P248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7"/>
  <c r="BH237"/>
  <c r="BG237"/>
  <c r="BF237"/>
  <c r="T237"/>
  <c r="R237"/>
  <c r="P237"/>
  <c r="BI234"/>
  <c r="BH234"/>
  <c r="BG234"/>
  <c r="BF234"/>
  <c r="T234"/>
  <c r="R234"/>
  <c r="P234"/>
  <c r="BI229"/>
  <c r="BH229"/>
  <c r="BG229"/>
  <c r="BF229"/>
  <c r="T229"/>
  <c r="R229"/>
  <c r="P229"/>
  <c r="BI225"/>
  <c r="BH225"/>
  <c r="BG225"/>
  <c r="BF225"/>
  <c r="T225"/>
  <c r="R225"/>
  <c r="P225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4"/>
  <c r="BH184"/>
  <c r="BG184"/>
  <c r="BF184"/>
  <c r="T184"/>
  <c r="R184"/>
  <c r="P184"/>
  <c r="BI180"/>
  <c r="BH180"/>
  <c r="BG180"/>
  <c r="BF180"/>
  <c r="T180"/>
  <c r="R180"/>
  <c r="P180"/>
  <c r="BI174"/>
  <c r="BH174"/>
  <c r="BG174"/>
  <c r="BF174"/>
  <c r="T174"/>
  <c r="R174"/>
  <c r="P174"/>
  <c r="BI171"/>
  <c r="BH171"/>
  <c r="BG171"/>
  <c r="BF171"/>
  <c r="T171"/>
  <c r="R171"/>
  <c r="P171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1"/>
  <c r="BH151"/>
  <c r="BG151"/>
  <c r="BF151"/>
  <c r="T151"/>
  <c r="R151"/>
  <c r="P151"/>
  <c r="BI147"/>
  <c r="BH147"/>
  <c r="BG147"/>
  <c r="BF147"/>
  <c r="T147"/>
  <c r="R147"/>
  <c r="P147"/>
  <c r="BI136"/>
  <c r="BH136"/>
  <c r="BG136"/>
  <c r="BF136"/>
  <c r="T136"/>
  <c r="R136"/>
  <c r="P136"/>
  <c r="BI132"/>
  <c r="BH132"/>
  <c r="BG132"/>
  <c r="BF132"/>
  <c r="T132"/>
  <c r="R132"/>
  <c r="P132"/>
  <c r="BI125"/>
  <c r="BH125"/>
  <c r="BG125"/>
  <c r="BF125"/>
  <c r="T125"/>
  <c r="R125"/>
  <c r="P125"/>
  <c r="BI118"/>
  <c r="BH118"/>
  <c r="BG118"/>
  <c r="BF118"/>
  <c r="T118"/>
  <c r="R118"/>
  <c r="P118"/>
  <c r="BI113"/>
  <c r="BH113"/>
  <c r="BG113"/>
  <c r="BF113"/>
  <c r="T113"/>
  <c r="R113"/>
  <c r="P113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89"/>
  <c r="BH89"/>
  <c r="BG89"/>
  <c r="BF89"/>
  <c r="T89"/>
  <c r="R89"/>
  <c r="P89"/>
  <c r="J83"/>
  <c r="J82"/>
  <c r="F82"/>
  <c r="F80"/>
  <c r="E78"/>
  <c r="J55"/>
  <c r="J54"/>
  <c r="F54"/>
  <c r="F52"/>
  <c r="E50"/>
  <c r="J18"/>
  <c r="E18"/>
  <c r="F83"/>
  <c r="J17"/>
  <c r="J12"/>
  <c r="J52"/>
  <c r="E7"/>
  <c r="E76"/>
  <c i="1" r="L50"/>
  <c r="AM50"/>
  <c r="AM49"/>
  <c r="L49"/>
  <c r="AM47"/>
  <c r="L47"/>
  <c r="L45"/>
  <c r="L44"/>
  <c i="2" r="J253"/>
  <c r="J151"/>
  <c r="BK184"/>
  <c r="J193"/>
  <c r="J113"/>
  <c i="3" r="J147"/>
  <c r="J126"/>
  <c i="2" r="BK245"/>
  <c r="BK255"/>
  <c r="BK237"/>
  <c r="BK166"/>
  <c r="J184"/>
  <c r="J107"/>
  <c i="3" r="J150"/>
  <c r="J145"/>
  <c i="2" r="J237"/>
  <c r="BK113"/>
  <c r="BK205"/>
  <c i="1" r="AS54"/>
  <c i="3" r="BK89"/>
  <c i="2" r="BK251"/>
  <c r="BK156"/>
  <c r="J95"/>
  <c r="J229"/>
  <c r="J99"/>
  <c r="BK243"/>
  <c r="BK89"/>
  <c r="J241"/>
  <c r="BK103"/>
  <c r="J161"/>
  <c i="3" r="BK93"/>
  <c r="J105"/>
  <c r="BK145"/>
  <c i="2" r="J205"/>
  <c r="BK99"/>
  <c r="BK193"/>
  <c r="J197"/>
  <c r="J147"/>
  <c i="3" r="BK126"/>
  <c i="2" r="J255"/>
  <c r="BK209"/>
  <c r="J256"/>
  <c r="J189"/>
  <c r="BK132"/>
  <c i="3" r="J154"/>
  <c r="J131"/>
  <c r="J100"/>
  <c i="2" r="BK241"/>
  <c r="BK253"/>
  <c r="BK197"/>
  <c r="F35"/>
  <c r="J180"/>
  <c r="J125"/>
  <c r="BK225"/>
  <c r="BK201"/>
  <c r="J136"/>
  <c i="3" r="BK156"/>
  <c r="BK150"/>
  <c i="2" r="BK256"/>
  <c r="J166"/>
  <c r="J245"/>
  <c r="BK125"/>
  <c r="BK171"/>
  <c i="3" r="BK154"/>
  <c r="BK113"/>
  <c r="BK117"/>
  <c i="2" r="J171"/>
  <c r="J248"/>
  <c r="BK161"/>
  <c r="J174"/>
  <c r="J103"/>
  <c i="3" r="BK131"/>
  <c r="BK100"/>
  <c i="2" r="J225"/>
  <c r="J118"/>
  <c r="BK147"/>
  <c i="3" r="BK147"/>
  <c i="2" r="BK229"/>
  <c r="J251"/>
  <c r="J201"/>
  <c r="BK151"/>
  <c r="BK180"/>
  <c r="BK95"/>
  <c i="3" r="J122"/>
  <c r="J113"/>
  <c i="2" r="J234"/>
  <c r="J132"/>
  <c r="J209"/>
  <c r="J89"/>
  <c r="BK118"/>
  <c i="3" r="J89"/>
  <c r="J156"/>
  <c i="2" r="BK248"/>
  <c r="BK136"/>
  <c r="BK234"/>
  <c r="BK107"/>
  <c r="J156"/>
  <c i="3" r="BK105"/>
  <c r="J117"/>
  <c r="BK122"/>
  <c i="2" r="BK189"/>
  <c r="J243"/>
  <c r="BK174"/>
  <c i="3" r="J93"/>
  <c i="2" l="1" r="BK88"/>
  <c r="R88"/>
  <c r="P173"/>
  <c r="R188"/>
  <c r="T250"/>
  <c r="P117"/>
  <c r="R173"/>
  <c r="T188"/>
  <c r="P250"/>
  <c i="3" r="BK88"/>
  <c r="T88"/>
  <c r="BK130"/>
  <c r="J130"/>
  <c r="J63"/>
  <c i="2" r="R117"/>
  <c r="BK173"/>
  <c r="J173"/>
  <c r="J63"/>
  <c r="P188"/>
  <c r="R250"/>
  <c i="3" r="P88"/>
  <c r="BK112"/>
  <c r="J112"/>
  <c r="J62"/>
  <c r="R112"/>
  <c r="R130"/>
  <c i="2" r="P88"/>
  <c r="P87"/>
  <c r="P86"/>
  <c i="1" r="AU55"/>
  <c i="2" r="T88"/>
  <c r="BK117"/>
  <c r="J117"/>
  <c r="J62"/>
  <c r="T117"/>
  <c r="T173"/>
  <c r="BK188"/>
  <c r="J188"/>
  <c r="J64"/>
  <c r="BK250"/>
  <c r="J250"/>
  <c r="J66"/>
  <c i="3" r="R88"/>
  <c r="R87"/>
  <c r="P112"/>
  <c r="T112"/>
  <c r="P130"/>
  <c r="T130"/>
  <c r="BK153"/>
  <c r="J153"/>
  <c r="J66"/>
  <c r="P153"/>
  <c r="P152"/>
  <c r="R153"/>
  <c r="R152"/>
  <c r="T153"/>
  <c r="T152"/>
  <c i="2" r="BK247"/>
  <c r="J247"/>
  <c r="J65"/>
  <c i="3" r="BK149"/>
  <c r="J149"/>
  <c r="J64"/>
  <c i="2" r="J88"/>
  <c r="J61"/>
  <c i="3" r="J52"/>
  <c r="F83"/>
  <c r="BE105"/>
  <c r="BE117"/>
  <c r="BE126"/>
  <c r="BE150"/>
  <c r="BE154"/>
  <c r="E48"/>
  <c r="BE89"/>
  <c r="BE100"/>
  <c r="BE145"/>
  <c r="BE93"/>
  <c r="BE113"/>
  <c r="BE122"/>
  <c r="BE131"/>
  <c r="BE147"/>
  <c r="BE156"/>
  <c i="2" r="J80"/>
  <c r="BE89"/>
  <c r="BE99"/>
  <c r="BE113"/>
  <c r="BE125"/>
  <c r="BE132"/>
  <c r="BE156"/>
  <c r="BE166"/>
  <c r="BE174"/>
  <c r="BE193"/>
  <c r="BE95"/>
  <c r="BE103"/>
  <c r="BE118"/>
  <c r="BE136"/>
  <c r="BE147"/>
  <c r="BE161"/>
  <c r="BE180"/>
  <c r="BE184"/>
  <c r="BE189"/>
  <c r="BE197"/>
  <c r="BE209"/>
  <c r="BE229"/>
  <c r="BE234"/>
  <c r="BE237"/>
  <c r="BE245"/>
  <c r="BE248"/>
  <c r="BE253"/>
  <c r="BE256"/>
  <c r="E48"/>
  <c r="F55"/>
  <c r="BE107"/>
  <c r="BE151"/>
  <c r="BE171"/>
  <c r="BE201"/>
  <c r="BE205"/>
  <c r="BE225"/>
  <c r="BE241"/>
  <c r="BE243"/>
  <c r="BE251"/>
  <c r="BE255"/>
  <c i="1" r="BB55"/>
  <c i="2" r="J34"/>
  <c i="1" r="AW55"/>
  <c i="3" r="F35"/>
  <c i="1" r="BB56"/>
  <c r="BB54"/>
  <c r="W31"/>
  <c i="3" r="F36"/>
  <c i="1" r="BC56"/>
  <c i="2" r="F37"/>
  <c i="1" r="BD55"/>
  <c i="2" r="F36"/>
  <c i="1" r="BC55"/>
  <c i="2" r="F34"/>
  <c i="1" r="BA55"/>
  <c i="3" r="F34"/>
  <c i="1" r="BA56"/>
  <c i="3" r="J34"/>
  <c i="1" r="AW56"/>
  <c i="3" r="F37"/>
  <c i="1" r="BD56"/>
  <c i="3" l="1" r="T87"/>
  <c r="T86"/>
  <c r="R86"/>
  <c r="P87"/>
  <c r="P86"/>
  <c i="1" r="AU56"/>
  <c i="2" r="R87"/>
  <c r="R86"/>
  <c r="T87"/>
  <c r="T86"/>
  <c i="3" r="BK87"/>
  <c r="J87"/>
  <c r="J60"/>
  <c i="2" r="BK87"/>
  <c r="J87"/>
  <c r="J60"/>
  <c i="3" r="J88"/>
  <c r="J61"/>
  <c r="BK152"/>
  <c r="J152"/>
  <c r="J65"/>
  <c r="F33"/>
  <c i="1" r="AZ56"/>
  <c r="BC54"/>
  <c r="W32"/>
  <c i="3" r="J33"/>
  <c i="1" r="AV56"/>
  <c r="AT56"/>
  <c r="BD54"/>
  <c r="W33"/>
  <c r="BA54"/>
  <c r="AW54"/>
  <c r="AK30"/>
  <c r="AU54"/>
  <c i="2" r="J33"/>
  <c i="1" r="AV55"/>
  <c r="AT55"/>
  <c r="AX54"/>
  <c i="2" r="F33"/>
  <c i="1" r="AZ55"/>
  <c i="3" l="1" r="BK86"/>
  <c r="J86"/>
  <c r="J59"/>
  <c i="2" r="BK86"/>
  <c r="J86"/>
  <c i="1" r="AY54"/>
  <c i="2" r="J30"/>
  <c i="1" r="AG55"/>
  <c r="AZ54"/>
  <c r="W29"/>
  <c r="W30"/>
  <c i="2" l="1" r="J39"/>
  <c r="J59"/>
  <c i="1" r="AN55"/>
  <c i="3" r="J30"/>
  <c i="1" r="AG56"/>
  <c r="AG54"/>
  <c r="AK26"/>
  <c r="AV54"/>
  <c r="AK29"/>
  <c r="AK35"/>
  <c i="3" l="1" r="J39"/>
  <c i="1" r="AN56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<sst xmlns="http://schemas.openxmlformats.org/spreadsheetml/2006/main">
  <si>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</si>
  <si>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</si>
  <si>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</si>
  <si>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</si>
  <si>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</si>
  <si>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{b6f03190-2499-438e-8e41-46a132845c97}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</si>
  <si>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</si>
  <si>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</si>
  <si>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</si>
  <si>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</si>
  <si>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</si>
  <si>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</si>
  <si>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</si>
  <si>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</si>
  <si>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24038-14XR-DM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</si>
  <si>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</si>
  <si>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</si>
  <si>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Oprava BP u VN Schindler II</t>
  </si>
  <si>
    <t>KSO:</t>
  </si>
  <si>
    <t/>
  </si>
  <si>
    <t>CC-CZ:</t>
  </si>
  <si>
    <t>Místo:</t>
  </si>
  <si>
    <t>k.ú. Křtiny</t>
  </si>
  <si>
    <t>Datum:</t>
  </si>
  <si>
    <t>17. 11. 2024</t>
  </si>
  <si>
    <t>Zadavatel:</t>
  </si>
  <si>
    <t>IČ:</t>
  </si>
  <si>
    <t>62156489</t>
  </si>
  <si>
    <t>MeU, Školní lesní podnik Masarykův les Křtiny</t>
  </si>
  <si>
    <t>DIČ:</t>
  </si>
  <si>
    <t xml:space="preserve">CZ62156489 </t>
  </si>
  <si>
    <t>Uchazeč:</t>
  </si>
  <si>
    <t>Vyplň údaj</t>
  </si>
  <si>
    <t>Projektant:</t>
  </si>
  <si>
    <t>00220078</t>
  </si>
  <si>
    <t>Regioprojekt Brno, s.r.o</t>
  </si>
  <si>
    <t>CZ00220078</t>
  </si>
  <si>
    <t>True</t>
  </si>
  <si>
    <t>Zpracovatel:</t>
  </si>
  <si>
    <t>Ing. Michal Doubek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</si>
  <si>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</si>
  <si>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</si>
  <si>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</si>
  <si>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</si>
  <si>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</si>
  <si>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</si>
  <si>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</si>
  <si>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</si>
  <si>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</si>
  <si>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</si>
  <si>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</si>
  <si>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</si>
  <si>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</si>
  <si>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</si>
  <si>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</si>
  <si>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</si>
  <si>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</si>
  <si>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</si>
  <si>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</si>
  <si>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</si>
  <si>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</si>
  <si>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</si>
  <si>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</si>
  <si>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</si>
  <si>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</si>
  <si>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</si>
  <si>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</si>
  <si>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</si>
  <si>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</si>
  <si>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</si>
  <si>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</si>
  <si>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</si>
  <si>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</si>
  <si>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</si>
  <si>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</si>
  <si>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</si>
  <si>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</si>
  <si>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</si>
  <si>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</si>
  <si>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</si>
  <si>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</si>
  <si>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24038-14XR-DM-1</t>
  </si>
  <si>
    <t>SO 01 - Oprava VN</t>
  </si>
  <si>
    <t>STA</t>
  </si>
  <si>
    <t>1</t>
  </si>
  <si>
    <t>{2956e552-bf8a-46c3-8958-d8c6071f4d94}</t>
  </si>
  <si>
    <t>2</t>
  </si>
  <si>
    <t>24038-14XR-DM-2</t>
  </si>
  <si>
    <t>SO 02 - Zábradlí</t>
  </si>
  <si>
    <t>{434aa8d8-9f8e-4120-a41c-10e5386394cc}</t>
  </si>
  <si>
    <t>BEDNĚNÍ_1</t>
  </si>
  <si>
    <t>79,8</t>
  </si>
  <si>
    <t>ČIŠTĚNÍ_1</t>
  </si>
  <si>
    <t>101,67</t>
  </si>
  <si>
    <t>KRYCÍ LIST SOUPISU PRACÍ</t>
  </si>
  <si>
    <t>ČIŠTĚNÍ_2</t>
  </si>
  <si>
    <t>63,34</t>
  </si>
  <si>
    <t>RÝHA</t>
  </si>
  <si>
    <t>Hloubení rýh do 600</t>
  </si>
  <si>
    <t>m3</t>
  </si>
  <si>
    <t>9</t>
  </si>
  <si>
    <t>SEDIMENT</t>
  </si>
  <si>
    <t>60</t>
  </si>
  <si>
    <t>SPÁRA</t>
  </si>
  <si>
    <t>31,67</t>
  </si>
  <si>
    <t>Objekt:</t>
  </si>
  <si>
    <t>ZDIVO</t>
  </si>
  <si>
    <t>47,689</t>
  </si>
  <si>
    <t>24038-14XR-DM-1 - SO 01 - Oprava VN</t>
  </si>
  <si>
    <t>ČIŠTĚNÍ_3</t>
  </si>
  <si>
    <t>21,28</t>
  </si>
  <si>
    <t>BEDNĚNÍ_2</t>
  </si>
  <si>
    <t>33,95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</si>
  <si>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</si>
  <si>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</si>
  <si>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</si>
  <si>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</si>
  <si>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</si>
  <si>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</si>
  <si>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</si>
  <si>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</si>
  <si>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</si>
  <si>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</si>
  <si>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</si>
  <si>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</si>
  <si>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</si>
  <si>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</si>
  <si>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</si>
  <si>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</si>
  <si>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</si>
  <si>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</si>
  <si>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</si>
  <si>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</si>
  <si>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</si>
  <si>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</si>
  <si>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</si>
  <si>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</si>
  <si>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</si>
  <si>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</si>
  <si>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</si>
  <si>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</si>
  <si>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</si>
  <si>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122703601</t>
  </si>
  <si>
    <t>Odstranění nánosů z vypuštěných vodních nádrží nebo rybníků s uložením do hromad na vzdálenost do 20 m ve výkopišti při únosnosti dna přes 15 kPa do 40 kPa</t>
  </si>
  <si>
    <t>CS ÚRS 2024 02</t>
  </si>
  <si>
    <t>4</t>
  </si>
  <si>
    <t>-1491579782</t>
  </si>
  <si>
    <t>Online PSC</t>
  </si>
  <si>
    <t>https://podminky.urs.cz/item/CS_URS_2024_02/122703601</t>
  </si>
  <si>
    <t>VV</t>
  </si>
  <si>
    <t>"celkový objem sedimentu - 60 m3" 60</t>
  </si>
  <si>
    <t>Součet</t>
  </si>
  <si>
    <t>SEDIMENT*0,40</t>
  </si>
  <si>
    <t>122703602</t>
  </si>
  <si>
    <t>Odstranění nánosů z vypuštěných vodních nádrží nebo rybníků s uložením do hromad na vzdálenost do 20 m ve výkopišti při únosnosti dna přes 40 kPa do 60 kPa</t>
  </si>
  <si>
    <t>-181393772</t>
  </si>
  <si>
    <t>https://podminky.urs.cz/item/CS_URS_2024_02/122703602</t>
  </si>
  <si>
    <t>SEDIMENT*0,30</t>
  </si>
  <si>
    <t>3</t>
  </si>
  <si>
    <t>122703603</t>
  </si>
  <si>
    <t>Odstranění nánosů z vypuštěných vodních nádrží nebo rybníků s uložením do hromad na vzdálenost do 20 m ve výkopišti při únosnosti dna přes 60 kPa</t>
  </si>
  <si>
    <t>-527507905</t>
  </si>
  <si>
    <t>https://podminky.urs.cz/item/CS_URS_2024_02/122703603</t>
  </si>
  <si>
    <t>132212331</t>
  </si>
  <si>
    <t>Hloubení nezapažených rýh šířky přes 800 do 2 000 mm ručně s urovnáním dna do předepsaného profilu a spádu v hornině třídy těžitelnosti I skupiny 3 soudržných</t>
  </si>
  <si>
    <t>1737265513</t>
  </si>
  <si>
    <t>https://podminky.urs.cz/item/CS_URS_2024_02/132212331</t>
  </si>
  <si>
    <t>"ruční výkop - 50%" RÝHA*0,5</t>
  </si>
  <si>
    <t>5</t>
  </si>
  <si>
    <t>132251251</t>
  </si>
  <si>
    <t>Hloubení nezapažených rýh šířky přes 800 do 2 000 mm strojně s urovnáním dna do předepsaného profilu a spádu v hornině třídy těžitelnosti I skupiny 3 do 20 m3</t>
  </si>
  <si>
    <t>515483970</t>
  </si>
  <si>
    <t>https://podminky.urs.cz/item/CS_URS_2024_02/132251251</t>
  </si>
  <si>
    <t>"odkopání kolem sdruženého objektu - délka 2x 7,5 m, šířka 1 m, prům. hloubka 0,6 m" 2*(7,5*1*0,6)</t>
  </si>
  <si>
    <t>"strojní výkop - 50%" RÝHA*0,5</t>
  </si>
  <si>
    <t>6</t>
  </si>
  <si>
    <t>R05</t>
  </si>
  <si>
    <t xml:space="preserve">Likvidace sedimentu a výkopku v souladu se zk. O odpadech č 541/2020 Sb. v platném znění. Součástí položky je doprava, potřebná manipulace se sedimentem a výkopkem a případné poplatky za uložení sedimentu a výkopku (např. na skládku). </t>
  </si>
  <si>
    <t>t</t>
  </si>
  <si>
    <t>-1642371327</t>
  </si>
  <si>
    <t>P</t>
  </si>
  <si>
    <t xml:space="preserve">Poznámka k položce:_x000d_
- odvoz sedimentu a výkopku na místo uložení ve vzdálenosti do cca 2 km_x000d_
- součástí položky je i úprava povrchu uloženého sedimentu a výkopku na místě uložení (urovnání, svahování)_x000d_
- včetně případných rozborů_x000d_
- cena odvozu vychází z položky 162751117_x000d_
- včetně naložení - vychází z položky 167151111_x000d_
</t>
  </si>
  <si>
    <t>"přepočet na hmotnost" (SEDIMENT+RÝHA)*1,7</t>
  </si>
  <si>
    <t>Svislé a kompletní konstrukce</t>
  </si>
  <si>
    <t>7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</si>
  <si>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</si>
  <si>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</si>
  <si>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m2</t>
  </si>
  <si>
    <t>-856728383</t>
  </si>
  <si>
    <t>https://podminky.urs.cz/item/CS_URS_2024_02/321351010</t>
  </si>
  <si>
    <t>"návodní strana - oblouk"</t>
  </si>
  <si>
    <t>2*(6*3,5)</t>
  </si>
  <si>
    <t>"vnitřní strana- oblouk"</t>
  </si>
  <si>
    <t>(2*5,4)*3,5</t>
  </si>
  <si>
    <t>8</t>
  </si>
  <si>
    <t>321351030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</si>
  <si>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jinak zakřivených než válcově</t>
  </si>
  <si>
    <t>2033199810</t>
  </si>
  <si>
    <t>https://podminky.urs.cz/item/CS_URS_2024_02/321351030</t>
  </si>
  <si>
    <t>2*((9-6)*3,5)</t>
  </si>
  <si>
    <t>(14,5-2*5,4)*3,5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</si>
  <si>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</si>
  <si>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</si>
  <si>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-1238668139</t>
  </si>
  <si>
    <t>https://podminky.urs.cz/item/CS_URS_2024_02/321352010</t>
  </si>
  <si>
    <t>10</t>
  </si>
  <si>
    <t>321321116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</si>
  <si>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 mrazovými cykly tř. C 30/37</t>
  </si>
  <si>
    <t>45035841</t>
  </si>
  <si>
    <t>https://podminky.urs.cz/item/CS_URS_2024_02/321321116</t>
  </si>
  <si>
    <t>"oprava koruny bezpečnostního přelivu - předpokládaná tloušťka 0,5 m, osová délka 17 m"</t>
  </si>
  <si>
    <t>17*((1+1,1)/2)*0,5</t>
  </si>
  <si>
    <t>"návodní strana - předpokládaná výška obnovy 0,5-1,5 m, tl. 0,35-0,5 m, průmerná délka 9 m"</t>
  </si>
  <si>
    <t>(2*9)*((0,35+0,5)/2)*((0,5+1,5)/2)</t>
  </si>
  <si>
    <t>"vnitřní strana - výška 3+0,3 m, tl. 0,35-0,8 m, průměrná délka 14,5"</t>
  </si>
  <si>
    <t>14,5*((0,35+0,8)/2)*3,3</t>
  </si>
  <si>
    <t>"dno spadiště - délka 6 m, šířka 2 m, tl. 0,3 m"</t>
  </si>
  <si>
    <t>6*2*0,3</t>
  </si>
  <si>
    <t>11</t>
  </si>
  <si>
    <t>321352030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</si>
  <si>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jinak zakřivených než válcově</t>
  </si>
  <si>
    <t>-263555465</t>
  </si>
  <si>
    <t>https://podminky.urs.cz/item/CS_URS_2024_02/321352030</t>
  </si>
  <si>
    <t>321366111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</si>
  <si>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průměru do 12 mm, z oceli 10 505 (R) nebo BSt 500</t>
  </si>
  <si>
    <t>-1691714227</t>
  </si>
  <si>
    <t>https://podminky.urs.cz/item/CS_URS_2024_02/321366111</t>
  </si>
  <si>
    <t>Poznámka k položce:_x000d_
- včetně prostřihů, překrytí a stykování_x000d_
- včetně pomocné výztuže</t>
  </si>
  <si>
    <t>"výztuž - 80 kg/m3 betonu - výztuž do 12 mm - 20%" (ZDIVO*0,08)*0,20</t>
  </si>
  <si>
    <t>13</t>
  </si>
  <si>
    <t>321366112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</si>
  <si>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přes 12 do 32 mm, z oceli 10 505 (R) nebo BSt 500</t>
  </si>
  <si>
    <t>255195206</t>
  </si>
  <si>
    <t>https://podminky.urs.cz/item/CS_URS_2024_02/321366112</t>
  </si>
  <si>
    <t>"výztuž - 80 kg/m3 betonu - výztuž nad 12 mm - 25%" (ZDIVO*0,08)*0,25</t>
  </si>
  <si>
    <t>14</t>
  </si>
  <si>
    <t>321368211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</si>
  <si>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svařované sítě z ocelových tažených drátů jakéhokoliv druhu oceli jakéhokoliv průměru a roztečí</t>
  </si>
  <si>
    <t>-1486479715</t>
  </si>
  <si>
    <t>https://podminky.urs.cz/item/CS_URS_2024_02/321368211</t>
  </si>
  <si>
    <t>"výztuž - 80 kg/m3 betonu - KARI sítě - 55%" (ZDIVO*0,08)*0,55</t>
  </si>
  <si>
    <t>15</t>
  </si>
  <si>
    <t>334353928</t>
  </si>
  <si>
    <t>Bednění mostních pilířů a sloupů konstantního průřezu ze systémového bednění Příplatek k ceně za latě do bednění do 30/30 mm</t>
  </si>
  <si>
    <t>m</t>
  </si>
  <si>
    <t>1966137862</t>
  </si>
  <si>
    <t>https://podminky.urs.cz/item/CS_URS_2024_02/334353928</t>
  </si>
  <si>
    <t>"vnější hrana" 2*8,7</t>
  </si>
  <si>
    <t>"vnitřní hrana" 13,5</t>
  </si>
  <si>
    <t>16</t>
  </si>
  <si>
    <t>R01.20</t>
  </si>
  <si>
    <t xml:space="preserve">Pracovní plošiny a lešení řadové trubkové s podlahami </t>
  </si>
  <si>
    <t>kpl</t>
  </si>
  <si>
    <t>1142651682</t>
  </si>
  <si>
    <t>Poznámka k položce:_x000d_
- montáž a demontáž pracovních plošin nebo lešení, včetně pronájmu_x000d_
- po dobu nezbytnou pro provádění _x000d_
- včetně přestaveb_x000d_
- pro práci uvnitř vývaru i po obvodu sdruženého objektu_x000d_
- včetně úpravy podkladu pro usazení lešení</t>
  </si>
  <si>
    <t>Úpravy povrchů, podlahy a osazování výplní</t>
  </si>
  <si>
    <t>17</t>
  </si>
  <si>
    <t>628635512</t>
  </si>
  <si>
    <t>Vyplnění spár dosavadních konstrukcí zdiva cementovou maltou s vyčištěním spár hloubky do 70 mm, zdiva z lomového kamene s vyspárováním</t>
  </si>
  <si>
    <t>-846554701</t>
  </si>
  <si>
    <t>https://podminky.urs.cz/item/CS_URS_2024_02/628635512</t>
  </si>
  <si>
    <t>"vtokové + výtokové čelo + ponechané zdivo na návodní straně - 50% plochy" ČIŠTĚNÍ_2*0,5</t>
  </si>
  <si>
    <t>"spárování do 70 mm - 70 %" SPÁRA*0,7</t>
  </si>
  <si>
    <t>18</t>
  </si>
  <si>
    <t>628635552</t>
  </si>
  <si>
    <t>Vyplnění spár dosavadních konstrukcí zdiva cementovou maltou s vyčištěním spár hloubky přes 70 do 120 mm, zdiva z lomového kamene s vyspárováním</t>
  </si>
  <si>
    <t>1862448703</t>
  </si>
  <si>
    <t>https://podminky.urs.cz/item/CS_URS_2024_02/628635552</t>
  </si>
  <si>
    <t>"spárování do 120 mm - 30 %" SPÁRA*0,3</t>
  </si>
  <si>
    <t>19</t>
  </si>
  <si>
    <t>R60</t>
  </si>
  <si>
    <t>Příplatek k vysekání spár a spárování za širší spáry ve zdivu proti současným normovým rozměrům</t>
  </si>
  <si>
    <t>-677772167</t>
  </si>
  <si>
    <t>Poznámka k položce:_x000d_
- zvětšený objem materiálu a zvýšená pracnost</t>
  </si>
  <si>
    <t>Ostatní konstrukce a práce, bourání</t>
  </si>
  <si>
    <t>20</t>
  </si>
  <si>
    <t>934956124</t>
  </si>
  <si>
    <t>Přepadová a ochranná zařízení nádrží dřevěná hradítka (dluže požeráku) š.150 mm, bez nátěru, s potřebným kováním z dubového dřeva, tl. 50 mm</t>
  </si>
  <si>
    <t>-231831494</t>
  </si>
  <si>
    <t>https://podminky.urs.cz/item/CS_URS_2024_02/934956124</t>
  </si>
  <si>
    <t>"výměna dluží - šířka 0,88 m, výška 3,3 m, 2 stěny" (0,88*3,3)*2</t>
  </si>
  <si>
    <t>938902132</t>
  </si>
  <si>
    <t>Dokončovací práce na dosavadních konstrukcích očištění stavebních konstrukcí od porostu, s naložením odstraněného porostu na dopravní prostředek nebo s přemístěním na výšku do 6 m a odklizením na hromady do vzdálenosti 50 m na ostatních plochách</t>
  </si>
  <si>
    <t>503635275</t>
  </si>
  <si>
    <t>https://podminky.urs.cz/item/CS_URS_2024_02/938902132</t>
  </si>
  <si>
    <t>ČIŠTĚNÍ_2+(ČIŠTĚNÍ_3*0,2)</t>
  </si>
  <si>
    <t>22</t>
  </si>
  <si>
    <t>938903113</t>
  </si>
  <si>
    <t>Dokončovací práce na dosavadních konstrukcích vysekání spár s očištěním zdiva nebo dlažby, s naložením suti na dopravní prostředek nebo s odklizením na hromady do vzdálenosti 50 m při hloubce spáry do 70 mm ve zdivu z lomového kamene</t>
  </si>
  <si>
    <t>1640277737</t>
  </si>
  <si>
    <t>https://podminky.urs.cz/item/CS_URS_2024_02/938903113</t>
  </si>
  <si>
    <t>23</t>
  </si>
  <si>
    <t>938903211</t>
  </si>
  <si>
    <t>Dokončovací práce na dosavadních konstrukcích vysekání spár s očištěním zdiva nebo dlažby, s naložením suti na dopravní prostředek nebo s odklizením na hromady do vzdálenosti 50 m při hloubce spáry přes 70 do 120 mm ve zdivu z lomového kamene</t>
  </si>
  <si>
    <t>-1891134483</t>
  </si>
  <si>
    <t>https://podminky.urs.cz/item/CS_URS_2024_02/938903211</t>
  </si>
  <si>
    <t>24</t>
  </si>
  <si>
    <t>966021112</t>
  </si>
  <si>
    <t>Bourání konstrukcí LTM ve vodních tocích s přemístěním suti na hromady na vzdálenost do 20 m nebo s naložením na dopravní prostředek ručně ze zdiva kamenného, pro jakýkoliv druh kamene na maltu cementovou</t>
  </si>
  <si>
    <t>371798510</t>
  </si>
  <si>
    <t>https://podminky.urs.cz/item/CS_URS_2024_02/966021112</t>
  </si>
  <si>
    <t>25</t>
  </si>
  <si>
    <t>985131111</t>
  </si>
  <si>
    <t>Očištění ploch stěn, rubu kleneb a podlah tlakovou vodou</t>
  </si>
  <si>
    <t>-1861478731</t>
  </si>
  <si>
    <t>https://podminky.urs.cz/item/CS_URS_2024_02/985131111</t>
  </si>
  <si>
    <t>"bezpečnostní přeliv"</t>
  </si>
  <si>
    <t>"zhlaví ztraceného bednění - předpokládaná šířka zhlaví 0,4 m, osová délka 17 m" 17*0,4</t>
  </si>
  <si>
    <t>"návodní strana - předpokládaná výška obnovy 0,5-1,5 m, délka 17,5-1,2 m" (17,5-1,2)*((0,5+1,5)/2)</t>
  </si>
  <si>
    <t>"vnitřní strana - výška 3+0,3 m, délka 16,5" 16,5*3,3</t>
  </si>
  <si>
    <t>"dno spadiště - délka 6,7 m, šířka 3,6 m" 6,7*3,6</t>
  </si>
  <si>
    <t>Mezisoučet</t>
  </si>
  <si>
    <t>"vtokové čelo" (9,5*1+((9,5*0,5+3,5*3,6)-(1,2*2,4))+2*(2,55*1))</t>
  </si>
  <si>
    <t>"výtokové čelo" ((6,5*0,8)+((6,5+1)/2*2-(1,2*2,4)))</t>
  </si>
  <si>
    <t xml:space="preserve"> "návodní strana - cca průměrně 1,5 m ponechaného zdiva, délka 17,5-1,2 m" (17,5-1,2)*(1,5)</t>
  </si>
  <si>
    <t>"požerák" 3,8*(1,2+0,2+1+0,8+1+0,2+1,2)</t>
  </si>
  <si>
    <t>"očištěné po vyskání spár" ČIŠTĚNÍ_2</t>
  </si>
  <si>
    <t>26</t>
  </si>
  <si>
    <t>985131311</t>
  </si>
  <si>
    <t>Očištění ploch stěn, rubu kleneb a podlah ruční dočištění ocelovými kartáči</t>
  </si>
  <si>
    <t>-1169178028</t>
  </si>
  <si>
    <t>https://podminky.urs.cz/item/CS_URS_2024_02/985131311</t>
  </si>
  <si>
    <t>ČIŠTĚNÍ_1+ČIŠTĚNÍ_2+ČIŠTĚNÍ_3</t>
  </si>
  <si>
    <t>27</t>
  </si>
  <si>
    <t>985331115</t>
  </si>
  <si>
    <t>Dodatečné vlepování betonářské výztuže včetně vyvrtání a vyčištění otvoru cementovou aktivovanou maltou průměr výztuže 16 mm</t>
  </si>
  <si>
    <t>595126927</t>
  </si>
  <si>
    <t>https://podminky.urs.cz/item/CS_URS_2024_02/985331115</t>
  </si>
  <si>
    <t>"přelivná hrana - délka osy - 17 m, spon 0,5 m, délka vrtu 0,3 m" 17/0,5*0,3</t>
  </si>
  <si>
    <t>"plocha (ztracené bednění) - vnitřní - délka 15 m, počet řad 6, spon 1x0,5 m, délka vrtu 0,3 m" (15/0,5)*6*0,3</t>
  </si>
  <si>
    <t>28</t>
  </si>
  <si>
    <t>M</t>
  </si>
  <si>
    <t>13021015</t>
  </si>
  <si>
    <t>tyč ocelová kruhová žebírková DIN 488 jakost B500B (10 505) výztuž do betonu D 16mm</t>
  </si>
  <si>
    <t>-964068723</t>
  </si>
  <si>
    <t>Poznámka k položce:_x000d_
Hmotnost: 1,58 kg/m</t>
  </si>
  <si>
    <t>128,4*0,00163 'Přepočtené koeficientem množství</t>
  </si>
  <si>
    <t>29</t>
  </si>
  <si>
    <t>R01</t>
  </si>
  <si>
    <t>Uložení vybouraného zdiva do dna a hráze kolem sdruženého objektu - dodatečné opevnění</t>
  </si>
  <si>
    <t>329082225</t>
  </si>
  <si>
    <t>Poznámka k položce:_x000d_
- včetně manupilace se sutí_x000d_
- včetně zemních prací</t>
  </si>
  <si>
    <t>37</t>
  </si>
  <si>
    <t>R02.03</t>
  </si>
  <si>
    <t>Ošetření pracovních spár - dodávka + montáž</t>
  </si>
  <si>
    <t>365802518</t>
  </si>
  <si>
    <t>Poznámka k položce:_x000d_
- ošetření pracovních spár gumovým pásem (popř. bitumenovým plechem nebo bobtnajícím páskem)_x000d_
- včetně práce a materiálu_x000d_
 dodávka + montáž</t>
  </si>
  <si>
    <t>30</t>
  </si>
  <si>
    <t>R09</t>
  </si>
  <si>
    <t>Sanace ocelovách prvků na požeráku včetně odstranění starého nátěru mechanickým čištěním a natření</t>
  </si>
  <si>
    <t>2023679065</t>
  </si>
  <si>
    <t xml:space="preserve">Poznámka k položce:_x000d_
- odstranění starého nátěru_x000d_
- očištění a odmaštění podkladu_x000d_
- 2x základní nátěr_x000d_
- 2x svrchní nátěr_x000d_
- položka zahrnuje veškerý materiál_x000d_
- včetně demontáže poklopu, dluží a dalších prvků a jejich opětovné osazení po dokončení sanace_x000d_
Materiál:_x000d_
Základní nátěr: dvousložková vysoce nanášivá, epoxidová nátěrová hmota, vytvrzující do nátěru s odolností proti abrazi, solím a ropným produktům_x000d_
Vrchní nátěr: dvousložková polyuretanová nátěrová hmota vytvrzovaná alifatickým izokyanátem_x000d_
Min. celková tloušťka nátěru 240 µm. _x000d_
</t>
  </si>
  <si>
    <t>31</t>
  </si>
  <si>
    <t>R11.07</t>
  </si>
  <si>
    <t>Odvodnění sedimentu v prostoru zátopy</t>
  </si>
  <si>
    <t>325931711</t>
  </si>
  <si>
    <t>Poznámka k položce:_x000d_
- vyhloubení odvodňovací strouhy a per v sedimentu_x000d_
- nebo přehozením sedimentu na hromady u břehu na hromady pro vyschnutí</t>
  </si>
  <si>
    <t>998</t>
  </si>
  <si>
    <t>Přesun hmot</t>
  </si>
  <si>
    <t>32</t>
  </si>
  <si>
    <t>998331011</t>
  </si>
  <si>
    <t>Přesun hmot pro nádrže dopravní vzdálenost do 500 m</t>
  </si>
  <si>
    <t>-1545602704</t>
  </si>
  <si>
    <t>https://podminky.urs.cz/item/CS_URS_2024_02/998331011</t>
  </si>
  <si>
    <t>VRN</t>
  </si>
  <si>
    <t>Vedlejší rozpočtové náklady</t>
  </si>
  <si>
    <t>33</t>
  </si>
  <si>
    <t>R105-VRN</t>
  </si>
  <si>
    <t xml:space="preserve">Zařízení staveniště včetně všech nákladů spojených s jeho zřízením, provozem, zabezpečením a likvidací </t>
  </si>
  <si>
    <t>1024</t>
  </si>
  <si>
    <t>1583004673</t>
  </si>
  <si>
    <t xml:space="preserve">Poznámka k položce:_x000d_
Položka obsahuje: _x000d_
zařízení staveniště včetně všech nákladů spojených s jeho zřízením, provozem a likvidací; zřízení a projednání potřebných ploch pro zařízení staveniště, skládky materiálu, mezideponie, včetně úhrady poplatků a úpravy povrchu po likvidaci staveniště.   _x000d_
</t>
  </si>
  <si>
    <t>34</t>
  </si>
  <si>
    <t>R108-VRN</t>
  </si>
  <si>
    <t>Zařízení přístupů a sjezdů do zátopy, včetně zpevnění v místě neúnosného podkladu</t>
  </si>
  <si>
    <t>-11550855</t>
  </si>
  <si>
    <t>Poznámka k položce:_x000d_
- včetně zemních prací a následného uvedení do původního stavu_x000d_
- zpevnění sjezdů a neúnosných míst např. panely uloženými do štěrkového lože na geotextilii, dřevěnými matracemi, zpevněním ŠD _x000d_
- včetně dovozu, uložení a následné likvidace a odvozu_x000d_
- včetně případných přesunů v rámci stavby</t>
  </si>
  <si>
    <t>35</t>
  </si>
  <si>
    <t>R122-VRN</t>
  </si>
  <si>
    <t>Zajištění umístění štítku o povolení stavby na viditelném místě u vstupu na staveniště</t>
  </si>
  <si>
    <t>1158009909</t>
  </si>
  <si>
    <t>36</t>
  </si>
  <si>
    <t>R125-VRN</t>
  </si>
  <si>
    <t>Zajištění převedení vody a čerpání vody pro celou stavbu dle zvolené technologie po celou dobu výstavby</t>
  </si>
  <si>
    <t>1131416841</t>
  </si>
  <si>
    <t xml:space="preserve">Poznámka k položce:_x000d_
bude zajištěno převedení vody v rámci zájmového prostoru celé stavby _x000d_
čerpání vody bude zajištěno po celou dobu realizace stavby v rozsahu nutném pro samotnou realizaci prvků stavby_x000d_
</t>
  </si>
  <si>
    <t>odvoz</t>
  </si>
  <si>
    <t>4,864</t>
  </si>
  <si>
    <t>Rýhy</t>
  </si>
  <si>
    <t>9,792</t>
  </si>
  <si>
    <t>Zásyp_1</t>
  </si>
  <si>
    <t>Zásyp</t>
  </si>
  <si>
    <t>4,928</t>
  </si>
  <si>
    <t>ZÁBRADLÍ</t>
  </si>
  <si>
    <t>20,02</t>
  </si>
  <si>
    <t>24038-14XR-DM-2 - SO 02 - Zábradlí</t>
  </si>
  <si>
    <t xml:space="preserve">    2 - Zakládání</t>
  </si>
  <si>
    <t>PSV - Práce a dodávky PSV</t>
  </si>
  <si>
    <t xml:space="preserve">    767 - Konstrukce zámečnické</t>
  </si>
  <si>
    <t>132212131</t>
  </si>
  <si>
    <t>Hloubení nezapažených rýh šířky do 800 mm ručně s urovnáním dna do předepsaného profilu a spádu v hornině třídy těžitelnosti I skupiny 3 soudržných</t>
  </si>
  <si>
    <t>-1960863657</t>
  </si>
  <si>
    <t>https://podminky.urs.cz/item/CS_URS_2024_02/132212131</t>
  </si>
  <si>
    <t>"ruční výkop - 50%" Rýhy*0,5</t>
  </si>
  <si>
    <t>132251101</t>
  </si>
  <si>
    <t>Hloubení nezapažených rýh šířky do 800 mm strojně s urovnáním dna do předepsaného profilu a spádu v hornině třídy těžitelnosti I skupiny 3 do 20 m3</t>
  </si>
  <si>
    <t>95242795</t>
  </si>
  <si>
    <t>https://podminky.urs.cz/item/CS_URS_2024_02/132251101</t>
  </si>
  <si>
    <t>"Betonový práh"0,8*0,9*3,7</t>
  </si>
  <si>
    <t>"Betonové patky"11*0,9*0,9*0,8</t>
  </si>
  <si>
    <t>"strojní výkop - 50%" Rýhy*0,5</t>
  </si>
  <si>
    <t>174101101</t>
  </si>
  <si>
    <t>Zásyp sypaninou z jakékoliv horniny strojně s uložením výkopku ve vrstvách se zhutněním jam, šachet, rýh nebo kolem objektů v těchto vykopávkách</t>
  </si>
  <si>
    <t>-1947102917</t>
  </si>
  <si>
    <t>https://podminky.urs.cz/item/CS_URS_2024_02/174101101</t>
  </si>
  <si>
    <t>("Betonové patky"8*0,9*0,9*0,8)-("Betonové patky"8*0,5*0,5*0,8)</t>
  </si>
  <si>
    <t>("Betonový práh"0,8*0,9*3,7)-("Betonový práh"0,8*0,5*3,3)</t>
  </si>
  <si>
    <t>1956968445</t>
  </si>
  <si>
    <t>-Zásyp_1</t>
  </si>
  <si>
    <t>"přepočet na hmotnost" odvoz*1,7</t>
  </si>
  <si>
    <t>Zakládání</t>
  </si>
  <si>
    <t>274315223</t>
  </si>
  <si>
    <t>Základové konstrukce z betonu pasy prostého bez zvýšených nároků na prostředí tř. C 12/15</t>
  </si>
  <si>
    <t>-1848326258</t>
  </si>
  <si>
    <t>https://podminky.urs.cz/item/CS_URS_2024_02/274315223</t>
  </si>
  <si>
    <t>"Betonový práh"0,8*0,5*2,8</t>
  </si>
  <si>
    <t>274351111</t>
  </si>
  <si>
    <t>Bednění základových konstrukcí pasů tradiční oboustranné</t>
  </si>
  <si>
    <t>CS ÚRS 2022 01</t>
  </si>
  <si>
    <t>929122697</t>
  </si>
  <si>
    <t>https://podminky.urs.cz/item/CS_URS_2022_01/274351111</t>
  </si>
  <si>
    <t>0,8*0,5*2</t>
  </si>
  <si>
    <t>2,8*0,8*2</t>
  </si>
  <si>
    <t>275315223</t>
  </si>
  <si>
    <t>Základové konstrukce z betonu bloky prostého bez zvýšených nároků na prostředí tř. C 12/15</t>
  </si>
  <si>
    <t>-1996892371</t>
  </si>
  <si>
    <t>https://podminky.urs.cz/item/CS_URS_2024_02/275315223</t>
  </si>
  <si>
    <t>"Betonové patky"11*0,5*0,5*0,8</t>
  </si>
  <si>
    <t>275351111</t>
  </si>
  <si>
    <t>Bednění základových konstrukcí bloků tradiční oboustranné</t>
  </si>
  <si>
    <t>-1138566418</t>
  </si>
  <si>
    <t>https://podminky.urs.cz/item/CS_URS_2022_01/275351111</t>
  </si>
  <si>
    <t>(0,5*0,8*4)*11</t>
  </si>
  <si>
    <t>911121111</t>
  </si>
  <si>
    <t>Montáž zábradlí ocelového přichyceného vruty do betonového podkladu</t>
  </si>
  <si>
    <t>-37343417</t>
  </si>
  <si>
    <t>https://podminky.urs.cz/item/CS_URS_2024_02/911121111</t>
  </si>
  <si>
    <t>"Nátok"</t>
  </si>
  <si>
    <t>0,07*10</t>
  </si>
  <si>
    <t>1,93*4</t>
  </si>
  <si>
    <t>1,33*2</t>
  </si>
  <si>
    <t>0,73*2</t>
  </si>
  <si>
    <t>0,61</t>
  </si>
  <si>
    <t>"Výtok"</t>
  </si>
  <si>
    <t>0,07*5</t>
  </si>
  <si>
    <t>1,63*4</t>
  </si>
  <si>
    <t>R06</t>
  </si>
  <si>
    <t>Odstranění a likvidace stávajícího dřevěného zábradlí</t>
  </si>
  <si>
    <t>-193074153</t>
  </si>
  <si>
    <t>Poznámka k položce:_x000d_
- včetně manipulace, odvozu a likvidace v souladu se zákonem O odpadech č. 541/2020 Sb. v platném znění.</t>
  </si>
  <si>
    <t>R07</t>
  </si>
  <si>
    <t>Sanace ocelovách prvků stávajícího žebříku pro sestup na přelivnou hranu včetně odstranění starého nátěru mechanickým čištěním a natření</t>
  </si>
  <si>
    <t>417191603</t>
  </si>
  <si>
    <t xml:space="preserve">Poznámka k položce:_x000d_
- odstranění starého nátěru_x000d_
- očištění a odmaštění podkladu_x000d_
- 2x základní nátěr_x000d_
- 2x svrchní nátěr_x000d_
- položka zahrnuje veškerý materiál_x000d_
Materiál:_x000d_
Základní nátěr: dvousložková vysoce nanášivá, epoxidová nátěrová hmota, vytvrzující do nátěru s odolností proti abrazi, solím a ropným produktům_x000d_
Vrchní nátěr: dvousložková polyuretanová nátěrová hmota vytvrzovaná alifatickým izokyanátem_x000d_
Min. celková tloušťka nátěru 240 µm. _x000d_
</t>
  </si>
  <si>
    <t>998312011</t>
  </si>
  <si>
    <t>Přesun hmot pro sanace území, hrazení a úpravy bystřin jakéhokoliv rozsahu pro dopravní vzdálenost 50 m</t>
  </si>
  <si>
    <t>1441033011</t>
  </si>
  <si>
    <t>https://podminky.urs.cz/item/CS_URS_2024_02/998312011</t>
  </si>
  <si>
    <t>PSV</t>
  </si>
  <si>
    <t>Práce a dodávky PSV</t>
  </si>
  <si>
    <t>767</t>
  </si>
  <si>
    <t>Konstrukce zámečnické</t>
  </si>
  <si>
    <t>998767101</t>
  </si>
  <si>
    <t>Přesun hmot pro zámečnické konstrukce stanovený z hmotnosti přesunovaného materiálu vodorovná dopravní vzdálenost do 50 m základní v objektech výšky do 6 m</t>
  </si>
  <si>
    <t>-1603913493</t>
  </si>
  <si>
    <t>https://podminky.urs.cz/item/CS_URS_2024_02/998767101</t>
  </si>
  <si>
    <t>Výroba zábradlí rovného z profilové oceli do hmotnosti 45 kg/m, včetně pozinkování, pantů a zamečnického kování a osazení inf. tabulky. Včetně materiálu a dodávky</t>
  </si>
  <si>
    <t>1104215158</t>
  </si>
  <si>
    <t xml:space="preserve">Poznámka k položce:_x000d_
Popis -  viz. výkres D.3.a</t>
  </si>
  <si>
    <t>SEZNAM FIGUR</t>
  </si>
  <si>
    <t>Výměra</t>
  </si>
  <si>
    <t>Jámy</t>
  </si>
  <si>
    <t>Hloubení jam</t>
  </si>
  <si>
    <t>Použití figury:</t>
  </si>
  <si>
    <t>Bednění konstrukcí vodních staveb rovinné - zřízení</t>
  </si>
  <si>
    <t>Bednění konstrukcí vodních staveb rovinné - odstranění</t>
  </si>
  <si>
    <t>Bednění konstrukcí vodních staveb jinak zakřivené - zřízení</t>
  </si>
  <si>
    <t>Bednění konstrukcí vodních staveb jinak zakřivené - odstranění</t>
  </si>
  <si>
    <t>Ruční dočištění ploch stěn, rubu kleneb a podlah ocelových kartáči</t>
  </si>
  <si>
    <t>Vyplnění spár zdiva z lomového kamene maltou cementovou na hl do 70 mm s vyspárováním</t>
  </si>
  <si>
    <t>Očištění konstrukcí na ostatních plochách od porostu</t>
  </si>
  <si>
    <t>Hloubení rýh nezapažených š do 2000 mm v hornině třídy těžitelnosti I skupiny 3 objem do 20 m3 strojně</t>
  </si>
  <si>
    <t>Hloubení nezapažených rýh šířky do 2000 mm v soudržných horninách třídy těžitelnosti I skupiny 3 ručně</t>
  </si>
  <si>
    <t xml:space="preserve">Likvidace sedimentu v souladu se zk. O odpadech č 541/2020 Sb. v platném znění. Součástí položky je doprava, potřebná manipulace s výkopkem a případné poplatky za uložení výkopku na skládku. </t>
  </si>
  <si>
    <t>Odstranění nánosů při únosnosti dna přes 15 do 40 kPa</t>
  </si>
  <si>
    <t>Odstranění nánosů při únosnosti dna přes 40 do 60 kPa</t>
  </si>
  <si>
    <t>Odstranění nánosů při únosnosti dna přes 60 kPa</t>
  </si>
  <si>
    <t>Vyplnění spár zdiva z lomového kamene maltou cementovou na hl přes 70 do 120 mm s vyspárováním</t>
  </si>
  <si>
    <t>Vysekání spár hl do 70 mm ve zdivu z lomového kamene</t>
  </si>
  <si>
    <t>Vysekání spár hl přes 70 do 120 mm ve zdivu z lomového kamene</t>
  </si>
  <si>
    <t>Konstrukce vodních staveb ze ŽB mrazuvzdorného tř. C 30/37</t>
  </si>
  <si>
    <t>Výztuž železobetonových konstrukcí vodních staveb z oceli 10 505 D do 12 mm</t>
  </si>
  <si>
    <t>Výztuž železobetonových konstrukcí vodních staveb z oceli 10 505 D do 32 mm</t>
  </si>
  <si>
    <t>Výztuž železobetonových konstrukcí vodních staveb ze svařovaných sítí</t>
  </si>
  <si>
    <t>Bourání konstrukcí LTM zdiva kamenného na MC ručně</t>
  </si>
  <si>
    <t>Hloubení rýh nezapažených š do 800 mm v hornině třídy těžitelnosti I skupiny 3 objem do 20 m3 strojně</t>
  </si>
  <si>
    <t>Hloubení nezapažených rýh šířky do 800 mm v soudržných horninách třídy těžitelnosti I skupiny 3 ručně</t>
  </si>
  <si>
    <t>Výroba , resp. dodávka zábradlí rovného z profilové oceli do hmotnosti 45 kg/m, včetně pozinkování, pantů a zamečnického kování a osazení inf. tabulky viz. výkres D.3.a.</t>
  </si>
  <si>
    <t>Zásyp jam, šachet rýh nebo kolem objektů sypaninou se zhutněním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</si>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</sst>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4" fillId="0" borderId="0" applyNumberFormat="0" applyFill="0" applyBorder="0" applyAlignment="0" applyProtection="0"/>
  </cellStyleXfs>
  <cellXfs count="39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0" xfId="0" applyFont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3" fillId="0" borderId="24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0" fontId="43" fillId="0" borderId="27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43" fillId="0" borderId="27" xfId="0" applyFont="1" applyBorder="1" applyAlignment="1">
      <alignment vertical="center" wrapText="1"/>
    </xf>
    <xf numFmtId="0" fontId="45" fillId="0" borderId="29" xfId="0" applyFont="1" applyBorder="1" applyAlignment="1">
      <alignment horizontal="left" wrapText="1"/>
    </xf>
    <xf numFmtId="0" fontId="43" fillId="0" borderId="28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27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 wrapText="1"/>
    </xf>
    <xf numFmtId="49" fontId="46" fillId="0" borderId="1" xfId="0" applyNumberFormat="1" applyFont="1" applyBorder="1" applyAlignment="1">
      <alignment vertical="center" wrapText="1"/>
    </xf>
    <xf numFmtId="0" fontId="43" fillId="0" borderId="30" xfId="0" applyFont="1" applyBorder="1" applyAlignment="1">
      <alignment vertical="center" wrapText="1"/>
    </xf>
    <xf numFmtId="0" fontId="48" fillId="0" borderId="29" xfId="0" applyFont="1" applyBorder="1" applyAlignment="1">
      <alignment vertical="center" wrapText="1"/>
    </xf>
    <xf numFmtId="0" fontId="43" fillId="0" borderId="31" xfId="0" applyFont="1" applyBorder="1" applyAlignment="1">
      <alignment vertical="center" wrapText="1"/>
    </xf>
    <xf numFmtId="0" fontId="43" fillId="0" borderId="1" xfId="0" applyFont="1" applyBorder="1" applyAlignment="1">
      <alignment vertical="top"/>
    </xf>
    <xf numFmtId="0" fontId="43" fillId="0" borderId="0" xfId="0" applyFont="1" applyAlignment="1">
      <alignment vertical="top"/>
    </xf>
    <xf numFmtId="0" fontId="43" fillId="0" borderId="24" xfId="0" applyFont="1" applyBorder="1" applyAlignment="1">
      <alignment horizontal="left" vertical="center"/>
    </xf>
    <xf numFmtId="0" fontId="43" fillId="0" borderId="25" xfId="0" applyFont="1" applyBorder="1" applyAlignment="1">
      <alignment horizontal="left" vertical="center"/>
    </xf>
    <xf numFmtId="0" fontId="43" fillId="0" borderId="26" xfId="0" applyFont="1" applyBorder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3" fillId="0" borderId="28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5" fillId="0" borderId="29" xfId="0" applyFont="1" applyBorder="1" applyAlignment="1">
      <alignment horizontal="center" vertical="center"/>
    </xf>
    <xf numFmtId="0" fontId="49" fillId="0" borderId="29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6" fillId="0" borderId="1" xfId="0" applyFont="1" applyFill="1" applyBorder="1" applyAlignment="1">
      <alignment horizontal="left" vertical="center"/>
    </xf>
    <xf numFmtId="0" fontId="46" fillId="0" borderId="1" xfId="0" applyFont="1" applyFill="1" applyBorder="1" applyAlignment="1">
      <alignment horizontal="center" vertical="center"/>
    </xf>
    <xf numFmtId="0" fontId="43" fillId="0" borderId="30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left" vertical="center" wrapText="1"/>
    </xf>
    <xf numFmtId="0" fontId="43" fillId="0" borderId="2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9" fillId="0" borderId="27" xfId="0" applyFont="1" applyBorder="1" applyAlignment="1">
      <alignment horizontal="left" vertical="center" wrapText="1"/>
    </xf>
    <xf numFmtId="0" fontId="49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top"/>
    </xf>
    <xf numFmtId="0" fontId="46" fillId="0" borderId="1" xfId="0" applyFont="1" applyBorder="1" applyAlignment="1">
      <alignment horizontal="center" vertical="top"/>
    </xf>
    <xf numFmtId="0" fontId="47" fillId="0" borderId="30" xfId="0" applyFont="1" applyBorder="1" applyAlignment="1">
      <alignment horizontal="left" vertical="center"/>
    </xf>
    <xf numFmtId="0" fontId="47" fillId="0" borderId="3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5" fillId="0" borderId="1" xfId="0" applyFont="1" applyBorder="1" applyAlignment="1">
      <alignment vertical="center"/>
    </xf>
    <xf numFmtId="0" fontId="49" fillId="0" borderId="29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6" fillId="0" borderId="1" xfId="0" applyFont="1" applyBorder="1" applyAlignment="1">
      <alignment vertical="top"/>
    </xf>
    <xf numFmtId="49" fontId="46" fillId="0" borderId="1" xfId="0" applyNumberFormat="1" applyFont="1" applyBorder="1" applyAlignment="1">
      <alignment horizontal="left" vertical="center"/>
    </xf>
    <xf numFmtId="0" fontId="52" fillId="0" borderId="27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vertical="top"/>
    </xf>
    <xf numFmtId="0" fontId="53" fillId="0" borderId="1" xfId="0" applyFont="1" applyBorder="1" applyAlignment="1" applyProtection="1">
      <alignment horizontal="left" vertical="center"/>
    </xf>
    <xf numFmtId="0" fontId="53" fillId="0" borderId="1" xfId="0" applyFont="1" applyBorder="1" applyAlignment="1" applyProtection="1">
      <alignment horizontal="center" vertical="center"/>
    </xf>
    <xf numFmtId="49" fontId="53" fillId="0" borderId="1" xfId="0" applyNumberFormat="1" applyFont="1" applyBorder="1" applyAlignment="1" applyProtection="1">
      <alignment horizontal="left" vertical="center"/>
    </xf>
    <xf numFmtId="0" fontId="52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5" fillId="0" borderId="29" xfId="0" applyFont="1" applyBorder="1" applyAlignment="1">
      <alignment horizontal="left"/>
    </xf>
    <xf numFmtId="0" fontId="49" fillId="0" borderId="29" xfId="0" applyFont="1" applyBorder="1" applyAlignment="1"/>
    <xf numFmtId="0" fontId="43" fillId="0" borderId="27" xfId="0" applyFont="1" applyBorder="1" applyAlignment="1">
      <alignment vertical="top"/>
    </xf>
    <xf numFmtId="0" fontId="43" fillId="0" borderId="28" xfId="0" applyFont="1" applyBorder="1" applyAlignment="1">
      <alignment vertical="top"/>
    </xf>
    <xf numFmtId="0" fontId="43" fillId="0" borderId="30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2703601" TargetMode="External" /><Relationship Id="rId2" Type="http://schemas.openxmlformats.org/officeDocument/2006/relationships/hyperlink" Target="https://podminky.urs.cz/item/CS_URS_2024_02/122703602" TargetMode="External" /><Relationship Id="rId3" Type="http://schemas.openxmlformats.org/officeDocument/2006/relationships/hyperlink" Target="https://podminky.urs.cz/item/CS_URS_2024_02/122703603" TargetMode="External" /><Relationship Id="rId4" Type="http://schemas.openxmlformats.org/officeDocument/2006/relationships/hyperlink" Target="https://podminky.urs.cz/item/CS_URS_2024_02/132212331" TargetMode="External" /><Relationship Id="rId5" Type="http://schemas.openxmlformats.org/officeDocument/2006/relationships/hyperlink" Target="https://podminky.urs.cz/item/CS_URS_2024_02/132251251" TargetMode="External" /><Relationship Id="rId6" Type="http://schemas.openxmlformats.org/officeDocument/2006/relationships/hyperlink" Target="https://podminky.urs.cz/item/CS_URS_2024_02/321351010" TargetMode="External" /><Relationship Id="rId7" Type="http://schemas.openxmlformats.org/officeDocument/2006/relationships/hyperlink" Target="https://podminky.urs.cz/item/CS_URS_2024_02/321351030" TargetMode="External" /><Relationship Id="rId8" Type="http://schemas.openxmlformats.org/officeDocument/2006/relationships/hyperlink" Target="https://podminky.urs.cz/item/CS_URS_2024_02/321352010" TargetMode="External" /><Relationship Id="rId9" Type="http://schemas.openxmlformats.org/officeDocument/2006/relationships/hyperlink" Target="https://podminky.urs.cz/item/CS_URS_2024_02/321321116" TargetMode="External" /><Relationship Id="rId10" Type="http://schemas.openxmlformats.org/officeDocument/2006/relationships/hyperlink" Target="https://podminky.urs.cz/item/CS_URS_2024_02/321352030" TargetMode="External" /><Relationship Id="rId11" Type="http://schemas.openxmlformats.org/officeDocument/2006/relationships/hyperlink" Target="https://podminky.urs.cz/item/CS_URS_2024_02/321366111" TargetMode="External" /><Relationship Id="rId12" Type="http://schemas.openxmlformats.org/officeDocument/2006/relationships/hyperlink" Target="https://podminky.urs.cz/item/CS_URS_2024_02/321366112" TargetMode="External" /><Relationship Id="rId13" Type="http://schemas.openxmlformats.org/officeDocument/2006/relationships/hyperlink" Target="https://podminky.urs.cz/item/CS_URS_2024_02/321368211" TargetMode="External" /><Relationship Id="rId14" Type="http://schemas.openxmlformats.org/officeDocument/2006/relationships/hyperlink" Target="https://podminky.urs.cz/item/CS_URS_2024_02/334353928" TargetMode="External" /><Relationship Id="rId15" Type="http://schemas.openxmlformats.org/officeDocument/2006/relationships/hyperlink" Target="https://podminky.urs.cz/item/CS_URS_2024_02/628635512" TargetMode="External" /><Relationship Id="rId16" Type="http://schemas.openxmlformats.org/officeDocument/2006/relationships/hyperlink" Target="https://podminky.urs.cz/item/CS_URS_2024_02/628635552" TargetMode="External" /><Relationship Id="rId17" Type="http://schemas.openxmlformats.org/officeDocument/2006/relationships/hyperlink" Target="https://podminky.urs.cz/item/CS_URS_2024_02/934956124" TargetMode="External" /><Relationship Id="rId18" Type="http://schemas.openxmlformats.org/officeDocument/2006/relationships/hyperlink" Target="https://podminky.urs.cz/item/CS_URS_2024_02/938902132" TargetMode="External" /><Relationship Id="rId19" Type="http://schemas.openxmlformats.org/officeDocument/2006/relationships/hyperlink" Target="https://podminky.urs.cz/item/CS_URS_2024_02/938903113" TargetMode="External" /><Relationship Id="rId20" Type="http://schemas.openxmlformats.org/officeDocument/2006/relationships/hyperlink" Target="https://podminky.urs.cz/item/CS_URS_2024_02/938903211" TargetMode="External" /><Relationship Id="rId21" Type="http://schemas.openxmlformats.org/officeDocument/2006/relationships/hyperlink" Target="https://podminky.urs.cz/item/CS_URS_2024_02/966021112" TargetMode="External" /><Relationship Id="rId22" Type="http://schemas.openxmlformats.org/officeDocument/2006/relationships/hyperlink" Target="https://podminky.urs.cz/item/CS_URS_2024_02/985131111" TargetMode="External" /><Relationship Id="rId23" Type="http://schemas.openxmlformats.org/officeDocument/2006/relationships/hyperlink" Target="https://podminky.urs.cz/item/CS_URS_2024_02/985131311" TargetMode="External" /><Relationship Id="rId24" Type="http://schemas.openxmlformats.org/officeDocument/2006/relationships/hyperlink" Target="https://podminky.urs.cz/item/CS_URS_2024_02/985331115" TargetMode="External" /><Relationship Id="rId25" Type="http://schemas.openxmlformats.org/officeDocument/2006/relationships/hyperlink" Target="https://podminky.urs.cz/item/CS_URS_2024_02/998331011" TargetMode="External" /><Relationship Id="rId2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32212131" TargetMode="External" /><Relationship Id="rId2" Type="http://schemas.openxmlformats.org/officeDocument/2006/relationships/hyperlink" Target="https://podminky.urs.cz/item/CS_URS_2024_02/132251101" TargetMode="External" /><Relationship Id="rId3" Type="http://schemas.openxmlformats.org/officeDocument/2006/relationships/hyperlink" Target="https://podminky.urs.cz/item/CS_URS_2024_02/174101101" TargetMode="External" /><Relationship Id="rId4" Type="http://schemas.openxmlformats.org/officeDocument/2006/relationships/hyperlink" Target="https://podminky.urs.cz/item/CS_URS_2024_02/274315223" TargetMode="External" /><Relationship Id="rId5" Type="http://schemas.openxmlformats.org/officeDocument/2006/relationships/hyperlink" Target="https://podminky.urs.cz/item/CS_URS_2022_01/274351111" TargetMode="External" /><Relationship Id="rId6" Type="http://schemas.openxmlformats.org/officeDocument/2006/relationships/hyperlink" Target="https://podminky.urs.cz/item/CS_URS_2024_02/275315223" TargetMode="External" /><Relationship Id="rId7" Type="http://schemas.openxmlformats.org/officeDocument/2006/relationships/hyperlink" Target="https://podminky.urs.cz/item/CS_URS_2022_01/275351111" TargetMode="External" /><Relationship Id="rId8" Type="http://schemas.openxmlformats.org/officeDocument/2006/relationships/hyperlink" Target="https://podminky.urs.cz/item/CS_URS_2024_02/911121111" TargetMode="External" /><Relationship Id="rId9" Type="http://schemas.openxmlformats.org/officeDocument/2006/relationships/hyperlink" Target="https://podminky.urs.cz/item/CS_URS_2024_02/998312011" TargetMode="External" /><Relationship Id="rId10" Type="http://schemas.openxmlformats.org/officeDocument/2006/relationships/hyperlink" Target="https://podminky.urs.cz/item/CS_URS_2024_02/998767101" TargetMode="External" /><Relationship Id="rId1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27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29</v>
      </c>
      <c r="AL11" s="25"/>
      <c r="AM11" s="25"/>
      <c r="AN11" s="30" t="s">
        <v>30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29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34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29</v>
      </c>
      <c r="AL17" s="25"/>
      <c r="AM17" s="25"/>
      <c r="AN17" s="30" t="s">
        <v>36</v>
      </c>
      <c r="AO17" s="25"/>
      <c r="AP17" s="25"/>
      <c r="AQ17" s="25"/>
      <c r="AR17" s="23"/>
      <c r="BE17" s="34"/>
      <c r="BS17" s="20" t="s">
        <v>37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38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39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29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41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42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43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44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45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46</v>
      </c>
      <c r="E29" s="50"/>
      <c r="F29" s="35" t="s">
        <v>47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48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49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50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51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52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53</v>
      </c>
      <c r="U35" s="57"/>
      <c r="V35" s="57"/>
      <c r="W35" s="57"/>
      <c r="X35" s="59" t="s">
        <v>54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24038-14XR-DM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BP u VN Schindler II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k.ú. Křtiny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17. 11. 2024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MeU, Školní lesní podnik Masarykův les Křtiny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Regioprojekt Brno, s.r.o</v>
      </c>
      <c r="AN49" s="67"/>
      <c r="AO49" s="67"/>
      <c r="AP49" s="67"/>
      <c r="AQ49" s="43"/>
      <c r="AR49" s="47"/>
      <c r="AS49" s="77" t="s">
        <v>56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38</v>
      </c>
      <c r="AJ50" s="43"/>
      <c r="AK50" s="43"/>
      <c r="AL50" s="43"/>
      <c r="AM50" s="76" t="str">
        <f>IF(E20="","",E20)</f>
        <v>Ing. Michal Doubek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57</v>
      </c>
      <c r="D52" s="90"/>
      <c r="E52" s="90"/>
      <c r="F52" s="90"/>
      <c r="G52" s="90"/>
      <c r="H52" s="91"/>
      <c r="I52" s="92" t="s">
        <v>58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59</v>
      </c>
      <c r="AH52" s="90"/>
      <c r="AI52" s="90"/>
      <c r="AJ52" s="90"/>
      <c r="AK52" s="90"/>
      <c r="AL52" s="90"/>
      <c r="AM52" s="90"/>
      <c r="AN52" s="92" t="s">
        <v>60</v>
      </c>
      <c r="AO52" s="90"/>
      <c r="AP52" s="90"/>
      <c r="AQ52" s="94" t="s">
        <v>61</v>
      </c>
      <c r="AR52" s="47"/>
      <c r="AS52" s="95" t="s">
        <v>62</v>
      </c>
      <c r="AT52" s="96" t="s">
        <v>63</v>
      </c>
      <c r="AU52" s="96" t="s">
        <v>64</v>
      </c>
      <c r="AV52" s="96" t="s">
        <v>65</v>
      </c>
      <c r="AW52" s="96" t="s">
        <v>66</v>
      </c>
      <c r="AX52" s="96" t="s">
        <v>67</v>
      </c>
      <c r="AY52" s="96" t="s">
        <v>68</v>
      </c>
      <c r="AZ52" s="96" t="s">
        <v>69</v>
      </c>
      <c r="BA52" s="96" t="s">
        <v>70</v>
      </c>
      <c r="BB52" s="96" t="s">
        <v>71</v>
      </c>
      <c r="BC52" s="96" t="s">
        <v>72</v>
      </c>
      <c r="BD52" s="97" t="s">
        <v>73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74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ROUND(SUM(AG55:AG56),2)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ROUND(SUM(AS55:AS56),2)</f>
        <v>0</v>
      </c>
      <c r="AT54" s="109">
        <f>ROUND(SUM(AV54:AW54),2)</f>
        <v>0</v>
      </c>
      <c r="AU54" s="110">
        <f>ROUND(SUM(AU55:AU56),5)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ROUND(SUM(AZ55:AZ56),2)</f>
        <v>0</v>
      </c>
      <c r="BA54" s="109">
        <f>ROUND(SUM(BA55:BA56),2)</f>
        <v>0</v>
      </c>
      <c r="BB54" s="109">
        <f>ROUND(SUM(BB55:BB56),2)</f>
        <v>0</v>
      </c>
      <c r="BC54" s="109">
        <f>ROUND(SUM(BC55:BC56),2)</f>
        <v>0</v>
      </c>
      <c r="BD54" s="111">
        <f>ROUND(SUM(BD55:BD56),2)</f>
        <v>0</v>
      </c>
      <c r="BE54" s="6"/>
      <c r="BS54" s="112" t="s">
        <v>75</v>
      </c>
      <c r="BT54" s="112" t="s">
        <v>76</v>
      </c>
      <c r="BU54" s="113" t="s">
        <v>77</v>
      </c>
      <c r="BV54" s="112" t="s">
        <v>78</v>
      </c>
      <c r="BW54" s="112" t="s">
        <v>5</v>
      </c>
      <c r="BX54" s="112" t="s">
        <v>79</v>
      </c>
      <c r="CL54" s="112" t="s">
        <v>19</v>
      </c>
    </row>
    <row r="55" s="7" customFormat="1" ht="37.5" customHeight="1">
      <c r="A55" s="114" t="s">
        <v>80</v>
      </c>
      <c r="B55" s="115"/>
      <c r="C55" s="116"/>
      <c r="D55" s="117" t="s">
        <v>81</v>
      </c>
      <c r="E55" s="117"/>
      <c r="F55" s="117"/>
      <c r="G55" s="117"/>
      <c r="H55" s="117"/>
      <c r="I55" s="118"/>
      <c r="J55" s="117" t="s">
        <v>82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'24038-14XR-DM-1 - SO 01 -...'!J30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83</v>
      </c>
      <c r="AR55" s="121"/>
      <c r="AS55" s="122">
        <v>0</v>
      </c>
      <c r="AT55" s="123">
        <f>ROUND(SUM(AV55:AW55),2)</f>
        <v>0</v>
      </c>
      <c r="AU55" s="124">
        <f>'24038-14XR-DM-1 - SO 01 -...'!P86</f>
        <v>0</v>
      </c>
      <c r="AV55" s="123">
        <f>'24038-14XR-DM-1 - SO 01 -...'!J33</f>
        <v>0</v>
      </c>
      <c r="AW55" s="123">
        <f>'24038-14XR-DM-1 - SO 01 -...'!J34</f>
        <v>0</v>
      </c>
      <c r="AX55" s="123">
        <f>'24038-14XR-DM-1 - SO 01 -...'!J35</f>
        <v>0</v>
      </c>
      <c r="AY55" s="123">
        <f>'24038-14XR-DM-1 - SO 01 -...'!J36</f>
        <v>0</v>
      </c>
      <c r="AZ55" s="123">
        <f>'24038-14XR-DM-1 - SO 01 -...'!F33</f>
        <v>0</v>
      </c>
      <c r="BA55" s="123">
        <f>'24038-14XR-DM-1 - SO 01 -...'!F34</f>
        <v>0</v>
      </c>
      <c r="BB55" s="123">
        <f>'24038-14XR-DM-1 - SO 01 -...'!F35</f>
        <v>0</v>
      </c>
      <c r="BC55" s="123">
        <f>'24038-14XR-DM-1 - SO 01 -...'!F36</f>
        <v>0</v>
      </c>
      <c r="BD55" s="125">
        <f>'24038-14XR-DM-1 - SO 01 -...'!F37</f>
        <v>0</v>
      </c>
      <c r="BE55" s="7"/>
      <c r="BT55" s="126" t="s">
        <v>84</v>
      </c>
      <c r="BV55" s="126" t="s">
        <v>78</v>
      </c>
      <c r="BW55" s="126" t="s">
        <v>85</v>
      </c>
      <c r="BX55" s="126" t="s">
        <v>5</v>
      </c>
      <c r="CL55" s="126" t="s">
        <v>19</v>
      </c>
      <c r="CM55" s="126" t="s">
        <v>86</v>
      </c>
    </row>
    <row r="56" s="7" customFormat="1" ht="37.5" customHeight="1">
      <c r="A56" s="114" t="s">
        <v>80</v>
      </c>
      <c r="B56" s="115"/>
      <c r="C56" s="116"/>
      <c r="D56" s="117" t="s">
        <v>87</v>
      </c>
      <c r="E56" s="117"/>
      <c r="F56" s="117"/>
      <c r="G56" s="117"/>
      <c r="H56" s="117"/>
      <c r="I56" s="118"/>
      <c r="J56" s="117" t="s">
        <v>88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'24038-14XR-DM-2 - SO 02 -...'!J30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83</v>
      </c>
      <c r="AR56" s="121"/>
      <c r="AS56" s="127">
        <v>0</v>
      </c>
      <c r="AT56" s="128">
        <f>ROUND(SUM(AV56:AW56),2)</f>
        <v>0</v>
      </c>
      <c r="AU56" s="129">
        <f>'24038-14XR-DM-2 - SO 02 -...'!P86</f>
        <v>0</v>
      </c>
      <c r="AV56" s="128">
        <f>'24038-14XR-DM-2 - SO 02 -...'!J33</f>
        <v>0</v>
      </c>
      <c r="AW56" s="128">
        <f>'24038-14XR-DM-2 - SO 02 -...'!J34</f>
        <v>0</v>
      </c>
      <c r="AX56" s="128">
        <f>'24038-14XR-DM-2 - SO 02 -...'!J35</f>
        <v>0</v>
      </c>
      <c r="AY56" s="128">
        <f>'24038-14XR-DM-2 - SO 02 -...'!J36</f>
        <v>0</v>
      </c>
      <c r="AZ56" s="128">
        <f>'24038-14XR-DM-2 - SO 02 -...'!F33</f>
        <v>0</v>
      </c>
      <c r="BA56" s="128">
        <f>'24038-14XR-DM-2 - SO 02 -...'!F34</f>
        <v>0</v>
      </c>
      <c r="BB56" s="128">
        <f>'24038-14XR-DM-2 - SO 02 -...'!F35</f>
        <v>0</v>
      </c>
      <c r="BC56" s="128">
        <f>'24038-14XR-DM-2 - SO 02 -...'!F36</f>
        <v>0</v>
      </c>
      <c r="BD56" s="130">
        <f>'24038-14XR-DM-2 - SO 02 -...'!F37</f>
        <v>0</v>
      </c>
      <c r="BE56" s="7"/>
      <c r="BT56" s="126" t="s">
        <v>84</v>
      </c>
      <c r="BV56" s="126" t="s">
        <v>78</v>
      </c>
      <c r="BW56" s="126" t="s">
        <v>89</v>
      </c>
      <c r="BX56" s="126" t="s">
        <v>5</v>
      </c>
      <c r="CL56" s="126" t="s">
        <v>19</v>
      </c>
      <c r="CM56" s="126" t="s">
        <v>86</v>
      </c>
    </row>
    <row r="57" s="2" customFormat="1" ht="30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="2" customFormat="1" ht="6.96" customHeight="1">
      <c r="A58" s="41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</sheetData>
  <sheetProtection sheet="1" formatColumns="0" formatRows="0" objects="1" scenarios="1" spinCount="100000" saltValue="6LGEWME26UNATqwzVvnt8oyzfTb+/61F6oPKnzapBh8qubv5D4s7HwuDLmgBBwX9LCEbFTnmrvMvr2Hc9E0Hkw==" hashValue="LZl4Va5pwg43urpd088JcVVBQZ5qljhQBlX3pghHVGOe5758Z4/nykBZHD37Sb4jFvlnrtj7/eKHaFb/3TfERw==" algorithmName="SHA-512" password="E96A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24038-14XR-DM-1 - SO 01 -...'!C2" display="/"/>
    <hyperlink ref="A56" location="'24038-14XR-DM-2 - SO 02 -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85</v>
      </c>
      <c r="AZ2" s="131" t="s">
        <v>90</v>
      </c>
      <c r="BA2" s="131" t="s">
        <v>19</v>
      </c>
      <c r="BB2" s="131" t="s">
        <v>19</v>
      </c>
      <c r="BC2" s="131" t="s">
        <v>91</v>
      </c>
      <c r="BD2" s="131" t="s">
        <v>86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86</v>
      </c>
      <c r="AZ3" s="131" t="s">
        <v>92</v>
      </c>
      <c r="BA3" s="131" t="s">
        <v>19</v>
      </c>
      <c r="BB3" s="131" t="s">
        <v>19</v>
      </c>
      <c r="BC3" s="131" t="s">
        <v>93</v>
      </c>
      <c r="BD3" s="131" t="s">
        <v>86</v>
      </c>
    </row>
    <row r="4" s="1" customFormat="1" ht="24.96" customHeight="1">
      <c r="B4" s="23"/>
      <c r="D4" s="134" t="s">
        <v>94</v>
      </c>
      <c r="L4" s="23"/>
      <c r="M4" s="135" t="s">
        <v>10</v>
      </c>
      <c r="AT4" s="20" t="s">
        <v>4</v>
      </c>
      <c r="AZ4" s="131" t="s">
        <v>95</v>
      </c>
      <c r="BA4" s="131" t="s">
        <v>19</v>
      </c>
      <c r="BB4" s="131" t="s">
        <v>19</v>
      </c>
      <c r="BC4" s="131" t="s">
        <v>96</v>
      </c>
      <c r="BD4" s="131" t="s">
        <v>86</v>
      </c>
    </row>
    <row r="5" s="1" customFormat="1" ht="6.96" customHeight="1">
      <c r="B5" s="23"/>
      <c r="L5" s="23"/>
      <c r="AZ5" s="131" t="s">
        <v>97</v>
      </c>
      <c r="BA5" s="131" t="s">
        <v>98</v>
      </c>
      <c r="BB5" s="131" t="s">
        <v>99</v>
      </c>
      <c r="BC5" s="131" t="s">
        <v>100</v>
      </c>
      <c r="BD5" s="131" t="s">
        <v>86</v>
      </c>
    </row>
    <row r="6" s="1" customFormat="1" ht="12" customHeight="1">
      <c r="B6" s="23"/>
      <c r="D6" s="136" t="s">
        <v>16</v>
      </c>
      <c r="L6" s="23"/>
      <c r="AZ6" s="131" t="s">
        <v>101</v>
      </c>
      <c r="BA6" s="131" t="s">
        <v>19</v>
      </c>
      <c r="BB6" s="131" t="s">
        <v>19</v>
      </c>
      <c r="BC6" s="131" t="s">
        <v>102</v>
      </c>
      <c r="BD6" s="131" t="s">
        <v>86</v>
      </c>
    </row>
    <row r="7" s="1" customFormat="1" ht="16.5" customHeight="1">
      <c r="B7" s="23"/>
      <c r="E7" s="137" t="str">
        <f>'Rekapitulace stavby'!K6</f>
        <v>Oprava BP u VN Schindler II</v>
      </c>
      <c r="F7" s="136"/>
      <c r="G7" s="136"/>
      <c r="H7" s="136"/>
      <c r="L7" s="23"/>
      <c r="AZ7" s="131" t="s">
        <v>103</v>
      </c>
      <c r="BA7" s="131" t="s">
        <v>19</v>
      </c>
      <c r="BB7" s="131" t="s">
        <v>19</v>
      </c>
      <c r="BC7" s="131" t="s">
        <v>104</v>
      </c>
      <c r="BD7" s="131" t="s">
        <v>86</v>
      </c>
    </row>
    <row r="8" s="2" customFormat="1" ht="12" customHeight="1">
      <c r="A8" s="41"/>
      <c r="B8" s="47"/>
      <c r="C8" s="41"/>
      <c r="D8" s="136" t="s">
        <v>105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Z8" s="131" t="s">
        <v>106</v>
      </c>
      <c r="BA8" s="131" t="s">
        <v>19</v>
      </c>
      <c r="BB8" s="131" t="s">
        <v>19</v>
      </c>
      <c r="BC8" s="131" t="s">
        <v>107</v>
      </c>
      <c r="BD8" s="131" t="s">
        <v>86</v>
      </c>
    </row>
    <row r="9" s="2" customFormat="1" ht="16.5" customHeight="1">
      <c r="A9" s="41"/>
      <c r="B9" s="47"/>
      <c r="C9" s="41"/>
      <c r="D9" s="41"/>
      <c r="E9" s="139" t="s">
        <v>108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Z9" s="131" t="s">
        <v>109</v>
      </c>
      <c r="BA9" s="131" t="s">
        <v>19</v>
      </c>
      <c r="BB9" s="131" t="s">
        <v>19</v>
      </c>
      <c r="BC9" s="131" t="s">
        <v>110</v>
      </c>
      <c r="BD9" s="131" t="s">
        <v>86</v>
      </c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Z10" s="131" t="s">
        <v>111</v>
      </c>
      <c r="BA10" s="131" t="s">
        <v>19</v>
      </c>
      <c r="BB10" s="131" t="s">
        <v>19</v>
      </c>
      <c r="BC10" s="131" t="s">
        <v>112</v>
      </c>
      <c r="BD10" s="131" t="s">
        <v>86</v>
      </c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17. 11. 2024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19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39</v>
      </c>
      <c r="F24" s="41"/>
      <c r="G24" s="41"/>
      <c r="H24" s="41"/>
      <c r="I24" s="136" t="s">
        <v>29</v>
      </c>
      <c r="J24" s="140" t="s">
        <v>19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40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19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42</v>
      </c>
      <c r="E30" s="41"/>
      <c r="F30" s="41"/>
      <c r="G30" s="41"/>
      <c r="H30" s="41"/>
      <c r="I30" s="41"/>
      <c r="J30" s="148">
        <f>ROUND(J86,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44</v>
      </c>
      <c r="G32" s="41"/>
      <c r="H32" s="41"/>
      <c r="I32" s="149" t="s">
        <v>43</v>
      </c>
      <c r="J32" s="149" t="s">
        <v>45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46</v>
      </c>
      <c r="E33" s="136" t="s">
        <v>47</v>
      </c>
      <c r="F33" s="151">
        <f>ROUND((SUM(BE86:BE257)),  2)</f>
        <v>0</v>
      </c>
      <c r="G33" s="41"/>
      <c r="H33" s="41"/>
      <c r="I33" s="152">
        <v>0.20999999999999999</v>
      </c>
      <c r="J33" s="151">
        <f>ROUND(((SUM(BE86:BE257))*I33),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48</v>
      </c>
      <c r="F34" s="151">
        <f>ROUND((SUM(BF86:BF257)),  2)</f>
        <v>0</v>
      </c>
      <c r="G34" s="41"/>
      <c r="H34" s="41"/>
      <c r="I34" s="152">
        <v>0.12</v>
      </c>
      <c r="J34" s="151">
        <f>ROUND(((SUM(BF86:BF257))*I34),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49</v>
      </c>
      <c r="F35" s="151">
        <f>ROUND((SUM(BG86:BG257)),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50</v>
      </c>
      <c r="F36" s="151">
        <f>ROUND((SUM(BH86:BH257)),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51</v>
      </c>
      <c r="F37" s="151">
        <f>ROUND((SUM(BI86:BI257)),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52</v>
      </c>
      <c r="E39" s="155"/>
      <c r="F39" s="155"/>
      <c r="G39" s="156" t="s">
        <v>53</v>
      </c>
      <c r="H39" s="157" t="s">
        <v>54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113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Oprava BP u VN Schindler II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24038-14XR-DM-1 - SO 01 - Oprava VN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k.ú. Křtiny</v>
      </c>
      <c r="G52" s="43"/>
      <c r="H52" s="43"/>
      <c r="I52" s="35" t="s">
        <v>23</v>
      </c>
      <c r="J52" s="75" t="str">
        <f>IF(J12="","",J12)</f>
        <v>17. 11. 2024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MeU, Školní lesní podnik Masarykův les Křtiny</v>
      </c>
      <c r="G54" s="43"/>
      <c r="H54" s="43"/>
      <c r="I54" s="35" t="s">
        <v>33</v>
      </c>
      <c r="J54" s="39" t="str">
        <f>E21</f>
        <v>Regioprojekt Brno, s.r.o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Ing. Michal Doubek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114</v>
      </c>
      <c r="D57" s="166"/>
      <c r="E57" s="166"/>
      <c r="F57" s="166"/>
      <c r="G57" s="166"/>
      <c r="H57" s="166"/>
      <c r="I57" s="166"/>
      <c r="J57" s="167" t="s">
        <v>115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74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116</v>
      </c>
    </row>
    <row r="60" s="9" customFormat="1" ht="24.96" customHeight="1">
      <c r="A60" s="9"/>
      <c r="B60" s="169"/>
      <c r="C60" s="170"/>
      <c r="D60" s="171" t="s">
        <v>117</v>
      </c>
      <c r="E60" s="172"/>
      <c r="F60" s="172"/>
      <c r="G60" s="172"/>
      <c r="H60" s="172"/>
      <c r="I60" s="172"/>
      <c r="J60" s="173">
        <f>J87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118</v>
      </c>
      <c r="E61" s="178"/>
      <c r="F61" s="178"/>
      <c r="G61" s="178"/>
      <c r="H61" s="178"/>
      <c r="I61" s="178"/>
      <c r="J61" s="179">
        <f>J88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119</v>
      </c>
      <c r="E62" s="178"/>
      <c r="F62" s="178"/>
      <c r="G62" s="178"/>
      <c r="H62" s="178"/>
      <c r="I62" s="178"/>
      <c r="J62" s="179">
        <f>J117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120</v>
      </c>
      <c r="E63" s="178"/>
      <c r="F63" s="178"/>
      <c r="G63" s="178"/>
      <c r="H63" s="178"/>
      <c r="I63" s="178"/>
      <c r="J63" s="179">
        <f>J173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121</v>
      </c>
      <c r="E64" s="178"/>
      <c r="F64" s="178"/>
      <c r="G64" s="178"/>
      <c r="H64" s="178"/>
      <c r="I64" s="178"/>
      <c r="J64" s="179">
        <f>J188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122</v>
      </c>
      <c r="E65" s="178"/>
      <c r="F65" s="178"/>
      <c r="G65" s="178"/>
      <c r="H65" s="178"/>
      <c r="I65" s="178"/>
      <c r="J65" s="179">
        <f>J247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9"/>
      <c r="C66" s="170"/>
      <c r="D66" s="171" t="s">
        <v>123</v>
      </c>
      <c r="E66" s="172"/>
      <c r="F66" s="172"/>
      <c r="G66" s="172"/>
      <c r="H66" s="172"/>
      <c r="I66" s="172"/>
      <c r="J66" s="173">
        <f>J250</f>
        <v>0</v>
      </c>
      <c r="K66" s="170"/>
      <c r="L66" s="174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124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4" t="str">
        <f>E7</f>
        <v>Oprava BP u VN Schindler II</v>
      </c>
      <c r="F76" s="35"/>
      <c r="G76" s="35"/>
      <c r="H76" s="35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105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24038-14XR-DM-1 - SO 01 - Oprava VN</v>
      </c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21</v>
      </c>
      <c r="D80" s="43"/>
      <c r="E80" s="43"/>
      <c r="F80" s="30" t="str">
        <f>F12</f>
        <v>k.ú. Křtiny</v>
      </c>
      <c r="G80" s="43"/>
      <c r="H80" s="43"/>
      <c r="I80" s="35" t="s">
        <v>23</v>
      </c>
      <c r="J80" s="75" t="str">
        <f>IF(J12="","",J12)</f>
        <v>17. 11. 2024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25</v>
      </c>
      <c r="D82" s="43"/>
      <c r="E82" s="43"/>
      <c r="F82" s="30" t="str">
        <f>E15</f>
        <v>MeU, Školní lesní podnik Masarykův les Křtiny</v>
      </c>
      <c r="G82" s="43"/>
      <c r="H82" s="43"/>
      <c r="I82" s="35" t="s">
        <v>33</v>
      </c>
      <c r="J82" s="39" t="str">
        <f>E21</f>
        <v>Regioprojekt Brno, s.r.o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31</v>
      </c>
      <c r="D83" s="43"/>
      <c r="E83" s="43"/>
      <c r="F83" s="30" t="str">
        <f>IF(E18="","",E18)</f>
        <v>Vyplň údaj</v>
      </c>
      <c r="G83" s="43"/>
      <c r="H83" s="43"/>
      <c r="I83" s="35" t="s">
        <v>38</v>
      </c>
      <c r="J83" s="39" t="str">
        <f>E24</f>
        <v>Ing. Michal Doubek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1"/>
      <c r="B85" s="182"/>
      <c r="C85" s="183" t="s">
        <v>125</v>
      </c>
      <c r="D85" s="184" t="s">
        <v>61</v>
      </c>
      <c r="E85" s="184" t="s">
        <v>57</v>
      </c>
      <c r="F85" s="184" t="s">
        <v>58</v>
      </c>
      <c r="G85" s="184" t="s">
        <v>126</v>
      </c>
      <c r="H85" s="184" t="s">
        <v>127</v>
      </c>
      <c r="I85" s="184" t="s">
        <v>128</v>
      </c>
      <c r="J85" s="184" t="s">
        <v>115</v>
      </c>
      <c r="K85" s="185" t="s">
        <v>129</v>
      </c>
      <c r="L85" s="186"/>
      <c r="M85" s="95" t="s">
        <v>19</v>
      </c>
      <c r="N85" s="96" t="s">
        <v>46</v>
      </c>
      <c r="O85" s="96" t="s">
        <v>130</v>
      </c>
      <c r="P85" s="96" t="s">
        <v>131</v>
      </c>
      <c r="Q85" s="96" t="s">
        <v>132</v>
      </c>
      <c r="R85" s="96" t="s">
        <v>133</v>
      </c>
      <c r="S85" s="96" t="s">
        <v>134</v>
      </c>
      <c r="T85" s="97" t="s">
        <v>135</v>
      </c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</row>
    <row r="86" s="2" customFormat="1" ht="22.8" customHeight="1">
      <c r="A86" s="41"/>
      <c r="B86" s="42"/>
      <c r="C86" s="102" t="s">
        <v>136</v>
      </c>
      <c r="D86" s="43"/>
      <c r="E86" s="43"/>
      <c r="F86" s="43"/>
      <c r="G86" s="43"/>
      <c r="H86" s="43"/>
      <c r="I86" s="43"/>
      <c r="J86" s="187">
        <f>BK86</f>
        <v>0</v>
      </c>
      <c r="K86" s="43"/>
      <c r="L86" s="47"/>
      <c r="M86" s="98"/>
      <c r="N86" s="188"/>
      <c r="O86" s="99"/>
      <c r="P86" s="189">
        <f>P87+P250</f>
        <v>0</v>
      </c>
      <c r="Q86" s="99"/>
      <c r="R86" s="189">
        <f>R87+R250</f>
        <v>11.610444068248</v>
      </c>
      <c r="S86" s="99"/>
      <c r="T86" s="190">
        <f>T87+T250</f>
        <v>138.957696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75</v>
      </c>
      <c r="AU86" s="20" t="s">
        <v>116</v>
      </c>
      <c r="BK86" s="191">
        <f>BK87+BK250</f>
        <v>0</v>
      </c>
    </row>
    <row r="87" s="12" customFormat="1" ht="25.92" customHeight="1">
      <c r="A87" s="12"/>
      <c r="B87" s="192"/>
      <c r="C87" s="193"/>
      <c r="D87" s="194" t="s">
        <v>75</v>
      </c>
      <c r="E87" s="195" t="s">
        <v>137</v>
      </c>
      <c r="F87" s="195" t="s">
        <v>138</v>
      </c>
      <c r="G87" s="193"/>
      <c r="H87" s="193"/>
      <c r="I87" s="196"/>
      <c r="J87" s="197">
        <f>BK87</f>
        <v>0</v>
      </c>
      <c r="K87" s="193"/>
      <c r="L87" s="198"/>
      <c r="M87" s="199"/>
      <c r="N87" s="200"/>
      <c r="O87" s="200"/>
      <c r="P87" s="201">
        <f>P88+P117+P173+P188+P247</f>
        <v>0</v>
      </c>
      <c r="Q87" s="200"/>
      <c r="R87" s="201">
        <f>R88+R117+R173+R188+R247</f>
        <v>11.610444068248</v>
      </c>
      <c r="S87" s="200"/>
      <c r="T87" s="202">
        <f>T88+T117+T173+T188+T247</f>
        <v>138.957696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3" t="s">
        <v>84</v>
      </c>
      <c r="AT87" s="204" t="s">
        <v>75</v>
      </c>
      <c r="AU87" s="204" t="s">
        <v>76</v>
      </c>
      <c r="AY87" s="203" t="s">
        <v>139</v>
      </c>
      <c r="BK87" s="205">
        <f>BK88+BK117+BK173+BK188+BK247</f>
        <v>0</v>
      </c>
    </row>
    <row r="88" s="12" customFormat="1" ht="22.8" customHeight="1">
      <c r="A88" s="12"/>
      <c r="B88" s="192"/>
      <c r="C88" s="193"/>
      <c r="D88" s="194" t="s">
        <v>75</v>
      </c>
      <c r="E88" s="206" t="s">
        <v>84</v>
      </c>
      <c r="F88" s="206" t="s">
        <v>140</v>
      </c>
      <c r="G88" s="193"/>
      <c r="H88" s="193"/>
      <c r="I88" s="196"/>
      <c r="J88" s="207">
        <f>BK88</f>
        <v>0</v>
      </c>
      <c r="K88" s="193"/>
      <c r="L88" s="198"/>
      <c r="M88" s="199"/>
      <c r="N88" s="200"/>
      <c r="O88" s="200"/>
      <c r="P88" s="201">
        <f>SUM(P89:P116)</f>
        <v>0</v>
      </c>
      <c r="Q88" s="200"/>
      <c r="R88" s="201">
        <f>SUM(R89:R116)</f>
        <v>0</v>
      </c>
      <c r="S88" s="200"/>
      <c r="T88" s="202">
        <f>SUM(T89:T116)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3" t="s">
        <v>84</v>
      </c>
      <c r="AT88" s="204" t="s">
        <v>75</v>
      </c>
      <c r="AU88" s="204" t="s">
        <v>84</v>
      </c>
      <c r="AY88" s="203" t="s">
        <v>139</v>
      </c>
      <c r="BK88" s="205">
        <f>SUM(BK89:BK116)</f>
        <v>0</v>
      </c>
    </row>
    <row r="89" s="2" customFormat="1" ht="24.15" customHeight="1">
      <c r="A89" s="41"/>
      <c r="B89" s="42"/>
      <c r="C89" s="208" t="s">
        <v>84</v>
      </c>
      <c r="D89" s="208" t="s">
        <v>141</v>
      </c>
      <c r="E89" s="209" t="s">
        <v>142</v>
      </c>
      <c r="F89" s="210" t="s">
        <v>143</v>
      </c>
      <c r="G89" s="211" t="s">
        <v>99</v>
      </c>
      <c r="H89" s="212">
        <v>24</v>
      </c>
      <c r="I89" s="213"/>
      <c r="J89" s="214">
        <f>ROUND(I89*H89,2)</f>
        <v>0</v>
      </c>
      <c r="K89" s="210" t="s">
        <v>144</v>
      </c>
      <c r="L89" s="47"/>
      <c r="M89" s="215" t="s">
        <v>19</v>
      </c>
      <c r="N89" s="216" t="s">
        <v>47</v>
      </c>
      <c r="O89" s="87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145</v>
      </c>
      <c r="AT89" s="219" t="s">
        <v>141</v>
      </c>
      <c r="AU89" s="219" t="s">
        <v>86</v>
      </c>
      <c r="AY89" s="20" t="s">
        <v>139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20" t="s">
        <v>84</v>
      </c>
      <c r="BK89" s="220">
        <f>ROUND(I89*H89,2)</f>
        <v>0</v>
      </c>
      <c r="BL89" s="20" t="s">
        <v>145</v>
      </c>
      <c r="BM89" s="219" t="s">
        <v>146</v>
      </c>
    </row>
    <row r="90" s="2" customFormat="1">
      <c r="A90" s="41"/>
      <c r="B90" s="42"/>
      <c r="C90" s="43"/>
      <c r="D90" s="221" t="s">
        <v>147</v>
      </c>
      <c r="E90" s="43"/>
      <c r="F90" s="222" t="s">
        <v>148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147</v>
      </c>
      <c r="AU90" s="20" t="s">
        <v>86</v>
      </c>
    </row>
    <row r="91" s="13" customFormat="1">
      <c r="A91" s="13"/>
      <c r="B91" s="226"/>
      <c r="C91" s="227"/>
      <c r="D91" s="228" t="s">
        <v>149</v>
      </c>
      <c r="E91" s="229" t="s">
        <v>19</v>
      </c>
      <c r="F91" s="230" t="s">
        <v>150</v>
      </c>
      <c r="G91" s="227"/>
      <c r="H91" s="231">
        <v>60</v>
      </c>
      <c r="I91" s="232"/>
      <c r="J91" s="227"/>
      <c r="K91" s="227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149</v>
      </c>
      <c r="AU91" s="237" t="s">
        <v>86</v>
      </c>
      <c r="AV91" s="13" t="s">
        <v>86</v>
      </c>
      <c r="AW91" s="13" t="s">
        <v>37</v>
      </c>
      <c r="AX91" s="13" t="s">
        <v>76</v>
      </c>
      <c r="AY91" s="237" t="s">
        <v>139</v>
      </c>
    </row>
    <row r="92" s="14" customFormat="1">
      <c r="A92" s="14"/>
      <c r="B92" s="238"/>
      <c r="C92" s="239"/>
      <c r="D92" s="228" t="s">
        <v>149</v>
      </c>
      <c r="E92" s="240" t="s">
        <v>101</v>
      </c>
      <c r="F92" s="241" t="s">
        <v>151</v>
      </c>
      <c r="G92" s="239"/>
      <c r="H92" s="242">
        <v>60</v>
      </c>
      <c r="I92" s="243"/>
      <c r="J92" s="239"/>
      <c r="K92" s="239"/>
      <c r="L92" s="244"/>
      <c r="M92" s="245"/>
      <c r="N92" s="246"/>
      <c r="O92" s="246"/>
      <c r="P92" s="246"/>
      <c r="Q92" s="246"/>
      <c r="R92" s="246"/>
      <c r="S92" s="246"/>
      <c r="T92" s="24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8" t="s">
        <v>149</v>
      </c>
      <c r="AU92" s="248" t="s">
        <v>86</v>
      </c>
      <c r="AV92" s="14" t="s">
        <v>145</v>
      </c>
      <c r="AW92" s="14" t="s">
        <v>37</v>
      </c>
      <c r="AX92" s="14" t="s">
        <v>76</v>
      </c>
      <c r="AY92" s="248" t="s">
        <v>139</v>
      </c>
    </row>
    <row r="93" s="13" customFormat="1">
      <c r="A93" s="13"/>
      <c r="B93" s="226"/>
      <c r="C93" s="227"/>
      <c r="D93" s="228" t="s">
        <v>149</v>
      </c>
      <c r="E93" s="229" t="s">
        <v>19</v>
      </c>
      <c r="F93" s="230" t="s">
        <v>152</v>
      </c>
      <c r="G93" s="227"/>
      <c r="H93" s="231">
        <v>24</v>
      </c>
      <c r="I93" s="232"/>
      <c r="J93" s="227"/>
      <c r="K93" s="227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149</v>
      </c>
      <c r="AU93" s="237" t="s">
        <v>86</v>
      </c>
      <c r="AV93" s="13" t="s">
        <v>86</v>
      </c>
      <c r="AW93" s="13" t="s">
        <v>37</v>
      </c>
      <c r="AX93" s="13" t="s">
        <v>76</v>
      </c>
      <c r="AY93" s="237" t="s">
        <v>139</v>
      </c>
    </row>
    <row r="94" s="14" customFormat="1">
      <c r="A94" s="14"/>
      <c r="B94" s="238"/>
      <c r="C94" s="239"/>
      <c r="D94" s="228" t="s">
        <v>149</v>
      </c>
      <c r="E94" s="240" t="s">
        <v>19</v>
      </c>
      <c r="F94" s="241" t="s">
        <v>151</v>
      </c>
      <c r="G94" s="239"/>
      <c r="H94" s="242">
        <v>24</v>
      </c>
      <c r="I94" s="243"/>
      <c r="J94" s="239"/>
      <c r="K94" s="239"/>
      <c r="L94" s="244"/>
      <c r="M94" s="245"/>
      <c r="N94" s="246"/>
      <c r="O94" s="246"/>
      <c r="P94" s="246"/>
      <c r="Q94" s="246"/>
      <c r="R94" s="246"/>
      <c r="S94" s="246"/>
      <c r="T94" s="24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8" t="s">
        <v>149</v>
      </c>
      <c r="AU94" s="248" t="s">
        <v>86</v>
      </c>
      <c r="AV94" s="14" t="s">
        <v>145</v>
      </c>
      <c r="AW94" s="14" t="s">
        <v>37</v>
      </c>
      <c r="AX94" s="14" t="s">
        <v>84</v>
      </c>
      <c r="AY94" s="248" t="s">
        <v>139</v>
      </c>
    </row>
    <row r="95" s="2" customFormat="1" ht="24.15" customHeight="1">
      <c r="A95" s="41"/>
      <c r="B95" s="42"/>
      <c r="C95" s="208" t="s">
        <v>86</v>
      </c>
      <c r="D95" s="208" t="s">
        <v>141</v>
      </c>
      <c r="E95" s="209" t="s">
        <v>153</v>
      </c>
      <c r="F95" s="210" t="s">
        <v>154</v>
      </c>
      <c r="G95" s="211" t="s">
        <v>99</v>
      </c>
      <c r="H95" s="212">
        <v>18</v>
      </c>
      <c r="I95" s="213"/>
      <c r="J95" s="214">
        <f>ROUND(I95*H95,2)</f>
        <v>0</v>
      </c>
      <c r="K95" s="210" t="s">
        <v>144</v>
      </c>
      <c r="L95" s="47"/>
      <c r="M95" s="215" t="s">
        <v>19</v>
      </c>
      <c r="N95" s="216" t="s">
        <v>47</v>
      </c>
      <c r="O95" s="87"/>
      <c r="P95" s="217">
        <f>O95*H95</f>
        <v>0</v>
      </c>
      <c r="Q95" s="217">
        <v>0</v>
      </c>
      <c r="R95" s="217">
        <f>Q95*H95</f>
        <v>0</v>
      </c>
      <c r="S95" s="217">
        <v>0</v>
      </c>
      <c r="T95" s="218">
        <f>S95*H95</f>
        <v>0</v>
      </c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R95" s="219" t="s">
        <v>145</v>
      </c>
      <c r="AT95" s="219" t="s">
        <v>141</v>
      </c>
      <c r="AU95" s="219" t="s">
        <v>86</v>
      </c>
      <c r="AY95" s="20" t="s">
        <v>139</v>
      </c>
      <c r="BE95" s="220">
        <f>IF(N95="základní",J95,0)</f>
        <v>0</v>
      </c>
      <c r="BF95" s="220">
        <f>IF(N95="snížená",J95,0)</f>
        <v>0</v>
      </c>
      <c r="BG95" s="220">
        <f>IF(N95="zákl. přenesená",J95,0)</f>
        <v>0</v>
      </c>
      <c r="BH95" s="220">
        <f>IF(N95="sníž. přenesená",J95,0)</f>
        <v>0</v>
      </c>
      <c r="BI95" s="220">
        <f>IF(N95="nulová",J95,0)</f>
        <v>0</v>
      </c>
      <c r="BJ95" s="20" t="s">
        <v>84</v>
      </c>
      <c r="BK95" s="220">
        <f>ROUND(I95*H95,2)</f>
        <v>0</v>
      </c>
      <c r="BL95" s="20" t="s">
        <v>145</v>
      </c>
      <c r="BM95" s="219" t="s">
        <v>155</v>
      </c>
    </row>
    <row r="96" s="2" customFormat="1">
      <c r="A96" s="41"/>
      <c r="B96" s="42"/>
      <c r="C96" s="43"/>
      <c r="D96" s="221" t="s">
        <v>147</v>
      </c>
      <c r="E96" s="43"/>
      <c r="F96" s="222" t="s">
        <v>156</v>
      </c>
      <c r="G96" s="43"/>
      <c r="H96" s="43"/>
      <c r="I96" s="223"/>
      <c r="J96" s="43"/>
      <c r="K96" s="43"/>
      <c r="L96" s="47"/>
      <c r="M96" s="224"/>
      <c r="N96" s="225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147</v>
      </c>
      <c r="AU96" s="20" t="s">
        <v>86</v>
      </c>
    </row>
    <row r="97" s="13" customFormat="1">
      <c r="A97" s="13"/>
      <c r="B97" s="226"/>
      <c r="C97" s="227"/>
      <c r="D97" s="228" t="s">
        <v>149</v>
      </c>
      <c r="E97" s="229" t="s">
        <v>19</v>
      </c>
      <c r="F97" s="230" t="s">
        <v>157</v>
      </c>
      <c r="G97" s="227"/>
      <c r="H97" s="231">
        <v>18</v>
      </c>
      <c r="I97" s="232"/>
      <c r="J97" s="227"/>
      <c r="K97" s="227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149</v>
      </c>
      <c r="AU97" s="237" t="s">
        <v>86</v>
      </c>
      <c r="AV97" s="13" t="s">
        <v>86</v>
      </c>
      <c r="AW97" s="13" t="s">
        <v>37</v>
      </c>
      <c r="AX97" s="13" t="s">
        <v>76</v>
      </c>
      <c r="AY97" s="237" t="s">
        <v>139</v>
      </c>
    </row>
    <row r="98" s="14" customFormat="1">
      <c r="A98" s="14"/>
      <c r="B98" s="238"/>
      <c r="C98" s="239"/>
      <c r="D98" s="228" t="s">
        <v>149</v>
      </c>
      <c r="E98" s="240" t="s">
        <v>19</v>
      </c>
      <c r="F98" s="241" t="s">
        <v>151</v>
      </c>
      <c r="G98" s="239"/>
      <c r="H98" s="242">
        <v>18</v>
      </c>
      <c r="I98" s="243"/>
      <c r="J98" s="239"/>
      <c r="K98" s="239"/>
      <c r="L98" s="244"/>
      <c r="M98" s="245"/>
      <c r="N98" s="246"/>
      <c r="O98" s="246"/>
      <c r="P98" s="246"/>
      <c r="Q98" s="246"/>
      <c r="R98" s="246"/>
      <c r="S98" s="246"/>
      <c r="T98" s="24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8" t="s">
        <v>149</v>
      </c>
      <c r="AU98" s="248" t="s">
        <v>86</v>
      </c>
      <c r="AV98" s="14" t="s">
        <v>145</v>
      </c>
      <c r="AW98" s="14" t="s">
        <v>37</v>
      </c>
      <c r="AX98" s="14" t="s">
        <v>84</v>
      </c>
      <c r="AY98" s="248" t="s">
        <v>139</v>
      </c>
    </row>
    <row r="99" s="2" customFormat="1" ht="24.15" customHeight="1">
      <c r="A99" s="41"/>
      <c r="B99" s="42"/>
      <c r="C99" s="208" t="s">
        <v>158</v>
      </c>
      <c r="D99" s="208" t="s">
        <v>141</v>
      </c>
      <c r="E99" s="209" t="s">
        <v>159</v>
      </c>
      <c r="F99" s="210" t="s">
        <v>160</v>
      </c>
      <c r="G99" s="211" t="s">
        <v>99</v>
      </c>
      <c r="H99" s="212">
        <v>18</v>
      </c>
      <c r="I99" s="213"/>
      <c r="J99" s="214">
        <f>ROUND(I99*H99,2)</f>
        <v>0</v>
      </c>
      <c r="K99" s="210" t="s">
        <v>144</v>
      </c>
      <c r="L99" s="47"/>
      <c r="M99" s="215" t="s">
        <v>19</v>
      </c>
      <c r="N99" s="216" t="s">
        <v>47</v>
      </c>
      <c r="O99" s="87"/>
      <c r="P99" s="217">
        <f>O99*H99</f>
        <v>0</v>
      </c>
      <c r="Q99" s="217">
        <v>0</v>
      </c>
      <c r="R99" s="217">
        <f>Q99*H99</f>
        <v>0</v>
      </c>
      <c r="S99" s="217">
        <v>0</v>
      </c>
      <c r="T99" s="218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9" t="s">
        <v>145</v>
      </c>
      <c r="AT99" s="219" t="s">
        <v>141</v>
      </c>
      <c r="AU99" s="219" t="s">
        <v>86</v>
      </c>
      <c r="AY99" s="20" t="s">
        <v>139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20" t="s">
        <v>84</v>
      </c>
      <c r="BK99" s="220">
        <f>ROUND(I99*H99,2)</f>
        <v>0</v>
      </c>
      <c r="BL99" s="20" t="s">
        <v>145</v>
      </c>
      <c r="BM99" s="219" t="s">
        <v>161</v>
      </c>
    </row>
    <row r="100" s="2" customFormat="1">
      <c r="A100" s="41"/>
      <c r="B100" s="42"/>
      <c r="C100" s="43"/>
      <c r="D100" s="221" t="s">
        <v>147</v>
      </c>
      <c r="E100" s="43"/>
      <c r="F100" s="222" t="s">
        <v>162</v>
      </c>
      <c r="G100" s="43"/>
      <c r="H100" s="43"/>
      <c r="I100" s="223"/>
      <c r="J100" s="43"/>
      <c r="K100" s="43"/>
      <c r="L100" s="47"/>
      <c r="M100" s="224"/>
      <c r="N100" s="225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20" t="s">
        <v>147</v>
      </c>
      <c r="AU100" s="20" t="s">
        <v>86</v>
      </c>
    </row>
    <row r="101" s="13" customFormat="1">
      <c r="A101" s="13"/>
      <c r="B101" s="226"/>
      <c r="C101" s="227"/>
      <c r="D101" s="228" t="s">
        <v>149</v>
      </c>
      <c r="E101" s="229" t="s">
        <v>19</v>
      </c>
      <c r="F101" s="230" t="s">
        <v>157</v>
      </c>
      <c r="G101" s="227"/>
      <c r="H101" s="231">
        <v>18</v>
      </c>
      <c r="I101" s="232"/>
      <c r="J101" s="227"/>
      <c r="K101" s="227"/>
      <c r="L101" s="233"/>
      <c r="M101" s="234"/>
      <c r="N101" s="235"/>
      <c r="O101" s="235"/>
      <c r="P101" s="235"/>
      <c r="Q101" s="235"/>
      <c r="R101" s="235"/>
      <c r="S101" s="235"/>
      <c r="T101" s="236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7" t="s">
        <v>149</v>
      </c>
      <c r="AU101" s="237" t="s">
        <v>86</v>
      </c>
      <c r="AV101" s="13" t="s">
        <v>86</v>
      </c>
      <c r="AW101" s="13" t="s">
        <v>37</v>
      </c>
      <c r="AX101" s="13" t="s">
        <v>76</v>
      </c>
      <c r="AY101" s="237" t="s">
        <v>139</v>
      </c>
    </row>
    <row r="102" s="14" customFormat="1">
      <c r="A102" s="14"/>
      <c r="B102" s="238"/>
      <c r="C102" s="239"/>
      <c r="D102" s="228" t="s">
        <v>149</v>
      </c>
      <c r="E102" s="240" t="s">
        <v>19</v>
      </c>
      <c r="F102" s="241" t="s">
        <v>151</v>
      </c>
      <c r="G102" s="239"/>
      <c r="H102" s="242">
        <v>18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149</v>
      </c>
      <c r="AU102" s="248" t="s">
        <v>86</v>
      </c>
      <c r="AV102" s="14" t="s">
        <v>145</v>
      </c>
      <c r="AW102" s="14" t="s">
        <v>37</v>
      </c>
      <c r="AX102" s="14" t="s">
        <v>84</v>
      </c>
      <c r="AY102" s="248" t="s">
        <v>139</v>
      </c>
    </row>
    <row r="103" s="2" customFormat="1" ht="24.15" customHeight="1">
      <c r="A103" s="41"/>
      <c r="B103" s="42"/>
      <c r="C103" s="208" t="s">
        <v>145</v>
      </c>
      <c r="D103" s="208" t="s">
        <v>141</v>
      </c>
      <c r="E103" s="209" t="s">
        <v>163</v>
      </c>
      <c r="F103" s="210" t="s">
        <v>164</v>
      </c>
      <c r="G103" s="211" t="s">
        <v>99</v>
      </c>
      <c r="H103" s="212">
        <v>4.5</v>
      </c>
      <c r="I103" s="213"/>
      <c r="J103" s="214">
        <f>ROUND(I103*H103,2)</f>
        <v>0</v>
      </c>
      <c r="K103" s="210" t="s">
        <v>144</v>
      </c>
      <c r="L103" s="47"/>
      <c r="M103" s="215" t="s">
        <v>19</v>
      </c>
      <c r="N103" s="216" t="s">
        <v>47</v>
      </c>
      <c r="O103" s="87"/>
      <c r="P103" s="217">
        <f>O103*H103</f>
        <v>0</v>
      </c>
      <c r="Q103" s="217">
        <v>0</v>
      </c>
      <c r="R103" s="217">
        <f>Q103*H103</f>
        <v>0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145</v>
      </c>
      <c r="AT103" s="219" t="s">
        <v>141</v>
      </c>
      <c r="AU103" s="219" t="s">
        <v>86</v>
      </c>
      <c r="AY103" s="20" t="s">
        <v>139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20" t="s">
        <v>84</v>
      </c>
      <c r="BK103" s="220">
        <f>ROUND(I103*H103,2)</f>
        <v>0</v>
      </c>
      <c r="BL103" s="20" t="s">
        <v>145</v>
      </c>
      <c r="BM103" s="219" t="s">
        <v>165</v>
      </c>
    </row>
    <row r="104" s="2" customFormat="1">
      <c r="A104" s="41"/>
      <c r="B104" s="42"/>
      <c r="C104" s="43"/>
      <c r="D104" s="221" t="s">
        <v>147</v>
      </c>
      <c r="E104" s="43"/>
      <c r="F104" s="222" t="s">
        <v>166</v>
      </c>
      <c r="G104" s="43"/>
      <c r="H104" s="43"/>
      <c r="I104" s="223"/>
      <c r="J104" s="43"/>
      <c r="K104" s="43"/>
      <c r="L104" s="47"/>
      <c r="M104" s="224"/>
      <c r="N104" s="225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20" t="s">
        <v>147</v>
      </c>
      <c r="AU104" s="20" t="s">
        <v>86</v>
      </c>
    </row>
    <row r="105" s="13" customFormat="1">
      <c r="A105" s="13"/>
      <c r="B105" s="226"/>
      <c r="C105" s="227"/>
      <c r="D105" s="228" t="s">
        <v>149</v>
      </c>
      <c r="E105" s="229" t="s">
        <v>19</v>
      </c>
      <c r="F105" s="230" t="s">
        <v>167</v>
      </c>
      <c r="G105" s="227"/>
      <c r="H105" s="231">
        <v>4.5</v>
      </c>
      <c r="I105" s="232"/>
      <c r="J105" s="227"/>
      <c r="K105" s="227"/>
      <c r="L105" s="233"/>
      <c r="M105" s="234"/>
      <c r="N105" s="235"/>
      <c r="O105" s="235"/>
      <c r="P105" s="235"/>
      <c r="Q105" s="235"/>
      <c r="R105" s="235"/>
      <c r="S105" s="235"/>
      <c r="T105" s="23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7" t="s">
        <v>149</v>
      </c>
      <c r="AU105" s="237" t="s">
        <v>86</v>
      </c>
      <c r="AV105" s="13" t="s">
        <v>86</v>
      </c>
      <c r="AW105" s="13" t="s">
        <v>37</v>
      </c>
      <c r="AX105" s="13" t="s">
        <v>76</v>
      </c>
      <c r="AY105" s="237" t="s">
        <v>139</v>
      </c>
    </row>
    <row r="106" s="14" customFormat="1">
      <c r="A106" s="14"/>
      <c r="B106" s="238"/>
      <c r="C106" s="239"/>
      <c r="D106" s="228" t="s">
        <v>149</v>
      </c>
      <c r="E106" s="240" t="s">
        <v>19</v>
      </c>
      <c r="F106" s="241" t="s">
        <v>151</v>
      </c>
      <c r="G106" s="239"/>
      <c r="H106" s="242">
        <v>4.5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149</v>
      </c>
      <c r="AU106" s="248" t="s">
        <v>86</v>
      </c>
      <c r="AV106" s="14" t="s">
        <v>145</v>
      </c>
      <c r="AW106" s="14" t="s">
        <v>37</v>
      </c>
      <c r="AX106" s="14" t="s">
        <v>84</v>
      </c>
      <c r="AY106" s="248" t="s">
        <v>139</v>
      </c>
    </row>
    <row r="107" s="2" customFormat="1" ht="24.15" customHeight="1">
      <c r="A107" s="41"/>
      <c r="B107" s="42"/>
      <c r="C107" s="208" t="s">
        <v>168</v>
      </c>
      <c r="D107" s="208" t="s">
        <v>141</v>
      </c>
      <c r="E107" s="209" t="s">
        <v>169</v>
      </c>
      <c r="F107" s="210" t="s">
        <v>170</v>
      </c>
      <c r="G107" s="211" t="s">
        <v>99</v>
      </c>
      <c r="H107" s="212">
        <v>4.5</v>
      </c>
      <c r="I107" s="213"/>
      <c r="J107" s="214">
        <f>ROUND(I107*H107,2)</f>
        <v>0</v>
      </c>
      <c r="K107" s="210" t="s">
        <v>144</v>
      </c>
      <c r="L107" s="47"/>
      <c r="M107" s="215" t="s">
        <v>19</v>
      </c>
      <c r="N107" s="216" t="s">
        <v>47</v>
      </c>
      <c r="O107" s="87"/>
      <c r="P107" s="217">
        <f>O107*H107</f>
        <v>0</v>
      </c>
      <c r="Q107" s="217">
        <v>0</v>
      </c>
      <c r="R107" s="217">
        <f>Q107*H107</f>
        <v>0</v>
      </c>
      <c r="S107" s="217">
        <v>0</v>
      </c>
      <c r="T107" s="218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9" t="s">
        <v>145</v>
      </c>
      <c r="AT107" s="219" t="s">
        <v>141</v>
      </c>
      <c r="AU107" s="219" t="s">
        <v>86</v>
      </c>
      <c r="AY107" s="20" t="s">
        <v>139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20" t="s">
        <v>84</v>
      </c>
      <c r="BK107" s="220">
        <f>ROUND(I107*H107,2)</f>
        <v>0</v>
      </c>
      <c r="BL107" s="20" t="s">
        <v>145</v>
      </c>
      <c r="BM107" s="219" t="s">
        <v>171</v>
      </c>
    </row>
    <row r="108" s="2" customFormat="1">
      <c r="A108" s="41"/>
      <c r="B108" s="42"/>
      <c r="C108" s="43"/>
      <c r="D108" s="221" t="s">
        <v>147</v>
      </c>
      <c r="E108" s="43"/>
      <c r="F108" s="222" t="s">
        <v>172</v>
      </c>
      <c r="G108" s="43"/>
      <c r="H108" s="43"/>
      <c r="I108" s="223"/>
      <c r="J108" s="43"/>
      <c r="K108" s="43"/>
      <c r="L108" s="47"/>
      <c r="M108" s="224"/>
      <c r="N108" s="225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147</v>
      </c>
      <c r="AU108" s="20" t="s">
        <v>86</v>
      </c>
    </row>
    <row r="109" s="13" customFormat="1">
      <c r="A109" s="13"/>
      <c r="B109" s="226"/>
      <c r="C109" s="227"/>
      <c r="D109" s="228" t="s">
        <v>149</v>
      </c>
      <c r="E109" s="229" t="s">
        <v>19</v>
      </c>
      <c r="F109" s="230" t="s">
        <v>173</v>
      </c>
      <c r="G109" s="227"/>
      <c r="H109" s="231">
        <v>9</v>
      </c>
      <c r="I109" s="232"/>
      <c r="J109" s="227"/>
      <c r="K109" s="227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149</v>
      </c>
      <c r="AU109" s="237" t="s">
        <v>86</v>
      </c>
      <c r="AV109" s="13" t="s">
        <v>86</v>
      </c>
      <c r="AW109" s="13" t="s">
        <v>37</v>
      </c>
      <c r="AX109" s="13" t="s">
        <v>76</v>
      </c>
      <c r="AY109" s="237" t="s">
        <v>139</v>
      </c>
    </row>
    <row r="110" s="14" customFormat="1">
      <c r="A110" s="14"/>
      <c r="B110" s="238"/>
      <c r="C110" s="239"/>
      <c r="D110" s="228" t="s">
        <v>149</v>
      </c>
      <c r="E110" s="240" t="s">
        <v>97</v>
      </c>
      <c r="F110" s="241" t="s">
        <v>151</v>
      </c>
      <c r="G110" s="239"/>
      <c r="H110" s="242">
        <v>9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149</v>
      </c>
      <c r="AU110" s="248" t="s">
        <v>86</v>
      </c>
      <c r="AV110" s="14" t="s">
        <v>145</v>
      </c>
      <c r="AW110" s="14" t="s">
        <v>37</v>
      </c>
      <c r="AX110" s="14" t="s">
        <v>76</v>
      </c>
      <c r="AY110" s="248" t="s">
        <v>139</v>
      </c>
    </row>
    <row r="111" s="13" customFormat="1">
      <c r="A111" s="13"/>
      <c r="B111" s="226"/>
      <c r="C111" s="227"/>
      <c r="D111" s="228" t="s">
        <v>149</v>
      </c>
      <c r="E111" s="229" t="s">
        <v>19</v>
      </c>
      <c r="F111" s="230" t="s">
        <v>174</v>
      </c>
      <c r="G111" s="227"/>
      <c r="H111" s="231">
        <v>4.5</v>
      </c>
      <c r="I111" s="232"/>
      <c r="J111" s="227"/>
      <c r="K111" s="227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149</v>
      </c>
      <c r="AU111" s="237" t="s">
        <v>86</v>
      </c>
      <c r="AV111" s="13" t="s">
        <v>86</v>
      </c>
      <c r="AW111" s="13" t="s">
        <v>37</v>
      </c>
      <c r="AX111" s="13" t="s">
        <v>76</v>
      </c>
      <c r="AY111" s="237" t="s">
        <v>139</v>
      </c>
    </row>
    <row r="112" s="14" customFormat="1">
      <c r="A112" s="14"/>
      <c r="B112" s="238"/>
      <c r="C112" s="239"/>
      <c r="D112" s="228" t="s">
        <v>149</v>
      </c>
      <c r="E112" s="240" t="s">
        <v>19</v>
      </c>
      <c r="F112" s="241" t="s">
        <v>151</v>
      </c>
      <c r="G112" s="239"/>
      <c r="H112" s="242">
        <v>4.5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149</v>
      </c>
      <c r="AU112" s="248" t="s">
        <v>86</v>
      </c>
      <c r="AV112" s="14" t="s">
        <v>145</v>
      </c>
      <c r="AW112" s="14" t="s">
        <v>37</v>
      </c>
      <c r="AX112" s="14" t="s">
        <v>84</v>
      </c>
      <c r="AY112" s="248" t="s">
        <v>139</v>
      </c>
    </row>
    <row r="113" s="2" customFormat="1" ht="37.8" customHeight="1">
      <c r="A113" s="41"/>
      <c r="B113" s="42"/>
      <c r="C113" s="208" t="s">
        <v>175</v>
      </c>
      <c r="D113" s="208" t="s">
        <v>141</v>
      </c>
      <c r="E113" s="209" t="s">
        <v>176</v>
      </c>
      <c r="F113" s="210" t="s">
        <v>177</v>
      </c>
      <c r="G113" s="211" t="s">
        <v>178</v>
      </c>
      <c r="H113" s="212">
        <v>117.3</v>
      </c>
      <c r="I113" s="213"/>
      <c r="J113" s="214">
        <f>ROUND(I113*H113,2)</f>
        <v>0</v>
      </c>
      <c r="K113" s="210" t="s">
        <v>19</v>
      </c>
      <c r="L113" s="47"/>
      <c r="M113" s="215" t="s">
        <v>19</v>
      </c>
      <c r="N113" s="216" t="s">
        <v>47</v>
      </c>
      <c r="O113" s="87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8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9" t="s">
        <v>145</v>
      </c>
      <c r="AT113" s="219" t="s">
        <v>141</v>
      </c>
      <c r="AU113" s="219" t="s">
        <v>86</v>
      </c>
      <c r="AY113" s="20" t="s">
        <v>139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84</v>
      </c>
      <c r="BK113" s="220">
        <f>ROUND(I113*H113,2)</f>
        <v>0</v>
      </c>
      <c r="BL113" s="20" t="s">
        <v>145</v>
      </c>
      <c r="BM113" s="219" t="s">
        <v>179</v>
      </c>
    </row>
    <row r="114" s="2" customFormat="1">
      <c r="A114" s="41"/>
      <c r="B114" s="42"/>
      <c r="C114" s="43"/>
      <c r="D114" s="228" t="s">
        <v>180</v>
      </c>
      <c r="E114" s="43"/>
      <c r="F114" s="249" t="s">
        <v>181</v>
      </c>
      <c r="G114" s="43"/>
      <c r="H114" s="43"/>
      <c r="I114" s="223"/>
      <c r="J114" s="43"/>
      <c r="K114" s="43"/>
      <c r="L114" s="47"/>
      <c r="M114" s="224"/>
      <c r="N114" s="225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180</v>
      </c>
      <c r="AU114" s="20" t="s">
        <v>86</v>
      </c>
    </row>
    <row r="115" s="13" customFormat="1">
      <c r="A115" s="13"/>
      <c r="B115" s="226"/>
      <c r="C115" s="227"/>
      <c r="D115" s="228" t="s">
        <v>149</v>
      </c>
      <c r="E115" s="229" t="s">
        <v>19</v>
      </c>
      <c r="F115" s="230" t="s">
        <v>182</v>
      </c>
      <c r="G115" s="227"/>
      <c r="H115" s="231">
        <v>117.3</v>
      </c>
      <c r="I115" s="232"/>
      <c r="J115" s="227"/>
      <c r="K115" s="227"/>
      <c r="L115" s="233"/>
      <c r="M115" s="234"/>
      <c r="N115" s="235"/>
      <c r="O115" s="235"/>
      <c r="P115" s="235"/>
      <c r="Q115" s="235"/>
      <c r="R115" s="235"/>
      <c r="S115" s="235"/>
      <c r="T115" s="236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7" t="s">
        <v>149</v>
      </c>
      <c r="AU115" s="237" t="s">
        <v>86</v>
      </c>
      <c r="AV115" s="13" t="s">
        <v>86</v>
      </c>
      <c r="AW115" s="13" t="s">
        <v>37</v>
      </c>
      <c r="AX115" s="13" t="s">
        <v>76</v>
      </c>
      <c r="AY115" s="237" t="s">
        <v>139</v>
      </c>
    </row>
    <row r="116" s="14" customFormat="1">
      <c r="A116" s="14"/>
      <c r="B116" s="238"/>
      <c r="C116" s="239"/>
      <c r="D116" s="228" t="s">
        <v>149</v>
      </c>
      <c r="E116" s="240" t="s">
        <v>19</v>
      </c>
      <c r="F116" s="241" t="s">
        <v>151</v>
      </c>
      <c r="G116" s="239"/>
      <c r="H116" s="242">
        <v>117.3</v>
      </c>
      <c r="I116" s="243"/>
      <c r="J116" s="239"/>
      <c r="K116" s="239"/>
      <c r="L116" s="244"/>
      <c r="M116" s="245"/>
      <c r="N116" s="246"/>
      <c r="O116" s="246"/>
      <c r="P116" s="246"/>
      <c r="Q116" s="246"/>
      <c r="R116" s="246"/>
      <c r="S116" s="246"/>
      <c r="T116" s="247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8" t="s">
        <v>149</v>
      </c>
      <c r="AU116" s="248" t="s">
        <v>86</v>
      </c>
      <c r="AV116" s="14" t="s">
        <v>145</v>
      </c>
      <c r="AW116" s="14" t="s">
        <v>37</v>
      </c>
      <c r="AX116" s="14" t="s">
        <v>84</v>
      </c>
      <c r="AY116" s="248" t="s">
        <v>139</v>
      </c>
    </row>
    <row r="117" s="12" customFormat="1" ht="22.8" customHeight="1">
      <c r="A117" s="12"/>
      <c r="B117" s="192"/>
      <c r="C117" s="193"/>
      <c r="D117" s="194" t="s">
        <v>75</v>
      </c>
      <c r="E117" s="206" t="s">
        <v>158</v>
      </c>
      <c r="F117" s="206" t="s">
        <v>183</v>
      </c>
      <c r="G117" s="193"/>
      <c r="H117" s="193"/>
      <c r="I117" s="196"/>
      <c r="J117" s="207">
        <f>BK117</f>
        <v>0</v>
      </c>
      <c r="K117" s="193"/>
      <c r="L117" s="198"/>
      <c r="M117" s="199"/>
      <c r="N117" s="200"/>
      <c r="O117" s="200"/>
      <c r="P117" s="201">
        <f>SUM(P118:P172)</f>
        <v>0</v>
      </c>
      <c r="Q117" s="200"/>
      <c r="R117" s="201">
        <f>SUM(R118:R172)</f>
        <v>7.8111485752000007</v>
      </c>
      <c r="S117" s="200"/>
      <c r="T117" s="202">
        <f>SUM(T118:T172)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3" t="s">
        <v>84</v>
      </c>
      <c r="AT117" s="204" t="s">
        <v>75</v>
      </c>
      <c r="AU117" s="204" t="s">
        <v>84</v>
      </c>
      <c r="AY117" s="203" t="s">
        <v>139</v>
      </c>
      <c r="BK117" s="205">
        <f>SUM(BK118:BK172)</f>
        <v>0</v>
      </c>
    </row>
    <row r="118" s="2" customFormat="1" ht="37.8" customHeight="1">
      <c r="A118" s="41"/>
      <c r="B118" s="42"/>
      <c r="C118" s="208" t="s">
        <v>184</v>
      </c>
      <c r="D118" s="208" t="s">
        <v>141</v>
      </c>
      <c r="E118" s="209" t="s">
        <v>185</v>
      </c>
      <c r="F118" s="210" t="s">
        <v>186</v>
      </c>
      <c r="G118" s="211" t="s">
        <v>187</v>
      </c>
      <c r="H118" s="212">
        <v>79.799999999999997</v>
      </c>
      <c r="I118" s="213"/>
      <c r="J118" s="214">
        <f>ROUND(I118*H118,2)</f>
        <v>0</v>
      </c>
      <c r="K118" s="210" t="s">
        <v>144</v>
      </c>
      <c r="L118" s="47"/>
      <c r="M118" s="215" t="s">
        <v>19</v>
      </c>
      <c r="N118" s="216" t="s">
        <v>47</v>
      </c>
      <c r="O118" s="87"/>
      <c r="P118" s="217">
        <f>O118*H118</f>
        <v>0</v>
      </c>
      <c r="Q118" s="217">
        <v>0.0086524240000000006</v>
      </c>
      <c r="R118" s="217">
        <f>Q118*H118</f>
        <v>0.69046343519999998</v>
      </c>
      <c r="S118" s="217">
        <v>0</v>
      </c>
      <c r="T118" s="218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9" t="s">
        <v>145</v>
      </c>
      <c r="AT118" s="219" t="s">
        <v>141</v>
      </c>
      <c r="AU118" s="219" t="s">
        <v>86</v>
      </c>
      <c r="AY118" s="20" t="s">
        <v>139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20" t="s">
        <v>84</v>
      </c>
      <c r="BK118" s="220">
        <f>ROUND(I118*H118,2)</f>
        <v>0</v>
      </c>
      <c r="BL118" s="20" t="s">
        <v>145</v>
      </c>
      <c r="BM118" s="219" t="s">
        <v>188</v>
      </c>
    </row>
    <row r="119" s="2" customFormat="1">
      <c r="A119" s="41"/>
      <c r="B119" s="42"/>
      <c r="C119" s="43"/>
      <c r="D119" s="221" t="s">
        <v>147</v>
      </c>
      <c r="E119" s="43"/>
      <c r="F119" s="222" t="s">
        <v>189</v>
      </c>
      <c r="G119" s="43"/>
      <c r="H119" s="43"/>
      <c r="I119" s="223"/>
      <c r="J119" s="43"/>
      <c r="K119" s="43"/>
      <c r="L119" s="47"/>
      <c r="M119" s="224"/>
      <c r="N119" s="225"/>
      <c r="O119" s="87"/>
      <c r="P119" s="87"/>
      <c r="Q119" s="87"/>
      <c r="R119" s="87"/>
      <c r="S119" s="87"/>
      <c r="T119" s="88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T119" s="20" t="s">
        <v>147</v>
      </c>
      <c r="AU119" s="20" t="s">
        <v>86</v>
      </c>
    </row>
    <row r="120" s="15" customFormat="1">
      <c r="A120" s="15"/>
      <c r="B120" s="250"/>
      <c r="C120" s="251"/>
      <c r="D120" s="228" t="s">
        <v>149</v>
      </c>
      <c r="E120" s="252" t="s">
        <v>19</v>
      </c>
      <c r="F120" s="253" t="s">
        <v>190</v>
      </c>
      <c r="G120" s="251"/>
      <c r="H120" s="252" t="s">
        <v>19</v>
      </c>
      <c r="I120" s="254"/>
      <c r="J120" s="251"/>
      <c r="K120" s="251"/>
      <c r="L120" s="255"/>
      <c r="M120" s="256"/>
      <c r="N120" s="257"/>
      <c r="O120" s="257"/>
      <c r="P120" s="257"/>
      <c r="Q120" s="257"/>
      <c r="R120" s="257"/>
      <c r="S120" s="257"/>
      <c r="T120" s="258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9" t="s">
        <v>149</v>
      </c>
      <c r="AU120" s="259" t="s">
        <v>86</v>
      </c>
      <c r="AV120" s="15" t="s">
        <v>84</v>
      </c>
      <c r="AW120" s="15" t="s">
        <v>37</v>
      </c>
      <c r="AX120" s="15" t="s">
        <v>76</v>
      </c>
      <c r="AY120" s="259" t="s">
        <v>139</v>
      </c>
    </row>
    <row r="121" s="13" customFormat="1">
      <c r="A121" s="13"/>
      <c r="B121" s="226"/>
      <c r="C121" s="227"/>
      <c r="D121" s="228" t="s">
        <v>149</v>
      </c>
      <c r="E121" s="229" t="s">
        <v>19</v>
      </c>
      <c r="F121" s="230" t="s">
        <v>191</v>
      </c>
      <c r="G121" s="227"/>
      <c r="H121" s="231">
        <v>42</v>
      </c>
      <c r="I121" s="232"/>
      <c r="J121" s="227"/>
      <c r="K121" s="227"/>
      <c r="L121" s="233"/>
      <c r="M121" s="234"/>
      <c r="N121" s="235"/>
      <c r="O121" s="235"/>
      <c r="P121" s="235"/>
      <c r="Q121" s="235"/>
      <c r="R121" s="235"/>
      <c r="S121" s="235"/>
      <c r="T121" s="236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7" t="s">
        <v>149</v>
      </c>
      <c r="AU121" s="237" t="s">
        <v>86</v>
      </c>
      <c r="AV121" s="13" t="s">
        <v>86</v>
      </c>
      <c r="AW121" s="13" t="s">
        <v>37</v>
      </c>
      <c r="AX121" s="13" t="s">
        <v>76</v>
      </c>
      <c r="AY121" s="237" t="s">
        <v>139</v>
      </c>
    </row>
    <row r="122" s="15" customFormat="1">
      <c r="A122" s="15"/>
      <c r="B122" s="250"/>
      <c r="C122" s="251"/>
      <c r="D122" s="228" t="s">
        <v>149</v>
      </c>
      <c r="E122" s="252" t="s">
        <v>19</v>
      </c>
      <c r="F122" s="253" t="s">
        <v>192</v>
      </c>
      <c r="G122" s="251"/>
      <c r="H122" s="252" t="s">
        <v>19</v>
      </c>
      <c r="I122" s="254"/>
      <c r="J122" s="251"/>
      <c r="K122" s="251"/>
      <c r="L122" s="255"/>
      <c r="M122" s="256"/>
      <c r="N122" s="257"/>
      <c r="O122" s="257"/>
      <c r="P122" s="257"/>
      <c r="Q122" s="257"/>
      <c r="R122" s="257"/>
      <c r="S122" s="257"/>
      <c r="T122" s="258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9" t="s">
        <v>149</v>
      </c>
      <c r="AU122" s="259" t="s">
        <v>86</v>
      </c>
      <c r="AV122" s="15" t="s">
        <v>84</v>
      </c>
      <c r="AW122" s="15" t="s">
        <v>37</v>
      </c>
      <c r="AX122" s="15" t="s">
        <v>76</v>
      </c>
      <c r="AY122" s="259" t="s">
        <v>139</v>
      </c>
    </row>
    <row r="123" s="13" customFormat="1">
      <c r="A123" s="13"/>
      <c r="B123" s="226"/>
      <c r="C123" s="227"/>
      <c r="D123" s="228" t="s">
        <v>149</v>
      </c>
      <c r="E123" s="229" t="s">
        <v>19</v>
      </c>
      <c r="F123" s="230" t="s">
        <v>193</v>
      </c>
      <c r="G123" s="227"/>
      <c r="H123" s="231">
        <v>37.799999999999997</v>
      </c>
      <c r="I123" s="232"/>
      <c r="J123" s="227"/>
      <c r="K123" s="227"/>
      <c r="L123" s="233"/>
      <c r="M123" s="234"/>
      <c r="N123" s="235"/>
      <c r="O123" s="235"/>
      <c r="P123" s="235"/>
      <c r="Q123" s="235"/>
      <c r="R123" s="235"/>
      <c r="S123" s="235"/>
      <c r="T123" s="236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7" t="s">
        <v>149</v>
      </c>
      <c r="AU123" s="237" t="s">
        <v>86</v>
      </c>
      <c r="AV123" s="13" t="s">
        <v>86</v>
      </c>
      <c r="AW123" s="13" t="s">
        <v>37</v>
      </c>
      <c r="AX123" s="13" t="s">
        <v>76</v>
      </c>
      <c r="AY123" s="237" t="s">
        <v>139</v>
      </c>
    </row>
    <row r="124" s="14" customFormat="1">
      <c r="A124" s="14"/>
      <c r="B124" s="238"/>
      <c r="C124" s="239"/>
      <c r="D124" s="228" t="s">
        <v>149</v>
      </c>
      <c r="E124" s="240" t="s">
        <v>90</v>
      </c>
      <c r="F124" s="241" t="s">
        <v>151</v>
      </c>
      <c r="G124" s="239"/>
      <c r="H124" s="242">
        <v>79.799999999999997</v>
      </c>
      <c r="I124" s="243"/>
      <c r="J124" s="239"/>
      <c r="K124" s="239"/>
      <c r="L124" s="244"/>
      <c r="M124" s="245"/>
      <c r="N124" s="246"/>
      <c r="O124" s="246"/>
      <c r="P124" s="246"/>
      <c r="Q124" s="246"/>
      <c r="R124" s="246"/>
      <c r="S124" s="246"/>
      <c r="T124" s="24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8" t="s">
        <v>149</v>
      </c>
      <c r="AU124" s="248" t="s">
        <v>86</v>
      </c>
      <c r="AV124" s="14" t="s">
        <v>145</v>
      </c>
      <c r="AW124" s="14" t="s">
        <v>37</v>
      </c>
      <c r="AX124" s="14" t="s">
        <v>84</v>
      </c>
      <c r="AY124" s="248" t="s">
        <v>139</v>
      </c>
    </row>
    <row r="125" s="2" customFormat="1" ht="37.8" customHeight="1">
      <c r="A125" s="41"/>
      <c r="B125" s="42"/>
      <c r="C125" s="208" t="s">
        <v>194</v>
      </c>
      <c r="D125" s="208" t="s">
        <v>141</v>
      </c>
      <c r="E125" s="209" t="s">
        <v>195</v>
      </c>
      <c r="F125" s="210" t="s">
        <v>196</v>
      </c>
      <c r="G125" s="211" t="s">
        <v>187</v>
      </c>
      <c r="H125" s="212">
        <v>33.950000000000003</v>
      </c>
      <c r="I125" s="213"/>
      <c r="J125" s="214">
        <f>ROUND(I125*H125,2)</f>
        <v>0</v>
      </c>
      <c r="K125" s="210" t="s">
        <v>144</v>
      </c>
      <c r="L125" s="47"/>
      <c r="M125" s="215" t="s">
        <v>19</v>
      </c>
      <c r="N125" s="216" t="s">
        <v>47</v>
      </c>
      <c r="O125" s="87"/>
      <c r="P125" s="217">
        <f>O125*H125</f>
        <v>0</v>
      </c>
      <c r="Q125" s="217">
        <v>0.089990000000000001</v>
      </c>
      <c r="R125" s="217">
        <f>Q125*H125</f>
        <v>3.0551605000000004</v>
      </c>
      <c r="S125" s="217">
        <v>0</v>
      </c>
      <c r="T125" s="218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9" t="s">
        <v>145</v>
      </c>
      <c r="AT125" s="219" t="s">
        <v>141</v>
      </c>
      <c r="AU125" s="219" t="s">
        <v>86</v>
      </c>
      <c r="AY125" s="20" t="s">
        <v>139</v>
      </c>
      <c r="BE125" s="220">
        <f>IF(N125="základní",J125,0)</f>
        <v>0</v>
      </c>
      <c r="BF125" s="220">
        <f>IF(N125="snížená",J125,0)</f>
        <v>0</v>
      </c>
      <c r="BG125" s="220">
        <f>IF(N125="zákl. přenesená",J125,0)</f>
        <v>0</v>
      </c>
      <c r="BH125" s="220">
        <f>IF(N125="sníž. přenesená",J125,0)</f>
        <v>0</v>
      </c>
      <c r="BI125" s="220">
        <f>IF(N125="nulová",J125,0)</f>
        <v>0</v>
      </c>
      <c r="BJ125" s="20" t="s">
        <v>84</v>
      </c>
      <c r="BK125" s="220">
        <f>ROUND(I125*H125,2)</f>
        <v>0</v>
      </c>
      <c r="BL125" s="20" t="s">
        <v>145</v>
      </c>
      <c r="BM125" s="219" t="s">
        <v>197</v>
      </c>
    </row>
    <row r="126" s="2" customFormat="1">
      <c r="A126" s="41"/>
      <c r="B126" s="42"/>
      <c r="C126" s="43"/>
      <c r="D126" s="221" t="s">
        <v>147</v>
      </c>
      <c r="E126" s="43"/>
      <c r="F126" s="222" t="s">
        <v>198</v>
      </c>
      <c r="G126" s="43"/>
      <c r="H126" s="43"/>
      <c r="I126" s="223"/>
      <c r="J126" s="43"/>
      <c r="K126" s="43"/>
      <c r="L126" s="47"/>
      <c r="M126" s="224"/>
      <c r="N126" s="225"/>
      <c r="O126" s="87"/>
      <c r="P126" s="87"/>
      <c r="Q126" s="87"/>
      <c r="R126" s="87"/>
      <c r="S126" s="87"/>
      <c r="T126" s="88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T126" s="20" t="s">
        <v>147</v>
      </c>
      <c r="AU126" s="20" t="s">
        <v>86</v>
      </c>
    </row>
    <row r="127" s="15" customFormat="1">
      <c r="A127" s="15"/>
      <c r="B127" s="250"/>
      <c r="C127" s="251"/>
      <c r="D127" s="228" t="s">
        <v>149</v>
      </c>
      <c r="E127" s="252" t="s">
        <v>19</v>
      </c>
      <c r="F127" s="253" t="s">
        <v>190</v>
      </c>
      <c r="G127" s="251"/>
      <c r="H127" s="252" t="s">
        <v>19</v>
      </c>
      <c r="I127" s="254"/>
      <c r="J127" s="251"/>
      <c r="K127" s="251"/>
      <c r="L127" s="255"/>
      <c r="M127" s="256"/>
      <c r="N127" s="257"/>
      <c r="O127" s="257"/>
      <c r="P127" s="257"/>
      <c r="Q127" s="257"/>
      <c r="R127" s="257"/>
      <c r="S127" s="257"/>
      <c r="T127" s="258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59" t="s">
        <v>149</v>
      </c>
      <c r="AU127" s="259" t="s">
        <v>86</v>
      </c>
      <c r="AV127" s="15" t="s">
        <v>84</v>
      </c>
      <c r="AW127" s="15" t="s">
        <v>37</v>
      </c>
      <c r="AX127" s="15" t="s">
        <v>76</v>
      </c>
      <c r="AY127" s="259" t="s">
        <v>139</v>
      </c>
    </row>
    <row r="128" s="13" customFormat="1">
      <c r="A128" s="13"/>
      <c r="B128" s="226"/>
      <c r="C128" s="227"/>
      <c r="D128" s="228" t="s">
        <v>149</v>
      </c>
      <c r="E128" s="229" t="s">
        <v>19</v>
      </c>
      <c r="F128" s="230" t="s">
        <v>199</v>
      </c>
      <c r="G128" s="227"/>
      <c r="H128" s="231">
        <v>21</v>
      </c>
      <c r="I128" s="232"/>
      <c r="J128" s="227"/>
      <c r="K128" s="227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149</v>
      </c>
      <c r="AU128" s="237" t="s">
        <v>86</v>
      </c>
      <c r="AV128" s="13" t="s">
        <v>86</v>
      </c>
      <c r="AW128" s="13" t="s">
        <v>37</v>
      </c>
      <c r="AX128" s="13" t="s">
        <v>76</v>
      </c>
      <c r="AY128" s="237" t="s">
        <v>139</v>
      </c>
    </row>
    <row r="129" s="15" customFormat="1">
      <c r="A129" s="15"/>
      <c r="B129" s="250"/>
      <c r="C129" s="251"/>
      <c r="D129" s="228" t="s">
        <v>149</v>
      </c>
      <c r="E129" s="252" t="s">
        <v>19</v>
      </c>
      <c r="F129" s="253" t="s">
        <v>192</v>
      </c>
      <c r="G129" s="251"/>
      <c r="H129" s="252" t="s">
        <v>19</v>
      </c>
      <c r="I129" s="254"/>
      <c r="J129" s="251"/>
      <c r="K129" s="251"/>
      <c r="L129" s="255"/>
      <c r="M129" s="256"/>
      <c r="N129" s="257"/>
      <c r="O129" s="257"/>
      <c r="P129" s="257"/>
      <c r="Q129" s="257"/>
      <c r="R129" s="257"/>
      <c r="S129" s="257"/>
      <c r="T129" s="258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9" t="s">
        <v>149</v>
      </c>
      <c r="AU129" s="259" t="s">
        <v>86</v>
      </c>
      <c r="AV129" s="15" t="s">
        <v>84</v>
      </c>
      <c r="AW129" s="15" t="s">
        <v>37</v>
      </c>
      <c r="AX129" s="15" t="s">
        <v>76</v>
      </c>
      <c r="AY129" s="259" t="s">
        <v>139</v>
      </c>
    </row>
    <row r="130" s="13" customFormat="1">
      <c r="A130" s="13"/>
      <c r="B130" s="226"/>
      <c r="C130" s="227"/>
      <c r="D130" s="228" t="s">
        <v>149</v>
      </c>
      <c r="E130" s="229" t="s">
        <v>19</v>
      </c>
      <c r="F130" s="230" t="s">
        <v>200</v>
      </c>
      <c r="G130" s="227"/>
      <c r="H130" s="231">
        <v>12.949999999999999</v>
      </c>
      <c r="I130" s="232"/>
      <c r="J130" s="227"/>
      <c r="K130" s="227"/>
      <c r="L130" s="233"/>
      <c r="M130" s="234"/>
      <c r="N130" s="235"/>
      <c r="O130" s="235"/>
      <c r="P130" s="235"/>
      <c r="Q130" s="235"/>
      <c r="R130" s="235"/>
      <c r="S130" s="235"/>
      <c r="T130" s="23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7" t="s">
        <v>149</v>
      </c>
      <c r="AU130" s="237" t="s">
        <v>86</v>
      </c>
      <c r="AV130" s="13" t="s">
        <v>86</v>
      </c>
      <c r="AW130" s="13" t="s">
        <v>37</v>
      </c>
      <c r="AX130" s="13" t="s">
        <v>76</v>
      </c>
      <c r="AY130" s="237" t="s">
        <v>139</v>
      </c>
    </row>
    <row r="131" s="14" customFormat="1">
      <c r="A131" s="14"/>
      <c r="B131" s="238"/>
      <c r="C131" s="239"/>
      <c r="D131" s="228" t="s">
        <v>149</v>
      </c>
      <c r="E131" s="240" t="s">
        <v>111</v>
      </c>
      <c r="F131" s="241" t="s">
        <v>151</v>
      </c>
      <c r="G131" s="239"/>
      <c r="H131" s="242">
        <v>33.950000000000003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149</v>
      </c>
      <c r="AU131" s="248" t="s">
        <v>86</v>
      </c>
      <c r="AV131" s="14" t="s">
        <v>145</v>
      </c>
      <c r="AW131" s="14" t="s">
        <v>37</v>
      </c>
      <c r="AX131" s="14" t="s">
        <v>84</v>
      </c>
      <c r="AY131" s="248" t="s">
        <v>139</v>
      </c>
    </row>
    <row r="132" s="2" customFormat="1" ht="37.8" customHeight="1">
      <c r="A132" s="41"/>
      <c r="B132" s="42"/>
      <c r="C132" s="208" t="s">
        <v>100</v>
      </c>
      <c r="D132" s="208" t="s">
        <v>141</v>
      </c>
      <c r="E132" s="209" t="s">
        <v>201</v>
      </c>
      <c r="F132" s="210" t="s">
        <v>202</v>
      </c>
      <c r="G132" s="211" t="s">
        <v>187</v>
      </c>
      <c r="H132" s="212">
        <v>79.799999999999997</v>
      </c>
      <c r="I132" s="213"/>
      <c r="J132" s="214">
        <f>ROUND(I132*H132,2)</f>
        <v>0</v>
      </c>
      <c r="K132" s="210" t="s">
        <v>144</v>
      </c>
      <c r="L132" s="47"/>
      <c r="M132" s="215" t="s">
        <v>19</v>
      </c>
      <c r="N132" s="216" t="s">
        <v>47</v>
      </c>
      <c r="O132" s="87"/>
      <c r="P132" s="217">
        <f>O132*H132</f>
        <v>0</v>
      </c>
      <c r="Q132" s="217">
        <v>0</v>
      </c>
      <c r="R132" s="217">
        <f>Q132*H132</f>
        <v>0</v>
      </c>
      <c r="S132" s="217">
        <v>0</v>
      </c>
      <c r="T132" s="218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19" t="s">
        <v>145</v>
      </c>
      <c r="AT132" s="219" t="s">
        <v>141</v>
      </c>
      <c r="AU132" s="219" t="s">
        <v>86</v>
      </c>
      <c r="AY132" s="20" t="s">
        <v>139</v>
      </c>
      <c r="BE132" s="220">
        <f>IF(N132="základní",J132,0)</f>
        <v>0</v>
      </c>
      <c r="BF132" s="220">
        <f>IF(N132="snížená",J132,0)</f>
        <v>0</v>
      </c>
      <c r="BG132" s="220">
        <f>IF(N132="zákl. přenesená",J132,0)</f>
        <v>0</v>
      </c>
      <c r="BH132" s="220">
        <f>IF(N132="sníž. přenesená",J132,0)</f>
        <v>0</v>
      </c>
      <c r="BI132" s="220">
        <f>IF(N132="nulová",J132,0)</f>
        <v>0</v>
      </c>
      <c r="BJ132" s="20" t="s">
        <v>84</v>
      </c>
      <c r="BK132" s="220">
        <f>ROUND(I132*H132,2)</f>
        <v>0</v>
      </c>
      <c r="BL132" s="20" t="s">
        <v>145</v>
      </c>
      <c r="BM132" s="219" t="s">
        <v>203</v>
      </c>
    </row>
    <row r="133" s="2" customFormat="1">
      <c r="A133" s="41"/>
      <c r="B133" s="42"/>
      <c r="C133" s="43"/>
      <c r="D133" s="221" t="s">
        <v>147</v>
      </c>
      <c r="E133" s="43"/>
      <c r="F133" s="222" t="s">
        <v>204</v>
      </c>
      <c r="G133" s="43"/>
      <c r="H133" s="43"/>
      <c r="I133" s="223"/>
      <c r="J133" s="43"/>
      <c r="K133" s="43"/>
      <c r="L133" s="47"/>
      <c r="M133" s="224"/>
      <c r="N133" s="225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147</v>
      </c>
      <c r="AU133" s="20" t="s">
        <v>86</v>
      </c>
    </row>
    <row r="134" s="13" customFormat="1">
      <c r="A134" s="13"/>
      <c r="B134" s="226"/>
      <c r="C134" s="227"/>
      <c r="D134" s="228" t="s">
        <v>149</v>
      </c>
      <c r="E134" s="229" t="s">
        <v>19</v>
      </c>
      <c r="F134" s="230" t="s">
        <v>90</v>
      </c>
      <c r="G134" s="227"/>
      <c r="H134" s="231">
        <v>79.799999999999997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149</v>
      </c>
      <c r="AU134" s="237" t="s">
        <v>86</v>
      </c>
      <c r="AV134" s="13" t="s">
        <v>86</v>
      </c>
      <c r="AW134" s="13" t="s">
        <v>37</v>
      </c>
      <c r="AX134" s="13" t="s">
        <v>76</v>
      </c>
      <c r="AY134" s="237" t="s">
        <v>139</v>
      </c>
    </row>
    <row r="135" s="14" customFormat="1">
      <c r="A135" s="14"/>
      <c r="B135" s="238"/>
      <c r="C135" s="239"/>
      <c r="D135" s="228" t="s">
        <v>149</v>
      </c>
      <c r="E135" s="240" t="s">
        <v>19</v>
      </c>
      <c r="F135" s="241" t="s">
        <v>151</v>
      </c>
      <c r="G135" s="239"/>
      <c r="H135" s="242">
        <v>79.799999999999997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149</v>
      </c>
      <c r="AU135" s="248" t="s">
        <v>86</v>
      </c>
      <c r="AV135" s="14" t="s">
        <v>145</v>
      </c>
      <c r="AW135" s="14" t="s">
        <v>37</v>
      </c>
      <c r="AX135" s="14" t="s">
        <v>84</v>
      </c>
      <c r="AY135" s="248" t="s">
        <v>139</v>
      </c>
    </row>
    <row r="136" s="2" customFormat="1" ht="37.8" customHeight="1">
      <c r="A136" s="41"/>
      <c r="B136" s="42"/>
      <c r="C136" s="208" t="s">
        <v>205</v>
      </c>
      <c r="D136" s="208" t="s">
        <v>141</v>
      </c>
      <c r="E136" s="209" t="s">
        <v>206</v>
      </c>
      <c r="F136" s="210" t="s">
        <v>207</v>
      </c>
      <c r="G136" s="211" t="s">
        <v>99</v>
      </c>
      <c r="H136" s="212">
        <v>47.689</v>
      </c>
      <c r="I136" s="213"/>
      <c r="J136" s="214">
        <f>ROUND(I136*H136,2)</f>
        <v>0</v>
      </c>
      <c r="K136" s="210" t="s">
        <v>144</v>
      </c>
      <c r="L136" s="47"/>
      <c r="M136" s="215" t="s">
        <v>19</v>
      </c>
      <c r="N136" s="216" t="s">
        <v>47</v>
      </c>
      <c r="O136" s="87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145</v>
      </c>
      <c r="AT136" s="219" t="s">
        <v>141</v>
      </c>
      <c r="AU136" s="219" t="s">
        <v>86</v>
      </c>
      <c r="AY136" s="20" t="s">
        <v>139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20" t="s">
        <v>84</v>
      </c>
      <c r="BK136" s="220">
        <f>ROUND(I136*H136,2)</f>
        <v>0</v>
      </c>
      <c r="BL136" s="20" t="s">
        <v>145</v>
      </c>
      <c r="BM136" s="219" t="s">
        <v>208</v>
      </c>
    </row>
    <row r="137" s="2" customFormat="1">
      <c r="A137" s="41"/>
      <c r="B137" s="42"/>
      <c r="C137" s="43"/>
      <c r="D137" s="221" t="s">
        <v>147</v>
      </c>
      <c r="E137" s="43"/>
      <c r="F137" s="222" t="s">
        <v>209</v>
      </c>
      <c r="G137" s="43"/>
      <c r="H137" s="43"/>
      <c r="I137" s="223"/>
      <c r="J137" s="43"/>
      <c r="K137" s="43"/>
      <c r="L137" s="47"/>
      <c r="M137" s="224"/>
      <c r="N137" s="225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147</v>
      </c>
      <c r="AU137" s="20" t="s">
        <v>86</v>
      </c>
    </row>
    <row r="138" s="15" customFormat="1">
      <c r="A138" s="15"/>
      <c r="B138" s="250"/>
      <c r="C138" s="251"/>
      <c r="D138" s="228" t="s">
        <v>149</v>
      </c>
      <c r="E138" s="252" t="s">
        <v>19</v>
      </c>
      <c r="F138" s="253" t="s">
        <v>210</v>
      </c>
      <c r="G138" s="251"/>
      <c r="H138" s="252" t="s">
        <v>19</v>
      </c>
      <c r="I138" s="254"/>
      <c r="J138" s="251"/>
      <c r="K138" s="251"/>
      <c r="L138" s="255"/>
      <c r="M138" s="256"/>
      <c r="N138" s="257"/>
      <c r="O138" s="257"/>
      <c r="P138" s="257"/>
      <c r="Q138" s="257"/>
      <c r="R138" s="257"/>
      <c r="S138" s="257"/>
      <c r="T138" s="258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59" t="s">
        <v>149</v>
      </c>
      <c r="AU138" s="259" t="s">
        <v>86</v>
      </c>
      <c r="AV138" s="15" t="s">
        <v>84</v>
      </c>
      <c r="AW138" s="15" t="s">
        <v>37</v>
      </c>
      <c r="AX138" s="15" t="s">
        <v>76</v>
      </c>
      <c r="AY138" s="259" t="s">
        <v>139</v>
      </c>
    </row>
    <row r="139" s="13" customFormat="1">
      <c r="A139" s="13"/>
      <c r="B139" s="226"/>
      <c r="C139" s="227"/>
      <c r="D139" s="228" t="s">
        <v>149</v>
      </c>
      <c r="E139" s="229" t="s">
        <v>19</v>
      </c>
      <c r="F139" s="230" t="s">
        <v>211</v>
      </c>
      <c r="G139" s="227"/>
      <c r="H139" s="231">
        <v>8.9250000000000007</v>
      </c>
      <c r="I139" s="232"/>
      <c r="J139" s="227"/>
      <c r="K139" s="227"/>
      <c r="L139" s="233"/>
      <c r="M139" s="234"/>
      <c r="N139" s="235"/>
      <c r="O139" s="235"/>
      <c r="P139" s="235"/>
      <c r="Q139" s="235"/>
      <c r="R139" s="235"/>
      <c r="S139" s="235"/>
      <c r="T139" s="23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7" t="s">
        <v>149</v>
      </c>
      <c r="AU139" s="237" t="s">
        <v>86</v>
      </c>
      <c r="AV139" s="13" t="s">
        <v>86</v>
      </c>
      <c r="AW139" s="13" t="s">
        <v>37</v>
      </c>
      <c r="AX139" s="13" t="s">
        <v>76</v>
      </c>
      <c r="AY139" s="237" t="s">
        <v>139</v>
      </c>
    </row>
    <row r="140" s="15" customFormat="1">
      <c r="A140" s="15"/>
      <c r="B140" s="250"/>
      <c r="C140" s="251"/>
      <c r="D140" s="228" t="s">
        <v>149</v>
      </c>
      <c r="E140" s="252" t="s">
        <v>19</v>
      </c>
      <c r="F140" s="253" t="s">
        <v>212</v>
      </c>
      <c r="G140" s="251"/>
      <c r="H140" s="252" t="s">
        <v>19</v>
      </c>
      <c r="I140" s="254"/>
      <c r="J140" s="251"/>
      <c r="K140" s="251"/>
      <c r="L140" s="255"/>
      <c r="M140" s="256"/>
      <c r="N140" s="257"/>
      <c r="O140" s="257"/>
      <c r="P140" s="257"/>
      <c r="Q140" s="257"/>
      <c r="R140" s="257"/>
      <c r="S140" s="257"/>
      <c r="T140" s="258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9" t="s">
        <v>149</v>
      </c>
      <c r="AU140" s="259" t="s">
        <v>86</v>
      </c>
      <c r="AV140" s="15" t="s">
        <v>84</v>
      </c>
      <c r="AW140" s="15" t="s">
        <v>37</v>
      </c>
      <c r="AX140" s="15" t="s">
        <v>76</v>
      </c>
      <c r="AY140" s="259" t="s">
        <v>139</v>
      </c>
    </row>
    <row r="141" s="13" customFormat="1">
      <c r="A141" s="13"/>
      <c r="B141" s="226"/>
      <c r="C141" s="227"/>
      <c r="D141" s="228" t="s">
        <v>149</v>
      </c>
      <c r="E141" s="229" t="s">
        <v>19</v>
      </c>
      <c r="F141" s="230" t="s">
        <v>213</v>
      </c>
      <c r="G141" s="227"/>
      <c r="H141" s="231">
        <v>7.6500000000000004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149</v>
      </c>
      <c r="AU141" s="237" t="s">
        <v>86</v>
      </c>
      <c r="AV141" s="13" t="s">
        <v>86</v>
      </c>
      <c r="AW141" s="13" t="s">
        <v>37</v>
      </c>
      <c r="AX141" s="13" t="s">
        <v>76</v>
      </c>
      <c r="AY141" s="237" t="s">
        <v>139</v>
      </c>
    </row>
    <row r="142" s="15" customFormat="1">
      <c r="A142" s="15"/>
      <c r="B142" s="250"/>
      <c r="C142" s="251"/>
      <c r="D142" s="228" t="s">
        <v>149</v>
      </c>
      <c r="E142" s="252" t="s">
        <v>19</v>
      </c>
      <c r="F142" s="253" t="s">
        <v>214</v>
      </c>
      <c r="G142" s="251"/>
      <c r="H142" s="252" t="s">
        <v>19</v>
      </c>
      <c r="I142" s="254"/>
      <c r="J142" s="251"/>
      <c r="K142" s="251"/>
      <c r="L142" s="255"/>
      <c r="M142" s="256"/>
      <c r="N142" s="257"/>
      <c r="O142" s="257"/>
      <c r="P142" s="257"/>
      <c r="Q142" s="257"/>
      <c r="R142" s="257"/>
      <c r="S142" s="257"/>
      <c r="T142" s="258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9" t="s">
        <v>149</v>
      </c>
      <c r="AU142" s="259" t="s">
        <v>86</v>
      </c>
      <c r="AV142" s="15" t="s">
        <v>84</v>
      </c>
      <c r="AW142" s="15" t="s">
        <v>37</v>
      </c>
      <c r="AX142" s="15" t="s">
        <v>76</v>
      </c>
      <c r="AY142" s="259" t="s">
        <v>139</v>
      </c>
    </row>
    <row r="143" s="13" customFormat="1">
      <c r="A143" s="13"/>
      <c r="B143" s="226"/>
      <c r="C143" s="227"/>
      <c r="D143" s="228" t="s">
        <v>149</v>
      </c>
      <c r="E143" s="229" t="s">
        <v>19</v>
      </c>
      <c r="F143" s="230" t="s">
        <v>215</v>
      </c>
      <c r="G143" s="227"/>
      <c r="H143" s="231">
        <v>27.513999999999999</v>
      </c>
      <c r="I143" s="232"/>
      <c r="J143" s="227"/>
      <c r="K143" s="227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149</v>
      </c>
      <c r="AU143" s="237" t="s">
        <v>86</v>
      </c>
      <c r="AV143" s="13" t="s">
        <v>86</v>
      </c>
      <c r="AW143" s="13" t="s">
        <v>37</v>
      </c>
      <c r="AX143" s="13" t="s">
        <v>76</v>
      </c>
      <c r="AY143" s="237" t="s">
        <v>139</v>
      </c>
    </row>
    <row r="144" s="15" customFormat="1">
      <c r="A144" s="15"/>
      <c r="B144" s="250"/>
      <c r="C144" s="251"/>
      <c r="D144" s="228" t="s">
        <v>149</v>
      </c>
      <c r="E144" s="252" t="s">
        <v>19</v>
      </c>
      <c r="F144" s="253" t="s">
        <v>216</v>
      </c>
      <c r="G144" s="251"/>
      <c r="H144" s="252" t="s">
        <v>19</v>
      </c>
      <c r="I144" s="254"/>
      <c r="J144" s="251"/>
      <c r="K144" s="251"/>
      <c r="L144" s="255"/>
      <c r="M144" s="256"/>
      <c r="N144" s="257"/>
      <c r="O144" s="257"/>
      <c r="P144" s="257"/>
      <c r="Q144" s="257"/>
      <c r="R144" s="257"/>
      <c r="S144" s="257"/>
      <c r="T144" s="25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59" t="s">
        <v>149</v>
      </c>
      <c r="AU144" s="259" t="s">
        <v>86</v>
      </c>
      <c r="AV144" s="15" t="s">
        <v>84</v>
      </c>
      <c r="AW144" s="15" t="s">
        <v>37</v>
      </c>
      <c r="AX144" s="15" t="s">
        <v>76</v>
      </c>
      <c r="AY144" s="259" t="s">
        <v>139</v>
      </c>
    </row>
    <row r="145" s="13" customFormat="1">
      <c r="A145" s="13"/>
      <c r="B145" s="226"/>
      <c r="C145" s="227"/>
      <c r="D145" s="228" t="s">
        <v>149</v>
      </c>
      <c r="E145" s="229" t="s">
        <v>19</v>
      </c>
      <c r="F145" s="230" t="s">
        <v>217</v>
      </c>
      <c r="G145" s="227"/>
      <c r="H145" s="231">
        <v>3.6000000000000001</v>
      </c>
      <c r="I145" s="232"/>
      <c r="J145" s="227"/>
      <c r="K145" s="227"/>
      <c r="L145" s="233"/>
      <c r="M145" s="234"/>
      <c r="N145" s="235"/>
      <c r="O145" s="235"/>
      <c r="P145" s="235"/>
      <c r="Q145" s="235"/>
      <c r="R145" s="235"/>
      <c r="S145" s="235"/>
      <c r="T145" s="23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7" t="s">
        <v>149</v>
      </c>
      <c r="AU145" s="237" t="s">
        <v>86</v>
      </c>
      <c r="AV145" s="13" t="s">
        <v>86</v>
      </c>
      <c r="AW145" s="13" t="s">
        <v>37</v>
      </c>
      <c r="AX145" s="13" t="s">
        <v>76</v>
      </c>
      <c r="AY145" s="237" t="s">
        <v>139</v>
      </c>
    </row>
    <row r="146" s="14" customFormat="1">
      <c r="A146" s="14"/>
      <c r="B146" s="238"/>
      <c r="C146" s="239"/>
      <c r="D146" s="228" t="s">
        <v>149</v>
      </c>
      <c r="E146" s="240" t="s">
        <v>106</v>
      </c>
      <c r="F146" s="241" t="s">
        <v>151</v>
      </c>
      <c r="G146" s="239"/>
      <c r="H146" s="242">
        <v>47.689</v>
      </c>
      <c r="I146" s="243"/>
      <c r="J146" s="239"/>
      <c r="K146" s="239"/>
      <c r="L146" s="244"/>
      <c r="M146" s="245"/>
      <c r="N146" s="246"/>
      <c r="O146" s="246"/>
      <c r="P146" s="246"/>
      <c r="Q146" s="246"/>
      <c r="R146" s="246"/>
      <c r="S146" s="246"/>
      <c r="T146" s="24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8" t="s">
        <v>149</v>
      </c>
      <c r="AU146" s="248" t="s">
        <v>86</v>
      </c>
      <c r="AV146" s="14" t="s">
        <v>145</v>
      </c>
      <c r="AW146" s="14" t="s">
        <v>37</v>
      </c>
      <c r="AX146" s="14" t="s">
        <v>84</v>
      </c>
      <c r="AY146" s="248" t="s">
        <v>139</v>
      </c>
    </row>
    <row r="147" s="2" customFormat="1" ht="37.8" customHeight="1">
      <c r="A147" s="41"/>
      <c r="B147" s="42"/>
      <c r="C147" s="208" t="s">
        <v>218</v>
      </c>
      <c r="D147" s="208" t="s">
        <v>141</v>
      </c>
      <c r="E147" s="209" t="s">
        <v>219</v>
      </c>
      <c r="F147" s="210" t="s">
        <v>220</v>
      </c>
      <c r="G147" s="211" t="s">
        <v>187</v>
      </c>
      <c r="H147" s="212">
        <v>33.950000000000003</v>
      </c>
      <c r="I147" s="213"/>
      <c r="J147" s="214">
        <f>ROUND(I147*H147,2)</f>
        <v>0</v>
      </c>
      <c r="K147" s="210" t="s">
        <v>144</v>
      </c>
      <c r="L147" s="47"/>
      <c r="M147" s="215" t="s">
        <v>19</v>
      </c>
      <c r="N147" s="216" t="s">
        <v>47</v>
      </c>
      <c r="O147" s="87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9" t="s">
        <v>145</v>
      </c>
      <c r="AT147" s="219" t="s">
        <v>141</v>
      </c>
      <c r="AU147" s="219" t="s">
        <v>86</v>
      </c>
      <c r="AY147" s="20" t="s">
        <v>139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20" t="s">
        <v>84</v>
      </c>
      <c r="BK147" s="220">
        <f>ROUND(I147*H147,2)</f>
        <v>0</v>
      </c>
      <c r="BL147" s="20" t="s">
        <v>145</v>
      </c>
      <c r="BM147" s="219" t="s">
        <v>221</v>
      </c>
    </row>
    <row r="148" s="2" customFormat="1">
      <c r="A148" s="41"/>
      <c r="B148" s="42"/>
      <c r="C148" s="43"/>
      <c r="D148" s="221" t="s">
        <v>147</v>
      </c>
      <c r="E148" s="43"/>
      <c r="F148" s="222" t="s">
        <v>222</v>
      </c>
      <c r="G148" s="43"/>
      <c r="H148" s="43"/>
      <c r="I148" s="223"/>
      <c r="J148" s="43"/>
      <c r="K148" s="43"/>
      <c r="L148" s="47"/>
      <c r="M148" s="224"/>
      <c r="N148" s="225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147</v>
      </c>
      <c r="AU148" s="20" t="s">
        <v>86</v>
      </c>
    </row>
    <row r="149" s="13" customFormat="1">
      <c r="A149" s="13"/>
      <c r="B149" s="226"/>
      <c r="C149" s="227"/>
      <c r="D149" s="228" t="s">
        <v>149</v>
      </c>
      <c r="E149" s="229" t="s">
        <v>19</v>
      </c>
      <c r="F149" s="230" t="s">
        <v>111</v>
      </c>
      <c r="G149" s="227"/>
      <c r="H149" s="231">
        <v>33.950000000000003</v>
      </c>
      <c r="I149" s="232"/>
      <c r="J149" s="227"/>
      <c r="K149" s="227"/>
      <c r="L149" s="233"/>
      <c r="M149" s="234"/>
      <c r="N149" s="235"/>
      <c r="O149" s="235"/>
      <c r="P149" s="235"/>
      <c r="Q149" s="235"/>
      <c r="R149" s="235"/>
      <c r="S149" s="235"/>
      <c r="T149" s="23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7" t="s">
        <v>149</v>
      </c>
      <c r="AU149" s="237" t="s">
        <v>86</v>
      </c>
      <c r="AV149" s="13" t="s">
        <v>86</v>
      </c>
      <c r="AW149" s="13" t="s">
        <v>37</v>
      </c>
      <c r="AX149" s="13" t="s">
        <v>76</v>
      </c>
      <c r="AY149" s="237" t="s">
        <v>139</v>
      </c>
    </row>
    <row r="150" s="14" customFormat="1">
      <c r="A150" s="14"/>
      <c r="B150" s="238"/>
      <c r="C150" s="239"/>
      <c r="D150" s="228" t="s">
        <v>149</v>
      </c>
      <c r="E150" s="240" t="s">
        <v>19</v>
      </c>
      <c r="F150" s="241" t="s">
        <v>151</v>
      </c>
      <c r="G150" s="239"/>
      <c r="H150" s="242">
        <v>33.950000000000003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149</v>
      </c>
      <c r="AU150" s="248" t="s">
        <v>86</v>
      </c>
      <c r="AV150" s="14" t="s">
        <v>145</v>
      </c>
      <c r="AW150" s="14" t="s">
        <v>37</v>
      </c>
      <c r="AX150" s="14" t="s">
        <v>84</v>
      </c>
      <c r="AY150" s="248" t="s">
        <v>139</v>
      </c>
    </row>
    <row r="151" s="2" customFormat="1" ht="44.25" customHeight="1">
      <c r="A151" s="41"/>
      <c r="B151" s="42"/>
      <c r="C151" s="208" t="s">
        <v>8</v>
      </c>
      <c r="D151" s="208" t="s">
        <v>141</v>
      </c>
      <c r="E151" s="209" t="s">
        <v>223</v>
      </c>
      <c r="F151" s="210" t="s">
        <v>224</v>
      </c>
      <c r="G151" s="211" t="s">
        <v>178</v>
      </c>
      <c r="H151" s="212">
        <v>0.76300000000000001</v>
      </c>
      <c r="I151" s="213"/>
      <c r="J151" s="214">
        <f>ROUND(I151*H151,2)</f>
        <v>0</v>
      </c>
      <c r="K151" s="210" t="s">
        <v>144</v>
      </c>
      <c r="L151" s="47"/>
      <c r="M151" s="215" t="s">
        <v>19</v>
      </c>
      <c r="N151" s="216" t="s">
        <v>47</v>
      </c>
      <c r="O151" s="87"/>
      <c r="P151" s="217">
        <f>O151*H151</f>
        <v>0</v>
      </c>
      <c r="Q151" s="217">
        <v>1.09528</v>
      </c>
      <c r="R151" s="217">
        <f>Q151*H151</f>
        <v>0.83569864000000005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145</v>
      </c>
      <c r="AT151" s="219" t="s">
        <v>141</v>
      </c>
      <c r="AU151" s="219" t="s">
        <v>86</v>
      </c>
      <c r="AY151" s="20" t="s">
        <v>139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20" t="s">
        <v>84</v>
      </c>
      <c r="BK151" s="220">
        <f>ROUND(I151*H151,2)</f>
        <v>0</v>
      </c>
      <c r="BL151" s="20" t="s">
        <v>145</v>
      </c>
      <c r="BM151" s="219" t="s">
        <v>225</v>
      </c>
    </row>
    <row r="152" s="2" customFormat="1">
      <c r="A152" s="41"/>
      <c r="B152" s="42"/>
      <c r="C152" s="43"/>
      <c r="D152" s="221" t="s">
        <v>147</v>
      </c>
      <c r="E152" s="43"/>
      <c r="F152" s="222" t="s">
        <v>226</v>
      </c>
      <c r="G152" s="43"/>
      <c r="H152" s="43"/>
      <c r="I152" s="223"/>
      <c r="J152" s="43"/>
      <c r="K152" s="43"/>
      <c r="L152" s="47"/>
      <c r="M152" s="224"/>
      <c r="N152" s="225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20" t="s">
        <v>147</v>
      </c>
      <c r="AU152" s="20" t="s">
        <v>86</v>
      </c>
    </row>
    <row r="153" s="2" customFormat="1">
      <c r="A153" s="41"/>
      <c r="B153" s="42"/>
      <c r="C153" s="43"/>
      <c r="D153" s="228" t="s">
        <v>180</v>
      </c>
      <c r="E153" s="43"/>
      <c r="F153" s="249" t="s">
        <v>227</v>
      </c>
      <c r="G153" s="43"/>
      <c r="H153" s="43"/>
      <c r="I153" s="223"/>
      <c r="J153" s="43"/>
      <c r="K153" s="43"/>
      <c r="L153" s="47"/>
      <c r="M153" s="224"/>
      <c r="N153" s="225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180</v>
      </c>
      <c r="AU153" s="20" t="s">
        <v>86</v>
      </c>
    </row>
    <row r="154" s="13" customFormat="1">
      <c r="A154" s="13"/>
      <c r="B154" s="226"/>
      <c r="C154" s="227"/>
      <c r="D154" s="228" t="s">
        <v>149</v>
      </c>
      <c r="E154" s="229" t="s">
        <v>19</v>
      </c>
      <c r="F154" s="230" t="s">
        <v>228</v>
      </c>
      <c r="G154" s="227"/>
      <c r="H154" s="231">
        <v>0.76300000000000001</v>
      </c>
      <c r="I154" s="232"/>
      <c r="J154" s="227"/>
      <c r="K154" s="227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149</v>
      </c>
      <c r="AU154" s="237" t="s">
        <v>86</v>
      </c>
      <c r="AV154" s="13" t="s">
        <v>86</v>
      </c>
      <c r="AW154" s="13" t="s">
        <v>37</v>
      </c>
      <c r="AX154" s="13" t="s">
        <v>76</v>
      </c>
      <c r="AY154" s="237" t="s">
        <v>139</v>
      </c>
    </row>
    <row r="155" s="14" customFormat="1">
      <c r="A155" s="14"/>
      <c r="B155" s="238"/>
      <c r="C155" s="239"/>
      <c r="D155" s="228" t="s">
        <v>149</v>
      </c>
      <c r="E155" s="240" t="s">
        <v>19</v>
      </c>
      <c r="F155" s="241" t="s">
        <v>151</v>
      </c>
      <c r="G155" s="239"/>
      <c r="H155" s="242">
        <v>0.76300000000000001</v>
      </c>
      <c r="I155" s="243"/>
      <c r="J155" s="239"/>
      <c r="K155" s="239"/>
      <c r="L155" s="244"/>
      <c r="M155" s="245"/>
      <c r="N155" s="246"/>
      <c r="O155" s="246"/>
      <c r="P155" s="246"/>
      <c r="Q155" s="246"/>
      <c r="R155" s="246"/>
      <c r="S155" s="246"/>
      <c r="T155" s="24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8" t="s">
        <v>149</v>
      </c>
      <c r="AU155" s="248" t="s">
        <v>86</v>
      </c>
      <c r="AV155" s="14" t="s">
        <v>145</v>
      </c>
      <c r="AW155" s="14" t="s">
        <v>37</v>
      </c>
      <c r="AX155" s="14" t="s">
        <v>84</v>
      </c>
      <c r="AY155" s="248" t="s">
        <v>139</v>
      </c>
    </row>
    <row r="156" s="2" customFormat="1" ht="44.25" customHeight="1">
      <c r="A156" s="41"/>
      <c r="B156" s="42"/>
      <c r="C156" s="208" t="s">
        <v>229</v>
      </c>
      <c r="D156" s="208" t="s">
        <v>141</v>
      </c>
      <c r="E156" s="209" t="s">
        <v>230</v>
      </c>
      <c r="F156" s="210" t="s">
        <v>231</v>
      </c>
      <c r="G156" s="211" t="s">
        <v>178</v>
      </c>
      <c r="H156" s="212">
        <v>0.95399999999999996</v>
      </c>
      <c r="I156" s="213"/>
      <c r="J156" s="214">
        <f>ROUND(I156*H156,2)</f>
        <v>0</v>
      </c>
      <c r="K156" s="210" t="s">
        <v>144</v>
      </c>
      <c r="L156" s="47"/>
      <c r="M156" s="215" t="s">
        <v>19</v>
      </c>
      <c r="N156" s="216" t="s">
        <v>47</v>
      </c>
      <c r="O156" s="87"/>
      <c r="P156" s="217">
        <f>O156*H156</f>
        <v>0</v>
      </c>
      <c r="Q156" s="217">
        <v>1.0556000000000001</v>
      </c>
      <c r="R156" s="217">
        <f>Q156*H156</f>
        <v>1.0070424</v>
      </c>
      <c r="S156" s="217">
        <v>0</v>
      </c>
      <c r="T156" s="218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9" t="s">
        <v>145</v>
      </c>
      <c r="AT156" s="219" t="s">
        <v>141</v>
      </c>
      <c r="AU156" s="219" t="s">
        <v>86</v>
      </c>
      <c r="AY156" s="20" t="s">
        <v>139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20" t="s">
        <v>84</v>
      </c>
      <c r="BK156" s="220">
        <f>ROUND(I156*H156,2)</f>
        <v>0</v>
      </c>
      <c r="BL156" s="20" t="s">
        <v>145</v>
      </c>
      <c r="BM156" s="219" t="s">
        <v>232</v>
      </c>
    </row>
    <row r="157" s="2" customFormat="1">
      <c r="A157" s="41"/>
      <c r="B157" s="42"/>
      <c r="C157" s="43"/>
      <c r="D157" s="221" t="s">
        <v>147</v>
      </c>
      <c r="E157" s="43"/>
      <c r="F157" s="222" t="s">
        <v>233</v>
      </c>
      <c r="G157" s="43"/>
      <c r="H157" s="43"/>
      <c r="I157" s="223"/>
      <c r="J157" s="43"/>
      <c r="K157" s="43"/>
      <c r="L157" s="47"/>
      <c r="M157" s="224"/>
      <c r="N157" s="225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147</v>
      </c>
      <c r="AU157" s="20" t="s">
        <v>86</v>
      </c>
    </row>
    <row r="158" s="2" customFormat="1">
      <c r="A158" s="41"/>
      <c r="B158" s="42"/>
      <c r="C158" s="43"/>
      <c r="D158" s="228" t="s">
        <v>180</v>
      </c>
      <c r="E158" s="43"/>
      <c r="F158" s="249" t="s">
        <v>227</v>
      </c>
      <c r="G158" s="43"/>
      <c r="H158" s="43"/>
      <c r="I158" s="223"/>
      <c r="J158" s="43"/>
      <c r="K158" s="43"/>
      <c r="L158" s="47"/>
      <c r="M158" s="224"/>
      <c r="N158" s="225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180</v>
      </c>
      <c r="AU158" s="20" t="s">
        <v>86</v>
      </c>
    </row>
    <row r="159" s="13" customFormat="1">
      <c r="A159" s="13"/>
      <c r="B159" s="226"/>
      <c r="C159" s="227"/>
      <c r="D159" s="228" t="s">
        <v>149</v>
      </c>
      <c r="E159" s="229" t="s">
        <v>19</v>
      </c>
      <c r="F159" s="230" t="s">
        <v>234</v>
      </c>
      <c r="G159" s="227"/>
      <c r="H159" s="231">
        <v>0.95399999999999996</v>
      </c>
      <c r="I159" s="232"/>
      <c r="J159" s="227"/>
      <c r="K159" s="227"/>
      <c r="L159" s="233"/>
      <c r="M159" s="234"/>
      <c r="N159" s="235"/>
      <c r="O159" s="235"/>
      <c r="P159" s="235"/>
      <c r="Q159" s="235"/>
      <c r="R159" s="235"/>
      <c r="S159" s="235"/>
      <c r="T159" s="23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7" t="s">
        <v>149</v>
      </c>
      <c r="AU159" s="237" t="s">
        <v>86</v>
      </c>
      <c r="AV159" s="13" t="s">
        <v>86</v>
      </c>
      <c r="AW159" s="13" t="s">
        <v>37</v>
      </c>
      <c r="AX159" s="13" t="s">
        <v>76</v>
      </c>
      <c r="AY159" s="237" t="s">
        <v>139</v>
      </c>
    </row>
    <row r="160" s="14" customFormat="1">
      <c r="A160" s="14"/>
      <c r="B160" s="238"/>
      <c r="C160" s="239"/>
      <c r="D160" s="228" t="s">
        <v>149</v>
      </c>
      <c r="E160" s="240" t="s">
        <v>19</v>
      </c>
      <c r="F160" s="241" t="s">
        <v>151</v>
      </c>
      <c r="G160" s="239"/>
      <c r="H160" s="242">
        <v>0.95399999999999996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149</v>
      </c>
      <c r="AU160" s="248" t="s">
        <v>86</v>
      </c>
      <c r="AV160" s="14" t="s">
        <v>145</v>
      </c>
      <c r="AW160" s="14" t="s">
        <v>37</v>
      </c>
      <c r="AX160" s="14" t="s">
        <v>84</v>
      </c>
      <c r="AY160" s="248" t="s">
        <v>139</v>
      </c>
    </row>
    <row r="161" s="2" customFormat="1" ht="44.25" customHeight="1">
      <c r="A161" s="41"/>
      <c r="B161" s="42"/>
      <c r="C161" s="208" t="s">
        <v>235</v>
      </c>
      <c r="D161" s="208" t="s">
        <v>141</v>
      </c>
      <c r="E161" s="209" t="s">
        <v>236</v>
      </c>
      <c r="F161" s="210" t="s">
        <v>237</v>
      </c>
      <c r="G161" s="211" t="s">
        <v>178</v>
      </c>
      <c r="H161" s="212">
        <v>2.0979999999999999</v>
      </c>
      <c r="I161" s="213"/>
      <c r="J161" s="214">
        <f>ROUND(I161*H161,2)</f>
        <v>0</v>
      </c>
      <c r="K161" s="210" t="s">
        <v>144</v>
      </c>
      <c r="L161" s="47"/>
      <c r="M161" s="215" t="s">
        <v>19</v>
      </c>
      <c r="N161" s="216" t="s">
        <v>47</v>
      </c>
      <c r="O161" s="87"/>
      <c r="P161" s="217">
        <f>O161*H161</f>
        <v>0</v>
      </c>
      <c r="Q161" s="217">
        <v>1.03955</v>
      </c>
      <c r="R161" s="217">
        <f>Q161*H161</f>
        <v>2.1809759</v>
      </c>
      <c r="S161" s="217">
        <v>0</v>
      </c>
      <c r="T161" s="218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9" t="s">
        <v>145</v>
      </c>
      <c r="AT161" s="219" t="s">
        <v>141</v>
      </c>
      <c r="AU161" s="219" t="s">
        <v>86</v>
      </c>
      <c r="AY161" s="20" t="s">
        <v>139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20" t="s">
        <v>84</v>
      </c>
      <c r="BK161" s="220">
        <f>ROUND(I161*H161,2)</f>
        <v>0</v>
      </c>
      <c r="BL161" s="20" t="s">
        <v>145</v>
      </c>
      <c r="BM161" s="219" t="s">
        <v>238</v>
      </c>
    </row>
    <row r="162" s="2" customFormat="1">
      <c r="A162" s="41"/>
      <c r="B162" s="42"/>
      <c r="C162" s="43"/>
      <c r="D162" s="221" t="s">
        <v>147</v>
      </c>
      <c r="E162" s="43"/>
      <c r="F162" s="222" t="s">
        <v>239</v>
      </c>
      <c r="G162" s="43"/>
      <c r="H162" s="43"/>
      <c r="I162" s="223"/>
      <c r="J162" s="43"/>
      <c r="K162" s="43"/>
      <c r="L162" s="47"/>
      <c r="M162" s="224"/>
      <c r="N162" s="225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147</v>
      </c>
      <c r="AU162" s="20" t="s">
        <v>86</v>
      </c>
    </row>
    <row r="163" s="2" customFormat="1">
      <c r="A163" s="41"/>
      <c r="B163" s="42"/>
      <c r="C163" s="43"/>
      <c r="D163" s="228" t="s">
        <v>180</v>
      </c>
      <c r="E163" s="43"/>
      <c r="F163" s="249" t="s">
        <v>227</v>
      </c>
      <c r="G163" s="43"/>
      <c r="H163" s="43"/>
      <c r="I163" s="223"/>
      <c r="J163" s="43"/>
      <c r="K163" s="43"/>
      <c r="L163" s="47"/>
      <c r="M163" s="224"/>
      <c r="N163" s="225"/>
      <c r="O163" s="87"/>
      <c r="P163" s="87"/>
      <c r="Q163" s="87"/>
      <c r="R163" s="87"/>
      <c r="S163" s="87"/>
      <c r="T163" s="88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T163" s="20" t="s">
        <v>180</v>
      </c>
      <c r="AU163" s="20" t="s">
        <v>86</v>
      </c>
    </row>
    <row r="164" s="13" customFormat="1">
      <c r="A164" s="13"/>
      <c r="B164" s="226"/>
      <c r="C164" s="227"/>
      <c r="D164" s="228" t="s">
        <v>149</v>
      </c>
      <c r="E164" s="229" t="s">
        <v>19</v>
      </c>
      <c r="F164" s="230" t="s">
        <v>240</v>
      </c>
      <c r="G164" s="227"/>
      <c r="H164" s="231">
        <v>2.0979999999999999</v>
      </c>
      <c r="I164" s="232"/>
      <c r="J164" s="227"/>
      <c r="K164" s="227"/>
      <c r="L164" s="233"/>
      <c r="M164" s="234"/>
      <c r="N164" s="235"/>
      <c r="O164" s="235"/>
      <c r="P164" s="235"/>
      <c r="Q164" s="235"/>
      <c r="R164" s="235"/>
      <c r="S164" s="235"/>
      <c r="T164" s="23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7" t="s">
        <v>149</v>
      </c>
      <c r="AU164" s="237" t="s">
        <v>86</v>
      </c>
      <c r="AV164" s="13" t="s">
        <v>86</v>
      </c>
      <c r="AW164" s="13" t="s">
        <v>37</v>
      </c>
      <c r="AX164" s="13" t="s">
        <v>76</v>
      </c>
      <c r="AY164" s="237" t="s">
        <v>139</v>
      </c>
    </row>
    <row r="165" s="14" customFormat="1">
      <c r="A165" s="14"/>
      <c r="B165" s="238"/>
      <c r="C165" s="239"/>
      <c r="D165" s="228" t="s">
        <v>149</v>
      </c>
      <c r="E165" s="240" t="s">
        <v>19</v>
      </c>
      <c r="F165" s="241" t="s">
        <v>151</v>
      </c>
      <c r="G165" s="239"/>
      <c r="H165" s="242">
        <v>2.0979999999999999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149</v>
      </c>
      <c r="AU165" s="248" t="s">
        <v>86</v>
      </c>
      <c r="AV165" s="14" t="s">
        <v>145</v>
      </c>
      <c r="AW165" s="14" t="s">
        <v>37</v>
      </c>
      <c r="AX165" s="14" t="s">
        <v>84</v>
      </c>
      <c r="AY165" s="248" t="s">
        <v>139</v>
      </c>
    </row>
    <row r="166" s="2" customFormat="1" ht="24.15" customHeight="1">
      <c r="A166" s="41"/>
      <c r="B166" s="42"/>
      <c r="C166" s="208" t="s">
        <v>241</v>
      </c>
      <c r="D166" s="208" t="s">
        <v>141</v>
      </c>
      <c r="E166" s="209" t="s">
        <v>242</v>
      </c>
      <c r="F166" s="210" t="s">
        <v>243</v>
      </c>
      <c r="G166" s="211" t="s">
        <v>244</v>
      </c>
      <c r="H166" s="212">
        <v>30.899999999999999</v>
      </c>
      <c r="I166" s="213"/>
      <c r="J166" s="214">
        <f>ROUND(I166*H166,2)</f>
        <v>0</v>
      </c>
      <c r="K166" s="210" t="s">
        <v>144</v>
      </c>
      <c r="L166" s="47"/>
      <c r="M166" s="215" t="s">
        <v>19</v>
      </c>
      <c r="N166" s="216" t="s">
        <v>47</v>
      </c>
      <c r="O166" s="87"/>
      <c r="P166" s="217">
        <f>O166*H166</f>
        <v>0</v>
      </c>
      <c r="Q166" s="217">
        <v>0.001353</v>
      </c>
      <c r="R166" s="217">
        <f>Q166*H166</f>
        <v>0.041807699999999996</v>
      </c>
      <c r="S166" s="217">
        <v>0</v>
      </c>
      <c r="T166" s="218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19" t="s">
        <v>145</v>
      </c>
      <c r="AT166" s="219" t="s">
        <v>141</v>
      </c>
      <c r="AU166" s="219" t="s">
        <v>86</v>
      </c>
      <c r="AY166" s="20" t="s">
        <v>139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20" t="s">
        <v>84</v>
      </c>
      <c r="BK166" s="220">
        <f>ROUND(I166*H166,2)</f>
        <v>0</v>
      </c>
      <c r="BL166" s="20" t="s">
        <v>145</v>
      </c>
      <c r="BM166" s="219" t="s">
        <v>245</v>
      </c>
    </row>
    <row r="167" s="2" customFormat="1">
      <c r="A167" s="41"/>
      <c r="B167" s="42"/>
      <c r="C167" s="43"/>
      <c r="D167" s="221" t="s">
        <v>147</v>
      </c>
      <c r="E167" s="43"/>
      <c r="F167" s="222" t="s">
        <v>246</v>
      </c>
      <c r="G167" s="43"/>
      <c r="H167" s="43"/>
      <c r="I167" s="223"/>
      <c r="J167" s="43"/>
      <c r="K167" s="43"/>
      <c r="L167" s="47"/>
      <c r="M167" s="224"/>
      <c r="N167" s="225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20" t="s">
        <v>147</v>
      </c>
      <c r="AU167" s="20" t="s">
        <v>86</v>
      </c>
    </row>
    <row r="168" s="13" customFormat="1">
      <c r="A168" s="13"/>
      <c r="B168" s="226"/>
      <c r="C168" s="227"/>
      <c r="D168" s="228" t="s">
        <v>149</v>
      </c>
      <c r="E168" s="229" t="s">
        <v>19</v>
      </c>
      <c r="F168" s="230" t="s">
        <v>247</v>
      </c>
      <c r="G168" s="227"/>
      <c r="H168" s="231">
        <v>17.399999999999999</v>
      </c>
      <c r="I168" s="232"/>
      <c r="J168" s="227"/>
      <c r="K168" s="227"/>
      <c r="L168" s="233"/>
      <c r="M168" s="234"/>
      <c r="N168" s="235"/>
      <c r="O168" s="235"/>
      <c r="P168" s="235"/>
      <c r="Q168" s="235"/>
      <c r="R168" s="235"/>
      <c r="S168" s="235"/>
      <c r="T168" s="23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7" t="s">
        <v>149</v>
      </c>
      <c r="AU168" s="237" t="s">
        <v>86</v>
      </c>
      <c r="AV168" s="13" t="s">
        <v>86</v>
      </c>
      <c r="AW168" s="13" t="s">
        <v>37</v>
      </c>
      <c r="AX168" s="13" t="s">
        <v>76</v>
      </c>
      <c r="AY168" s="237" t="s">
        <v>139</v>
      </c>
    </row>
    <row r="169" s="13" customFormat="1">
      <c r="A169" s="13"/>
      <c r="B169" s="226"/>
      <c r="C169" s="227"/>
      <c r="D169" s="228" t="s">
        <v>149</v>
      </c>
      <c r="E169" s="229" t="s">
        <v>19</v>
      </c>
      <c r="F169" s="230" t="s">
        <v>248</v>
      </c>
      <c r="G169" s="227"/>
      <c r="H169" s="231">
        <v>13.5</v>
      </c>
      <c r="I169" s="232"/>
      <c r="J169" s="227"/>
      <c r="K169" s="227"/>
      <c r="L169" s="233"/>
      <c r="M169" s="234"/>
      <c r="N169" s="235"/>
      <c r="O169" s="235"/>
      <c r="P169" s="235"/>
      <c r="Q169" s="235"/>
      <c r="R169" s="235"/>
      <c r="S169" s="235"/>
      <c r="T169" s="23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7" t="s">
        <v>149</v>
      </c>
      <c r="AU169" s="237" t="s">
        <v>86</v>
      </c>
      <c r="AV169" s="13" t="s">
        <v>86</v>
      </c>
      <c r="AW169" s="13" t="s">
        <v>37</v>
      </c>
      <c r="AX169" s="13" t="s">
        <v>76</v>
      </c>
      <c r="AY169" s="237" t="s">
        <v>139</v>
      </c>
    </row>
    <row r="170" s="14" customFormat="1">
      <c r="A170" s="14"/>
      <c r="B170" s="238"/>
      <c r="C170" s="239"/>
      <c r="D170" s="228" t="s">
        <v>149</v>
      </c>
      <c r="E170" s="240" t="s">
        <v>19</v>
      </c>
      <c r="F170" s="241" t="s">
        <v>151</v>
      </c>
      <c r="G170" s="239"/>
      <c r="H170" s="242">
        <v>30.899999999999999</v>
      </c>
      <c r="I170" s="243"/>
      <c r="J170" s="239"/>
      <c r="K170" s="239"/>
      <c r="L170" s="244"/>
      <c r="M170" s="245"/>
      <c r="N170" s="246"/>
      <c r="O170" s="246"/>
      <c r="P170" s="246"/>
      <c r="Q170" s="246"/>
      <c r="R170" s="246"/>
      <c r="S170" s="246"/>
      <c r="T170" s="24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8" t="s">
        <v>149</v>
      </c>
      <c r="AU170" s="248" t="s">
        <v>86</v>
      </c>
      <c r="AV170" s="14" t="s">
        <v>145</v>
      </c>
      <c r="AW170" s="14" t="s">
        <v>37</v>
      </c>
      <c r="AX170" s="14" t="s">
        <v>84</v>
      </c>
      <c r="AY170" s="248" t="s">
        <v>139</v>
      </c>
    </row>
    <row r="171" s="2" customFormat="1" ht="16.5" customHeight="1">
      <c r="A171" s="41"/>
      <c r="B171" s="42"/>
      <c r="C171" s="208" t="s">
        <v>249</v>
      </c>
      <c r="D171" s="208" t="s">
        <v>141</v>
      </c>
      <c r="E171" s="209" t="s">
        <v>250</v>
      </c>
      <c r="F171" s="210" t="s">
        <v>251</v>
      </c>
      <c r="G171" s="211" t="s">
        <v>252</v>
      </c>
      <c r="H171" s="212">
        <v>1</v>
      </c>
      <c r="I171" s="213"/>
      <c r="J171" s="214">
        <f>ROUND(I171*H171,2)</f>
        <v>0</v>
      </c>
      <c r="K171" s="210" t="s">
        <v>19</v>
      </c>
      <c r="L171" s="47"/>
      <c r="M171" s="215" t="s">
        <v>19</v>
      </c>
      <c r="N171" s="216" t="s">
        <v>47</v>
      </c>
      <c r="O171" s="87"/>
      <c r="P171" s="217">
        <f>O171*H171</f>
        <v>0</v>
      </c>
      <c r="Q171" s="217">
        <v>0</v>
      </c>
      <c r="R171" s="217">
        <f>Q171*H171</f>
        <v>0</v>
      </c>
      <c r="S171" s="217">
        <v>0</v>
      </c>
      <c r="T171" s="218">
        <f>S171*H171</f>
        <v>0</v>
      </c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R171" s="219" t="s">
        <v>145</v>
      </c>
      <c r="AT171" s="219" t="s">
        <v>141</v>
      </c>
      <c r="AU171" s="219" t="s">
        <v>86</v>
      </c>
      <c r="AY171" s="20" t="s">
        <v>139</v>
      </c>
      <c r="BE171" s="220">
        <f>IF(N171="základní",J171,0)</f>
        <v>0</v>
      </c>
      <c r="BF171" s="220">
        <f>IF(N171="snížená",J171,0)</f>
        <v>0</v>
      </c>
      <c r="BG171" s="220">
        <f>IF(N171="zákl. přenesená",J171,0)</f>
        <v>0</v>
      </c>
      <c r="BH171" s="220">
        <f>IF(N171="sníž. přenesená",J171,0)</f>
        <v>0</v>
      </c>
      <c r="BI171" s="220">
        <f>IF(N171="nulová",J171,0)</f>
        <v>0</v>
      </c>
      <c r="BJ171" s="20" t="s">
        <v>84</v>
      </c>
      <c r="BK171" s="220">
        <f>ROUND(I171*H171,2)</f>
        <v>0</v>
      </c>
      <c r="BL171" s="20" t="s">
        <v>145</v>
      </c>
      <c r="BM171" s="219" t="s">
        <v>253</v>
      </c>
    </row>
    <row r="172" s="2" customFormat="1">
      <c r="A172" s="41"/>
      <c r="B172" s="42"/>
      <c r="C172" s="43"/>
      <c r="D172" s="228" t="s">
        <v>180</v>
      </c>
      <c r="E172" s="43"/>
      <c r="F172" s="249" t="s">
        <v>254</v>
      </c>
      <c r="G172" s="43"/>
      <c r="H172" s="43"/>
      <c r="I172" s="223"/>
      <c r="J172" s="43"/>
      <c r="K172" s="43"/>
      <c r="L172" s="47"/>
      <c r="M172" s="224"/>
      <c r="N172" s="225"/>
      <c r="O172" s="87"/>
      <c r="P172" s="87"/>
      <c r="Q172" s="87"/>
      <c r="R172" s="87"/>
      <c r="S172" s="87"/>
      <c r="T172" s="88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T172" s="20" t="s">
        <v>180</v>
      </c>
      <c r="AU172" s="20" t="s">
        <v>86</v>
      </c>
    </row>
    <row r="173" s="12" customFormat="1" ht="22.8" customHeight="1">
      <c r="A173" s="12"/>
      <c r="B173" s="192"/>
      <c r="C173" s="193"/>
      <c r="D173" s="194" t="s">
        <v>75</v>
      </c>
      <c r="E173" s="206" t="s">
        <v>175</v>
      </c>
      <c r="F173" s="206" t="s">
        <v>255</v>
      </c>
      <c r="G173" s="193"/>
      <c r="H173" s="193"/>
      <c r="I173" s="196"/>
      <c r="J173" s="207">
        <f>BK173</f>
        <v>0</v>
      </c>
      <c r="K173" s="193"/>
      <c r="L173" s="198"/>
      <c r="M173" s="199"/>
      <c r="N173" s="200"/>
      <c r="O173" s="200"/>
      <c r="P173" s="201">
        <f>SUM(P174:P187)</f>
        <v>0</v>
      </c>
      <c r="Q173" s="200"/>
      <c r="R173" s="201">
        <f>SUM(R174:R187)</f>
        <v>3.2714736294</v>
      </c>
      <c r="S173" s="200"/>
      <c r="T173" s="202">
        <f>SUM(T174:T187)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03" t="s">
        <v>84</v>
      </c>
      <c r="AT173" s="204" t="s">
        <v>75</v>
      </c>
      <c r="AU173" s="204" t="s">
        <v>84</v>
      </c>
      <c r="AY173" s="203" t="s">
        <v>139</v>
      </c>
      <c r="BK173" s="205">
        <f>SUM(BK174:BK187)</f>
        <v>0</v>
      </c>
    </row>
    <row r="174" s="2" customFormat="1" ht="24.15" customHeight="1">
      <c r="A174" s="41"/>
      <c r="B174" s="42"/>
      <c r="C174" s="208" t="s">
        <v>256</v>
      </c>
      <c r="D174" s="208" t="s">
        <v>141</v>
      </c>
      <c r="E174" s="209" t="s">
        <v>257</v>
      </c>
      <c r="F174" s="210" t="s">
        <v>258</v>
      </c>
      <c r="G174" s="211" t="s">
        <v>187</v>
      </c>
      <c r="H174" s="212">
        <v>22.169</v>
      </c>
      <c r="I174" s="213"/>
      <c r="J174" s="214">
        <f>ROUND(I174*H174,2)</f>
        <v>0</v>
      </c>
      <c r="K174" s="210" t="s">
        <v>144</v>
      </c>
      <c r="L174" s="47"/>
      <c r="M174" s="215" t="s">
        <v>19</v>
      </c>
      <c r="N174" s="216" t="s">
        <v>47</v>
      </c>
      <c r="O174" s="87"/>
      <c r="P174" s="217">
        <f>O174*H174</f>
        <v>0</v>
      </c>
      <c r="Q174" s="217">
        <v>0.091530600000000004</v>
      </c>
      <c r="R174" s="217">
        <f>Q174*H174</f>
        <v>2.0291418714000002</v>
      </c>
      <c r="S174" s="217">
        <v>0</v>
      </c>
      <c r="T174" s="218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9" t="s">
        <v>145</v>
      </c>
      <c r="AT174" s="219" t="s">
        <v>141</v>
      </c>
      <c r="AU174" s="219" t="s">
        <v>86</v>
      </c>
      <c r="AY174" s="20" t="s">
        <v>139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20" t="s">
        <v>84</v>
      </c>
      <c r="BK174" s="220">
        <f>ROUND(I174*H174,2)</f>
        <v>0</v>
      </c>
      <c r="BL174" s="20" t="s">
        <v>145</v>
      </c>
      <c r="BM174" s="219" t="s">
        <v>259</v>
      </c>
    </row>
    <row r="175" s="2" customFormat="1">
      <c r="A175" s="41"/>
      <c r="B175" s="42"/>
      <c r="C175" s="43"/>
      <c r="D175" s="221" t="s">
        <v>147</v>
      </c>
      <c r="E175" s="43"/>
      <c r="F175" s="222" t="s">
        <v>260</v>
      </c>
      <c r="G175" s="43"/>
      <c r="H175" s="43"/>
      <c r="I175" s="223"/>
      <c r="J175" s="43"/>
      <c r="K175" s="43"/>
      <c r="L175" s="47"/>
      <c r="M175" s="224"/>
      <c r="N175" s="225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20" t="s">
        <v>147</v>
      </c>
      <c r="AU175" s="20" t="s">
        <v>86</v>
      </c>
    </row>
    <row r="176" s="13" customFormat="1">
      <c r="A176" s="13"/>
      <c r="B176" s="226"/>
      <c r="C176" s="227"/>
      <c r="D176" s="228" t="s">
        <v>149</v>
      </c>
      <c r="E176" s="229" t="s">
        <v>19</v>
      </c>
      <c r="F176" s="230" t="s">
        <v>261</v>
      </c>
      <c r="G176" s="227"/>
      <c r="H176" s="231">
        <v>31.670000000000002</v>
      </c>
      <c r="I176" s="232"/>
      <c r="J176" s="227"/>
      <c r="K176" s="227"/>
      <c r="L176" s="233"/>
      <c r="M176" s="234"/>
      <c r="N176" s="235"/>
      <c r="O176" s="235"/>
      <c r="P176" s="235"/>
      <c r="Q176" s="235"/>
      <c r="R176" s="235"/>
      <c r="S176" s="235"/>
      <c r="T176" s="23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7" t="s">
        <v>149</v>
      </c>
      <c r="AU176" s="237" t="s">
        <v>86</v>
      </c>
      <c r="AV176" s="13" t="s">
        <v>86</v>
      </c>
      <c r="AW176" s="13" t="s">
        <v>37</v>
      </c>
      <c r="AX176" s="13" t="s">
        <v>76</v>
      </c>
      <c r="AY176" s="237" t="s">
        <v>139</v>
      </c>
    </row>
    <row r="177" s="14" customFormat="1">
      <c r="A177" s="14"/>
      <c r="B177" s="238"/>
      <c r="C177" s="239"/>
      <c r="D177" s="228" t="s">
        <v>149</v>
      </c>
      <c r="E177" s="240" t="s">
        <v>103</v>
      </c>
      <c r="F177" s="241" t="s">
        <v>151</v>
      </c>
      <c r="G177" s="239"/>
      <c r="H177" s="242">
        <v>31.670000000000002</v>
      </c>
      <c r="I177" s="243"/>
      <c r="J177" s="239"/>
      <c r="K177" s="239"/>
      <c r="L177" s="244"/>
      <c r="M177" s="245"/>
      <c r="N177" s="246"/>
      <c r="O177" s="246"/>
      <c r="P177" s="246"/>
      <c r="Q177" s="246"/>
      <c r="R177" s="246"/>
      <c r="S177" s="246"/>
      <c r="T177" s="24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8" t="s">
        <v>149</v>
      </c>
      <c r="AU177" s="248" t="s">
        <v>86</v>
      </c>
      <c r="AV177" s="14" t="s">
        <v>145</v>
      </c>
      <c r="AW177" s="14" t="s">
        <v>37</v>
      </c>
      <c r="AX177" s="14" t="s">
        <v>76</v>
      </c>
      <c r="AY177" s="248" t="s">
        <v>139</v>
      </c>
    </row>
    <row r="178" s="13" customFormat="1">
      <c r="A178" s="13"/>
      <c r="B178" s="226"/>
      <c r="C178" s="227"/>
      <c r="D178" s="228" t="s">
        <v>149</v>
      </c>
      <c r="E178" s="229" t="s">
        <v>19</v>
      </c>
      <c r="F178" s="230" t="s">
        <v>262</v>
      </c>
      <c r="G178" s="227"/>
      <c r="H178" s="231">
        <v>22.169</v>
      </c>
      <c r="I178" s="232"/>
      <c r="J178" s="227"/>
      <c r="K178" s="227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149</v>
      </c>
      <c r="AU178" s="237" t="s">
        <v>86</v>
      </c>
      <c r="AV178" s="13" t="s">
        <v>86</v>
      </c>
      <c r="AW178" s="13" t="s">
        <v>37</v>
      </c>
      <c r="AX178" s="13" t="s">
        <v>76</v>
      </c>
      <c r="AY178" s="237" t="s">
        <v>139</v>
      </c>
    </row>
    <row r="179" s="14" customFormat="1">
      <c r="A179" s="14"/>
      <c r="B179" s="238"/>
      <c r="C179" s="239"/>
      <c r="D179" s="228" t="s">
        <v>149</v>
      </c>
      <c r="E179" s="240" t="s">
        <v>19</v>
      </c>
      <c r="F179" s="241" t="s">
        <v>151</v>
      </c>
      <c r="G179" s="239"/>
      <c r="H179" s="242">
        <v>22.169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149</v>
      </c>
      <c r="AU179" s="248" t="s">
        <v>86</v>
      </c>
      <c r="AV179" s="14" t="s">
        <v>145</v>
      </c>
      <c r="AW179" s="14" t="s">
        <v>37</v>
      </c>
      <c r="AX179" s="14" t="s">
        <v>84</v>
      </c>
      <c r="AY179" s="248" t="s">
        <v>139</v>
      </c>
    </row>
    <row r="180" s="2" customFormat="1" ht="24.15" customHeight="1">
      <c r="A180" s="41"/>
      <c r="B180" s="42"/>
      <c r="C180" s="208" t="s">
        <v>263</v>
      </c>
      <c r="D180" s="208" t="s">
        <v>141</v>
      </c>
      <c r="E180" s="209" t="s">
        <v>264</v>
      </c>
      <c r="F180" s="210" t="s">
        <v>265</v>
      </c>
      <c r="G180" s="211" t="s">
        <v>187</v>
      </c>
      <c r="H180" s="212">
        <v>9.5009999999999994</v>
      </c>
      <c r="I180" s="213"/>
      <c r="J180" s="214">
        <f>ROUND(I180*H180,2)</f>
        <v>0</v>
      </c>
      <c r="K180" s="210" t="s">
        <v>144</v>
      </c>
      <c r="L180" s="47"/>
      <c r="M180" s="215" t="s">
        <v>19</v>
      </c>
      <c r="N180" s="216" t="s">
        <v>47</v>
      </c>
      <c r="O180" s="87"/>
      <c r="P180" s="217">
        <f>O180*H180</f>
        <v>0</v>
      </c>
      <c r="Q180" s="217">
        <v>0.13075800000000001</v>
      </c>
      <c r="R180" s="217">
        <f>Q180*H180</f>
        <v>1.242331758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145</v>
      </c>
      <c r="AT180" s="219" t="s">
        <v>141</v>
      </c>
      <c r="AU180" s="219" t="s">
        <v>86</v>
      </c>
      <c r="AY180" s="20" t="s">
        <v>139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20" t="s">
        <v>84</v>
      </c>
      <c r="BK180" s="220">
        <f>ROUND(I180*H180,2)</f>
        <v>0</v>
      </c>
      <c r="BL180" s="20" t="s">
        <v>145</v>
      </c>
      <c r="BM180" s="219" t="s">
        <v>266</v>
      </c>
    </row>
    <row r="181" s="2" customFormat="1">
      <c r="A181" s="41"/>
      <c r="B181" s="42"/>
      <c r="C181" s="43"/>
      <c r="D181" s="221" t="s">
        <v>147</v>
      </c>
      <c r="E181" s="43"/>
      <c r="F181" s="222" t="s">
        <v>267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20" t="s">
        <v>147</v>
      </c>
      <c r="AU181" s="20" t="s">
        <v>86</v>
      </c>
    </row>
    <row r="182" s="13" customFormat="1">
      <c r="A182" s="13"/>
      <c r="B182" s="226"/>
      <c r="C182" s="227"/>
      <c r="D182" s="228" t="s">
        <v>149</v>
      </c>
      <c r="E182" s="229" t="s">
        <v>19</v>
      </c>
      <c r="F182" s="230" t="s">
        <v>268</v>
      </c>
      <c r="G182" s="227"/>
      <c r="H182" s="231">
        <v>9.5009999999999994</v>
      </c>
      <c r="I182" s="232"/>
      <c r="J182" s="227"/>
      <c r="K182" s="227"/>
      <c r="L182" s="233"/>
      <c r="M182" s="234"/>
      <c r="N182" s="235"/>
      <c r="O182" s="235"/>
      <c r="P182" s="235"/>
      <c r="Q182" s="235"/>
      <c r="R182" s="235"/>
      <c r="S182" s="235"/>
      <c r="T182" s="23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7" t="s">
        <v>149</v>
      </c>
      <c r="AU182" s="237" t="s">
        <v>86</v>
      </c>
      <c r="AV182" s="13" t="s">
        <v>86</v>
      </c>
      <c r="AW182" s="13" t="s">
        <v>37</v>
      </c>
      <c r="AX182" s="13" t="s">
        <v>76</v>
      </c>
      <c r="AY182" s="237" t="s">
        <v>139</v>
      </c>
    </row>
    <row r="183" s="14" customFormat="1">
      <c r="A183" s="14"/>
      <c r="B183" s="238"/>
      <c r="C183" s="239"/>
      <c r="D183" s="228" t="s">
        <v>149</v>
      </c>
      <c r="E183" s="240" t="s">
        <v>19</v>
      </c>
      <c r="F183" s="241" t="s">
        <v>151</v>
      </c>
      <c r="G183" s="239"/>
      <c r="H183" s="242">
        <v>9.5009999999999994</v>
      </c>
      <c r="I183" s="243"/>
      <c r="J183" s="239"/>
      <c r="K183" s="239"/>
      <c r="L183" s="244"/>
      <c r="M183" s="245"/>
      <c r="N183" s="246"/>
      <c r="O183" s="246"/>
      <c r="P183" s="246"/>
      <c r="Q183" s="246"/>
      <c r="R183" s="246"/>
      <c r="S183" s="246"/>
      <c r="T183" s="24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48" t="s">
        <v>149</v>
      </c>
      <c r="AU183" s="248" t="s">
        <v>86</v>
      </c>
      <c r="AV183" s="14" t="s">
        <v>145</v>
      </c>
      <c r="AW183" s="14" t="s">
        <v>37</v>
      </c>
      <c r="AX183" s="14" t="s">
        <v>84</v>
      </c>
      <c r="AY183" s="248" t="s">
        <v>139</v>
      </c>
    </row>
    <row r="184" s="2" customFormat="1" ht="21.75" customHeight="1">
      <c r="A184" s="41"/>
      <c r="B184" s="42"/>
      <c r="C184" s="208" t="s">
        <v>269</v>
      </c>
      <c r="D184" s="208" t="s">
        <v>141</v>
      </c>
      <c r="E184" s="209" t="s">
        <v>270</v>
      </c>
      <c r="F184" s="210" t="s">
        <v>271</v>
      </c>
      <c r="G184" s="211" t="s">
        <v>187</v>
      </c>
      <c r="H184" s="212">
        <v>31.670000000000002</v>
      </c>
      <c r="I184" s="213"/>
      <c r="J184" s="214">
        <f>ROUND(I184*H184,2)</f>
        <v>0</v>
      </c>
      <c r="K184" s="210" t="s">
        <v>19</v>
      </c>
      <c r="L184" s="47"/>
      <c r="M184" s="215" t="s">
        <v>19</v>
      </c>
      <c r="N184" s="216" t="s">
        <v>47</v>
      </c>
      <c r="O184" s="87"/>
      <c r="P184" s="217">
        <f>O184*H184</f>
        <v>0</v>
      </c>
      <c r="Q184" s="217">
        <v>0</v>
      </c>
      <c r="R184" s="217">
        <f>Q184*H184</f>
        <v>0</v>
      </c>
      <c r="S184" s="217">
        <v>0</v>
      </c>
      <c r="T184" s="218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9" t="s">
        <v>145</v>
      </c>
      <c r="AT184" s="219" t="s">
        <v>141</v>
      </c>
      <c r="AU184" s="219" t="s">
        <v>86</v>
      </c>
      <c r="AY184" s="20" t="s">
        <v>139</v>
      </c>
      <c r="BE184" s="220">
        <f>IF(N184="základní",J184,0)</f>
        <v>0</v>
      </c>
      <c r="BF184" s="220">
        <f>IF(N184="snížená",J184,0)</f>
        <v>0</v>
      </c>
      <c r="BG184" s="220">
        <f>IF(N184="zákl. přenesená",J184,0)</f>
        <v>0</v>
      </c>
      <c r="BH184" s="220">
        <f>IF(N184="sníž. přenesená",J184,0)</f>
        <v>0</v>
      </c>
      <c r="BI184" s="220">
        <f>IF(N184="nulová",J184,0)</f>
        <v>0</v>
      </c>
      <c r="BJ184" s="20" t="s">
        <v>84</v>
      </c>
      <c r="BK184" s="220">
        <f>ROUND(I184*H184,2)</f>
        <v>0</v>
      </c>
      <c r="BL184" s="20" t="s">
        <v>145</v>
      </c>
      <c r="BM184" s="219" t="s">
        <v>272</v>
      </c>
    </row>
    <row r="185" s="2" customFormat="1">
      <c r="A185" s="41"/>
      <c r="B185" s="42"/>
      <c r="C185" s="43"/>
      <c r="D185" s="228" t="s">
        <v>180</v>
      </c>
      <c r="E185" s="43"/>
      <c r="F185" s="249" t="s">
        <v>273</v>
      </c>
      <c r="G185" s="43"/>
      <c r="H185" s="43"/>
      <c r="I185" s="223"/>
      <c r="J185" s="43"/>
      <c r="K185" s="43"/>
      <c r="L185" s="47"/>
      <c r="M185" s="224"/>
      <c r="N185" s="225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180</v>
      </c>
      <c r="AU185" s="20" t="s">
        <v>86</v>
      </c>
    </row>
    <row r="186" s="13" customFormat="1">
      <c r="A186" s="13"/>
      <c r="B186" s="226"/>
      <c r="C186" s="227"/>
      <c r="D186" s="228" t="s">
        <v>149</v>
      </c>
      <c r="E186" s="229" t="s">
        <v>19</v>
      </c>
      <c r="F186" s="230" t="s">
        <v>103</v>
      </c>
      <c r="G186" s="227"/>
      <c r="H186" s="231">
        <v>31.670000000000002</v>
      </c>
      <c r="I186" s="232"/>
      <c r="J186" s="227"/>
      <c r="K186" s="227"/>
      <c r="L186" s="233"/>
      <c r="M186" s="234"/>
      <c r="N186" s="235"/>
      <c r="O186" s="235"/>
      <c r="P186" s="235"/>
      <c r="Q186" s="235"/>
      <c r="R186" s="235"/>
      <c r="S186" s="235"/>
      <c r="T186" s="23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7" t="s">
        <v>149</v>
      </c>
      <c r="AU186" s="237" t="s">
        <v>86</v>
      </c>
      <c r="AV186" s="13" t="s">
        <v>86</v>
      </c>
      <c r="AW186" s="13" t="s">
        <v>37</v>
      </c>
      <c r="AX186" s="13" t="s">
        <v>76</v>
      </c>
      <c r="AY186" s="237" t="s">
        <v>139</v>
      </c>
    </row>
    <row r="187" s="14" customFormat="1">
      <c r="A187" s="14"/>
      <c r="B187" s="238"/>
      <c r="C187" s="239"/>
      <c r="D187" s="228" t="s">
        <v>149</v>
      </c>
      <c r="E187" s="240" t="s">
        <v>19</v>
      </c>
      <c r="F187" s="241" t="s">
        <v>151</v>
      </c>
      <c r="G187" s="239"/>
      <c r="H187" s="242">
        <v>31.670000000000002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8" t="s">
        <v>149</v>
      </c>
      <c r="AU187" s="248" t="s">
        <v>86</v>
      </c>
      <c r="AV187" s="14" t="s">
        <v>145</v>
      </c>
      <c r="AW187" s="14" t="s">
        <v>37</v>
      </c>
      <c r="AX187" s="14" t="s">
        <v>84</v>
      </c>
      <c r="AY187" s="248" t="s">
        <v>139</v>
      </c>
    </row>
    <row r="188" s="12" customFormat="1" ht="22.8" customHeight="1">
      <c r="A188" s="12"/>
      <c r="B188" s="192"/>
      <c r="C188" s="193"/>
      <c r="D188" s="194" t="s">
        <v>75</v>
      </c>
      <c r="E188" s="206" t="s">
        <v>100</v>
      </c>
      <c r="F188" s="206" t="s">
        <v>274</v>
      </c>
      <c r="G188" s="193"/>
      <c r="H188" s="193"/>
      <c r="I188" s="196"/>
      <c r="J188" s="207">
        <f>BK188</f>
        <v>0</v>
      </c>
      <c r="K188" s="193"/>
      <c r="L188" s="198"/>
      <c r="M188" s="199"/>
      <c r="N188" s="200"/>
      <c r="O188" s="200"/>
      <c r="P188" s="201">
        <f>SUM(P189:P246)</f>
        <v>0</v>
      </c>
      <c r="Q188" s="200"/>
      <c r="R188" s="201">
        <f>SUM(R189:R246)</f>
        <v>0.52782186364799999</v>
      </c>
      <c r="S188" s="200"/>
      <c r="T188" s="202">
        <f>SUM(T189:T246)</f>
        <v>138.957696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03" t="s">
        <v>84</v>
      </c>
      <c r="AT188" s="204" t="s">
        <v>75</v>
      </c>
      <c r="AU188" s="204" t="s">
        <v>84</v>
      </c>
      <c r="AY188" s="203" t="s">
        <v>139</v>
      </c>
      <c r="BK188" s="205">
        <f>SUM(BK189:BK246)</f>
        <v>0</v>
      </c>
    </row>
    <row r="189" s="2" customFormat="1" ht="24.15" customHeight="1">
      <c r="A189" s="41"/>
      <c r="B189" s="42"/>
      <c r="C189" s="208" t="s">
        <v>275</v>
      </c>
      <c r="D189" s="208" t="s">
        <v>141</v>
      </c>
      <c r="E189" s="209" t="s">
        <v>276</v>
      </c>
      <c r="F189" s="210" t="s">
        <v>277</v>
      </c>
      <c r="G189" s="211" t="s">
        <v>187</v>
      </c>
      <c r="H189" s="212">
        <v>5.8079999999999998</v>
      </c>
      <c r="I189" s="213"/>
      <c r="J189" s="214">
        <f>ROUND(I189*H189,2)</f>
        <v>0</v>
      </c>
      <c r="K189" s="210" t="s">
        <v>144</v>
      </c>
      <c r="L189" s="47"/>
      <c r="M189" s="215" t="s">
        <v>19</v>
      </c>
      <c r="N189" s="216" t="s">
        <v>47</v>
      </c>
      <c r="O189" s="87"/>
      <c r="P189" s="217">
        <f>O189*H189</f>
        <v>0</v>
      </c>
      <c r="Q189" s="217">
        <v>0.046216106</v>
      </c>
      <c r="R189" s="217">
        <f>Q189*H189</f>
        <v>0.26842314364800002</v>
      </c>
      <c r="S189" s="217">
        <v>0</v>
      </c>
      <c r="T189" s="218">
        <f>S189*H189</f>
        <v>0</v>
      </c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R189" s="219" t="s">
        <v>145</v>
      </c>
      <c r="AT189" s="219" t="s">
        <v>141</v>
      </c>
      <c r="AU189" s="219" t="s">
        <v>86</v>
      </c>
      <c r="AY189" s="20" t="s">
        <v>139</v>
      </c>
      <c r="BE189" s="220">
        <f>IF(N189="základní",J189,0)</f>
        <v>0</v>
      </c>
      <c r="BF189" s="220">
        <f>IF(N189="snížená",J189,0)</f>
        <v>0</v>
      </c>
      <c r="BG189" s="220">
        <f>IF(N189="zákl. přenesená",J189,0)</f>
        <v>0</v>
      </c>
      <c r="BH189" s="220">
        <f>IF(N189="sníž. přenesená",J189,0)</f>
        <v>0</v>
      </c>
      <c r="BI189" s="220">
        <f>IF(N189="nulová",J189,0)</f>
        <v>0</v>
      </c>
      <c r="BJ189" s="20" t="s">
        <v>84</v>
      </c>
      <c r="BK189" s="220">
        <f>ROUND(I189*H189,2)</f>
        <v>0</v>
      </c>
      <c r="BL189" s="20" t="s">
        <v>145</v>
      </c>
      <c r="BM189" s="219" t="s">
        <v>278</v>
      </c>
    </row>
    <row r="190" s="2" customFormat="1">
      <c r="A190" s="41"/>
      <c r="B190" s="42"/>
      <c r="C190" s="43"/>
      <c r="D190" s="221" t="s">
        <v>147</v>
      </c>
      <c r="E190" s="43"/>
      <c r="F190" s="222" t="s">
        <v>279</v>
      </c>
      <c r="G190" s="43"/>
      <c r="H190" s="43"/>
      <c r="I190" s="223"/>
      <c r="J190" s="43"/>
      <c r="K190" s="43"/>
      <c r="L190" s="47"/>
      <c r="M190" s="224"/>
      <c r="N190" s="225"/>
      <c r="O190" s="87"/>
      <c r="P190" s="87"/>
      <c r="Q190" s="87"/>
      <c r="R190" s="87"/>
      <c r="S190" s="87"/>
      <c r="T190" s="88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T190" s="20" t="s">
        <v>147</v>
      </c>
      <c r="AU190" s="20" t="s">
        <v>86</v>
      </c>
    </row>
    <row r="191" s="13" customFormat="1">
      <c r="A191" s="13"/>
      <c r="B191" s="226"/>
      <c r="C191" s="227"/>
      <c r="D191" s="228" t="s">
        <v>149</v>
      </c>
      <c r="E191" s="229" t="s">
        <v>19</v>
      </c>
      <c r="F191" s="230" t="s">
        <v>280</v>
      </c>
      <c r="G191" s="227"/>
      <c r="H191" s="231">
        <v>5.8079999999999998</v>
      </c>
      <c r="I191" s="232"/>
      <c r="J191" s="227"/>
      <c r="K191" s="227"/>
      <c r="L191" s="233"/>
      <c r="M191" s="234"/>
      <c r="N191" s="235"/>
      <c r="O191" s="235"/>
      <c r="P191" s="235"/>
      <c r="Q191" s="235"/>
      <c r="R191" s="235"/>
      <c r="S191" s="235"/>
      <c r="T191" s="23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7" t="s">
        <v>149</v>
      </c>
      <c r="AU191" s="237" t="s">
        <v>86</v>
      </c>
      <c r="AV191" s="13" t="s">
        <v>86</v>
      </c>
      <c r="AW191" s="13" t="s">
        <v>37</v>
      </c>
      <c r="AX191" s="13" t="s">
        <v>76</v>
      </c>
      <c r="AY191" s="237" t="s">
        <v>139</v>
      </c>
    </row>
    <row r="192" s="14" customFormat="1">
      <c r="A192" s="14"/>
      <c r="B192" s="238"/>
      <c r="C192" s="239"/>
      <c r="D192" s="228" t="s">
        <v>149</v>
      </c>
      <c r="E192" s="240" t="s">
        <v>19</v>
      </c>
      <c r="F192" s="241" t="s">
        <v>151</v>
      </c>
      <c r="G192" s="239"/>
      <c r="H192" s="242">
        <v>5.8079999999999998</v>
      </c>
      <c r="I192" s="243"/>
      <c r="J192" s="239"/>
      <c r="K192" s="239"/>
      <c r="L192" s="244"/>
      <c r="M192" s="245"/>
      <c r="N192" s="246"/>
      <c r="O192" s="246"/>
      <c r="P192" s="246"/>
      <c r="Q192" s="246"/>
      <c r="R192" s="246"/>
      <c r="S192" s="246"/>
      <c r="T192" s="24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48" t="s">
        <v>149</v>
      </c>
      <c r="AU192" s="248" t="s">
        <v>86</v>
      </c>
      <c r="AV192" s="14" t="s">
        <v>145</v>
      </c>
      <c r="AW192" s="14" t="s">
        <v>37</v>
      </c>
      <c r="AX192" s="14" t="s">
        <v>84</v>
      </c>
      <c r="AY192" s="248" t="s">
        <v>139</v>
      </c>
    </row>
    <row r="193" s="2" customFormat="1" ht="37.8" customHeight="1">
      <c r="A193" s="41"/>
      <c r="B193" s="42"/>
      <c r="C193" s="208" t="s">
        <v>7</v>
      </c>
      <c r="D193" s="208" t="s">
        <v>141</v>
      </c>
      <c r="E193" s="209" t="s">
        <v>281</v>
      </c>
      <c r="F193" s="210" t="s">
        <v>282</v>
      </c>
      <c r="G193" s="211" t="s">
        <v>187</v>
      </c>
      <c r="H193" s="212">
        <v>67.596000000000004</v>
      </c>
      <c r="I193" s="213"/>
      <c r="J193" s="214">
        <f>ROUND(I193*H193,2)</f>
        <v>0</v>
      </c>
      <c r="K193" s="210" t="s">
        <v>144</v>
      </c>
      <c r="L193" s="47"/>
      <c r="M193" s="215" t="s">
        <v>19</v>
      </c>
      <c r="N193" s="216" t="s">
        <v>47</v>
      </c>
      <c r="O193" s="87"/>
      <c r="P193" s="217">
        <f>O193*H193</f>
        <v>0</v>
      </c>
      <c r="Q193" s="217">
        <v>0</v>
      </c>
      <c r="R193" s="217">
        <f>Q193*H193</f>
        <v>0</v>
      </c>
      <c r="S193" s="217">
        <v>0</v>
      </c>
      <c r="T193" s="218">
        <f>S193*H193</f>
        <v>0</v>
      </c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R193" s="219" t="s">
        <v>145</v>
      </c>
      <c r="AT193" s="219" t="s">
        <v>141</v>
      </c>
      <c r="AU193" s="219" t="s">
        <v>86</v>
      </c>
      <c r="AY193" s="20" t="s">
        <v>139</v>
      </c>
      <c r="BE193" s="220">
        <f>IF(N193="základní",J193,0)</f>
        <v>0</v>
      </c>
      <c r="BF193" s="220">
        <f>IF(N193="snížená",J193,0)</f>
        <v>0</v>
      </c>
      <c r="BG193" s="220">
        <f>IF(N193="zákl. přenesená",J193,0)</f>
        <v>0</v>
      </c>
      <c r="BH193" s="220">
        <f>IF(N193="sníž. přenesená",J193,0)</f>
        <v>0</v>
      </c>
      <c r="BI193" s="220">
        <f>IF(N193="nulová",J193,0)</f>
        <v>0</v>
      </c>
      <c r="BJ193" s="20" t="s">
        <v>84</v>
      </c>
      <c r="BK193" s="220">
        <f>ROUND(I193*H193,2)</f>
        <v>0</v>
      </c>
      <c r="BL193" s="20" t="s">
        <v>145</v>
      </c>
      <c r="BM193" s="219" t="s">
        <v>283</v>
      </c>
    </row>
    <row r="194" s="2" customFormat="1">
      <c r="A194" s="41"/>
      <c r="B194" s="42"/>
      <c r="C194" s="43"/>
      <c r="D194" s="221" t="s">
        <v>147</v>
      </c>
      <c r="E194" s="43"/>
      <c r="F194" s="222" t="s">
        <v>284</v>
      </c>
      <c r="G194" s="43"/>
      <c r="H194" s="43"/>
      <c r="I194" s="223"/>
      <c r="J194" s="43"/>
      <c r="K194" s="43"/>
      <c r="L194" s="47"/>
      <c r="M194" s="224"/>
      <c r="N194" s="225"/>
      <c r="O194" s="87"/>
      <c r="P194" s="87"/>
      <c r="Q194" s="87"/>
      <c r="R194" s="87"/>
      <c r="S194" s="87"/>
      <c r="T194" s="88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T194" s="20" t="s">
        <v>147</v>
      </c>
      <c r="AU194" s="20" t="s">
        <v>86</v>
      </c>
    </row>
    <row r="195" s="13" customFormat="1">
      <c r="A195" s="13"/>
      <c r="B195" s="226"/>
      <c r="C195" s="227"/>
      <c r="D195" s="228" t="s">
        <v>149</v>
      </c>
      <c r="E195" s="229" t="s">
        <v>19</v>
      </c>
      <c r="F195" s="230" t="s">
        <v>285</v>
      </c>
      <c r="G195" s="227"/>
      <c r="H195" s="231">
        <v>67.596000000000004</v>
      </c>
      <c r="I195" s="232"/>
      <c r="J195" s="227"/>
      <c r="K195" s="227"/>
      <c r="L195" s="233"/>
      <c r="M195" s="234"/>
      <c r="N195" s="235"/>
      <c r="O195" s="235"/>
      <c r="P195" s="235"/>
      <c r="Q195" s="235"/>
      <c r="R195" s="235"/>
      <c r="S195" s="235"/>
      <c r="T195" s="23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7" t="s">
        <v>149</v>
      </c>
      <c r="AU195" s="237" t="s">
        <v>86</v>
      </c>
      <c r="AV195" s="13" t="s">
        <v>86</v>
      </c>
      <c r="AW195" s="13" t="s">
        <v>37</v>
      </c>
      <c r="AX195" s="13" t="s">
        <v>76</v>
      </c>
      <c r="AY195" s="237" t="s">
        <v>139</v>
      </c>
    </row>
    <row r="196" s="14" customFormat="1">
      <c r="A196" s="14"/>
      <c r="B196" s="238"/>
      <c r="C196" s="239"/>
      <c r="D196" s="228" t="s">
        <v>149</v>
      </c>
      <c r="E196" s="240" t="s">
        <v>19</v>
      </c>
      <c r="F196" s="241" t="s">
        <v>151</v>
      </c>
      <c r="G196" s="239"/>
      <c r="H196" s="242">
        <v>67.596000000000004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149</v>
      </c>
      <c r="AU196" s="248" t="s">
        <v>86</v>
      </c>
      <c r="AV196" s="14" t="s">
        <v>145</v>
      </c>
      <c r="AW196" s="14" t="s">
        <v>37</v>
      </c>
      <c r="AX196" s="14" t="s">
        <v>84</v>
      </c>
      <c r="AY196" s="248" t="s">
        <v>139</v>
      </c>
    </row>
    <row r="197" s="2" customFormat="1" ht="37.8" customHeight="1">
      <c r="A197" s="41"/>
      <c r="B197" s="42"/>
      <c r="C197" s="208" t="s">
        <v>286</v>
      </c>
      <c r="D197" s="208" t="s">
        <v>141</v>
      </c>
      <c r="E197" s="209" t="s">
        <v>287</v>
      </c>
      <c r="F197" s="210" t="s">
        <v>288</v>
      </c>
      <c r="G197" s="211" t="s">
        <v>187</v>
      </c>
      <c r="H197" s="212">
        <v>22.169</v>
      </c>
      <c r="I197" s="213"/>
      <c r="J197" s="214">
        <f>ROUND(I197*H197,2)</f>
        <v>0</v>
      </c>
      <c r="K197" s="210" t="s">
        <v>144</v>
      </c>
      <c r="L197" s="47"/>
      <c r="M197" s="215" t="s">
        <v>19</v>
      </c>
      <c r="N197" s="216" t="s">
        <v>47</v>
      </c>
      <c r="O197" s="87"/>
      <c r="P197" s="217">
        <f>O197*H197</f>
        <v>0</v>
      </c>
      <c r="Q197" s="217">
        <v>0</v>
      </c>
      <c r="R197" s="217">
        <f>Q197*H197</f>
        <v>0</v>
      </c>
      <c r="S197" s="217">
        <v>0.017000000000000001</v>
      </c>
      <c r="T197" s="218">
        <f>S197*H197</f>
        <v>0.37687300000000001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9" t="s">
        <v>145</v>
      </c>
      <c r="AT197" s="219" t="s">
        <v>141</v>
      </c>
      <c r="AU197" s="219" t="s">
        <v>86</v>
      </c>
      <c r="AY197" s="20" t="s">
        <v>139</v>
      </c>
      <c r="BE197" s="220">
        <f>IF(N197="základní",J197,0)</f>
        <v>0</v>
      </c>
      <c r="BF197" s="220">
        <f>IF(N197="snížená",J197,0)</f>
        <v>0</v>
      </c>
      <c r="BG197" s="220">
        <f>IF(N197="zákl. přenesená",J197,0)</f>
        <v>0</v>
      </c>
      <c r="BH197" s="220">
        <f>IF(N197="sníž. přenesená",J197,0)</f>
        <v>0</v>
      </c>
      <c r="BI197" s="220">
        <f>IF(N197="nulová",J197,0)</f>
        <v>0</v>
      </c>
      <c r="BJ197" s="20" t="s">
        <v>84</v>
      </c>
      <c r="BK197" s="220">
        <f>ROUND(I197*H197,2)</f>
        <v>0</v>
      </c>
      <c r="BL197" s="20" t="s">
        <v>145</v>
      </c>
      <c r="BM197" s="219" t="s">
        <v>289</v>
      </c>
    </row>
    <row r="198" s="2" customFormat="1">
      <c r="A198" s="41"/>
      <c r="B198" s="42"/>
      <c r="C198" s="43"/>
      <c r="D198" s="221" t="s">
        <v>147</v>
      </c>
      <c r="E198" s="43"/>
      <c r="F198" s="222" t="s">
        <v>290</v>
      </c>
      <c r="G198" s="43"/>
      <c r="H198" s="43"/>
      <c r="I198" s="223"/>
      <c r="J198" s="43"/>
      <c r="K198" s="43"/>
      <c r="L198" s="47"/>
      <c r="M198" s="224"/>
      <c r="N198" s="225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147</v>
      </c>
      <c r="AU198" s="20" t="s">
        <v>86</v>
      </c>
    </row>
    <row r="199" s="13" customFormat="1">
      <c r="A199" s="13"/>
      <c r="B199" s="226"/>
      <c r="C199" s="227"/>
      <c r="D199" s="228" t="s">
        <v>149</v>
      </c>
      <c r="E199" s="229" t="s">
        <v>19</v>
      </c>
      <c r="F199" s="230" t="s">
        <v>262</v>
      </c>
      <c r="G199" s="227"/>
      <c r="H199" s="231">
        <v>22.169</v>
      </c>
      <c r="I199" s="232"/>
      <c r="J199" s="227"/>
      <c r="K199" s="227"/>
      <c r="L199" s="233"/>
      <c r="M199" s="234"/>
      <c r="N199" s="235"/>
      <c r="O199" s="235"/>
      <c r="P199" s="235"/>
      <c r="Q199" s="235"/>
      <c r="R199" s="235"/>
      <c r="S199" s="235"/>
      <c r="T199" s="23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7" t="s">
        <v>149</v>
      </c>
      <c r="AU199" s="237" t="s">
        <v>86</v>
      </c>
      <c r="AV199" s="13" t="s">
        <v>86</v>
      </c>
      <c r="AW199" s="13" t="s">
        <v>37</v>
      </c>
      <c r="AX199" s="13" t="s">
        <v>76</v>
      </c>
      <c r="AY199" s="237" t="s">
        <v>139</v>
      </c>
    </row>
    <row r="200" s="14" customFormat="1">
      <c r="A200" s="14"/>
      <c r="B200" s="238"/>
      <c r="C200" s="239"/>
      <c r="D200" s="228" t="s">
        <v>149</v>
      </c>
      <c r="E200" s="240" t="s">
        <v>19</v>
      </c>
      <c r="F200" s="241" t="s">
        <v>151</v>
      </c>
      <c r="G200" s="239"/>
      <c r="H200" s="242">
        <v>22.169</v>
      </c>
      <c r="I200" s="243"/>
      <c r="J200" s="239"/>
      <c r="K200" s="239"/>
      <c r="L200" s="244"/>
      <c r="M200" s="245"/>
      <c r="N200" s="246"/>
      <c r="O200" s="246"/>
      <c r="P200" s="246"/>
      <c r="Q200" s="246"/>
      <c r="R200" s="246"/>
      <c r="S200" s="246"/>
      <c r="T200" s="24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48" t="s">
        <v>149</v>
      </c>
      <c r="AU200" s="248" t="s">
        <v>86</v>
      </c>
      <c r="AV200" s="14" t="s">
        <v>145</v>
      </c>
      <c r="AW200" s="14" t="s">
        <v>37</v>
      </c>
      <c r="AX200" s="14" t="s">
        <v>84</v>
      </c>
      <c r="AY200" s="248" t="s">
        <v>139</v>
      </c>
    </row>
    <row r="201" s="2" customFormat="1" ht="37.8" customHeight="1">
      <c r="A201" s="41"/>
      <c r="B201" s="42"/>
      <c r="C201" s="208" t="s">
        <v>291</v>
      </c>
      <c r="D201" s="208" t="s">
        <v>141</v>
      </c>
      <c r="E201" s="209" t="s">
        <v>292</v>
      </c>
      <c r="F201" s="210" t="s">
        <v>293</v>
      </c>
      <c r="G201" s="211" t="s">
        <v>187</v>
      </c>
      <c r="H201" s="212">
        <v>9.5009999999999994</v>
      </c>
      <c r="I201" s="213"/>
      <c r="J201" s="214">
        <f>ROUND(I201*H201,2)</f>
        <v>0</v>
      </c>
      <c r="K201" s="210" t="s">
        <v>144</v>
      </c>
      <c r="L201" s="47"/>
      <c r="M201" s="215" t="s">
        <v>19</v>
      </c>
      <c r="N201" s="216" t="s">
        <v>47</v>
      </c>
      <c r="O201" s="87"/>
      <c r="P201" s="217">
        <f>O201*H201</f>
        <v>0</v>
      </c>
      <c r="Q201" s="217">
        <v>0</v>
      </c>
      <c r="R201" s="217">
        <f>Q201*H201</f>
        <v>0</v>
      </c>
      <c r="S201" s="217">
        <v>0.023</v>
      </c>
      <c r="T201" s="218">
        <f>S201*H201</f>
        <v>0.218523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9" t="s">
        <v>145</v>
      </c>
      <c r="AT201" s="219" t="s">
        <v>141</v>
      </c>
      <c r="AU201" s="219" t="s">
        <v>86</v>
      </c>
      <c r="AY201" s="20" t="s">
        <v>139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20" t="s">
        <v>84</v>
      </c>
      <c r="BK201" s="220">
        <f>ROUND(I201*H201,2)</f>
        <v>0</v>
      </c>
      <c r="BL201" s="20" t="s">
        <v>145</v>
      </c>
      <c r="BM201" s="219" t="s">
        <v>294</v>
      </c>
    </row>
    <row r="202" s="2" customFormat="1">
      <c r="A202" s="41"/>
      <c r="B202" s="42"/>
      <c r="C202" s="43"/>
      <c r="D202" s="221" t="s">
        <v>147</v>
      </c>
      <c r="E202" s="43"/>
      <c r="F202" s="222" t="s">
        <v>295</v>
      </c>
      <c r="G202" s="43"/>
      <c r="H202" s="43"/>
      <c r="I202" s="223"/>
      <c r="J202" s="43"/>
      <c r="K202" s="43"/>
      <c r="L202" s="47"/>
      <c r="M202" s="224"/>
      <c r="N202" s="225"/>
      <c r="O202" s="87"/>
      <c r="P202" s="87"/>
      <c r="Q202" s="87"/>
      <c r="R202" s="87"/>
      <c r="S202" s="87"/>
      <c r="T202" s="88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T202" s="20" t="s">
        <v>147</v>
      </c>
      <c r="AU202" s="20" t="s">
        <v>86</v>
      </c>
    </row>
    <row r="203" s="13" customFormat="1">
      <c r="A203" s="13"/>
      <c r="B203" s="226"/>
      <c r="C203" s="227"/>
      <c r="D203" s="228" t="s">
        <v>149</v>
      </c>
      <c r="E203" s="229" t="s">
        <v>19</v>
      </c>
      <c r="F203" s="230" t="s">
        <v>268</v>
      </c>
      <c r="G203" s="227"/>
      <c r="H203" s="231">
        <v>9.5009999999999994</v>
      </c>
      <c r="I203" s="232"/>
      <c r="J203" s="227"/>
      <c r="K203" s="227"/>
      <c r="L203" s="233"/>
      <c r="M203" s="234"/>
      <c r="N203" s="235"/>
      <c r="O203" s="235"/>
      <c r="P203" s="235"/>
      <c r="Q203" s="235"/>
      <c r="R203" s="235"/>
      <c r="S203" s="235"/>
      <c r="T203" s="23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7" t="s">
        <v>149</v>
      </c>
      <c r="AU203" s="237" t="s">
        <v>86</v>
      </c>
      <c r="AV203" s="13" t="s">
        <v>86</v>
      </c>
      <c r="AW203" s="13" t="s">
        <v>37</v>
      </c>
      <c r="AX203" s="13" t="s">
        <v>76</v>
      </c>
      <c r="AY203" s="237" t="s">
        <v>139</v>
      </c>
    </row>
    <row r="204" s="14" customFormat="1">
      <c r="A204" s="14"/>
      <c r="B204" s="238"/>
      <c r="C204" s="239"/>
      <c r="D204" s="228" t="s">
        <v>149</v>
      </c>
      <c r="E204" s="240" t="s">
        <v>19</v>
      </c>
      <c r="F204" s="241" t="s">
        <v>151</v>
      </c>
      <c r="G204" s="239"/>
      <c r="H204" s="242">
        <v>9.5009999999999994</v>
      </c>
      <c r="I204" s="243"/>
      <c r="J204" s="239"/>
      <c r="K204" s="239"/>
      <c r="L204" s="244"/>
      <c r="M204" s="245"/>
      <c r="N204" s="246"/>
      <c r="O204" s="246"/>
      <c r="P204" s="246"/>
      <c r="Q204" s="246"/>
      <c r="R204" s="246"/>
      <c r="S204" s="246"/>
      <c r="T204" s="24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8" t="s">
        <v>149</v>
      </c>
      <c r="AU204" s="248" t="s">
        <v>86</v>
      </c>
      <c r="AV204" s="14" t="s">
        <v>145</v>
      </c>
      <c r="AW204" s="14" t="s">
        <v>37</v>
      </c>
      <c r="AX204" s="14" t="s">
        <v>84</v>
      </c>
      <c r="AY204" s="248" t="s">
        <v>139</v>
      </c>
    </row>
    <row r="205" s="2" customFormat="1" ht="37.8" customHeight="1">
      <c r="A205" s="41"/>
      <c r="B205" s="42"/>
      <c r="C205" s="208" t="s">
        <v>296</v>
      </c>
      <c r="D205" s="208" t="s">
        <v>141</v>
      </c>
      <c r="E205" s="209" t="s">
        <v>297</v>
      </c>
      <c r="F205" s="210" t="s">
        <v>298</v>
      </c>
      <c r="G205" s="211" t="s">
        <v>99</v>
      </c>
      <c r="H205" s="212">
        <v>47.689</v>
      </c>
      <c r="I205" s="213"/>
      <c r="J205" s="214">
        <f>ROUND(I205*H205,2)</f>
        <v>0</v>
      </c>
      <c r="K205" s="210" t="s">
        <v>144</v>
      </c>
      <c r="L205" s="47"/>
      <c r="M205" s="215" t="s">
        <v>19</v>
      </c>
      <c r="N205" s="216" t="s">
        <v>47</v>
      </c>
      <c r="O205" s="87"/>
      <c r="P205" s="217">
        <f>O205*H205</f>
        <v>0</v>
      </c>
      <c r="Q205" s="217">
        <v>0</v>
      </c>
      <c r="R205" s="217">
        <f>Q205*H205</f>
        <v>0</v>
      </c>
      <c r="S205" s="217">
        <v>2.8999999999999999</v>
      </c>
      <c r="T205" s="218">
        <f>S205*H205</f>
        <v>138.29810000000001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9" t="s">
        <v>145</v>
      </c>
      <c r="AT205" s="219" t="s">
        <v>141</v>
      </c>
      <c r="AU205" s="219" t="s">
        <v>86</v>
      </c>
      <c r="AY205" s="20" t="s">
        <v>139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20" t="s">
        <v>84</v>
      </c>
      <c r="BK205" s="220">
        <f>ROUND(I205*H205,2)</f>
        <v>0</v>
      </c>
      <c r="BL205" s="20" t="s">
        <v>145</v>
      </c>
      <c r="BM205" s="219" t="s">
        <v>299</v>
      </c>
    </row>
    <row r="206" s="2" customFormat="1">
      <c r="A206" s="41"/>
      <c r="B206" s="42"/>
      <c r="C206" s="43"/>
      <c r="D206" s="221" t="s">
        <v>147</v>
      </c>
      <c r="E206" s="43"/>
      <c r="F206" s="222" t="s">
        <v>300</v>
      </c>
      <c r="G206" s="43"/>
      <c r="H206" s="43"/>
      <c r="I206" s="223"/>
      <c r="J206" s="43"/>
      <c r="K206" s="43"/>
      <c r="L206" s="47"/>
      <c r="M206" s="224"/>
      <c r="N206" s="225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20" t="s">
        <v>147</v>
      </c>
      <c r="AU206" s="20" t="s">
        <v>86</v>
      </c>
    </row>
    <row r="207" s="13" customFormat="1">
      <c r="A207" s="13"/>
      <c r="B207" s="226"/>
      <c r="C207" s="227"/>
      <c r="D207" s="228" t="s">
        <v>149</v>
      </c>
      <c r="E207" s="229" t="s">
        <v>19</v>
      </c>
      <c r="F207" s="230" t="s">
        <v>106</v>
      </c>
      <c r="G207" s="227"/>
      <c r="H207" s="231">
        <v>47.689</v>
      </c>
      <c r="I207" s="232"/>
      <c r="J207" s="227"/>
      <c r="K207" s="227"/>
      <c r="L207" s="233"/>
      <c r="M207" s="234"/>
      <c r="N207" s="235"/>
      <c r="O207" s="235"/>
      <c r="P207" s="235"/>
      <c r="Q207" s="235"/>
      <c r="R207" s="235"/>
      <c r="S207" s="235"/>
      <c r="T207" s="23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7" t="s">
        <v>149</v>
      </c>
      <c r="AU207" s="237" t="s">
        <v>86</v>
      </c>
      <c r="AV207" s="13" t="s">
        <v>86</v>
      </c>
      <c r="AW207" s="13" t="s">
        <v>37</v>
      </c>
      <c r="AX207" s="13" t="s">
        <v>76</v>
      </c>
      <c r="AY207" s="237" t="s">
        <v>139</v>
      </c>
    </row>
    <row r="208" s="14" customFormat="1">
      <c r="A208" s="14"/>
      <c r="B208" s="238"/>
      <c r="C208" s="239"/>
      <c r="D208" s="228" t="s">
        <v>149</v>
      </c>
      <c r="E208" s="240" t="s">
        <v>19</v>
      </c>
      <c r="F208" s="241" t="s">
        <v>151</v>
      </c>
      <c r="G208" s="239"/>
      <c r="H208" s="242">
        <v>47.689</v>
      </c>
      <c r="I208" s="243"/>
      <c r="J208" s="239"/>
      <c r="K208" s="239"/>
      <c r="L208" s="244"/>
      <c r="M208" s="245"/>
      <c r="N208" s="246"/>
      <c r="O208" s="246"/>
      <c r="P208" s="246"/>
      <c r="Q208" s="246"/>
      <c r="R208" s="246"/>
      <c r="S208" s="246"/>
      <c r="T208" s="24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8" t="s">
        <v>149</v>
      </c>
      <c r="AU208" s="248" t="s">
        <v>86</v>
      </c>
      <c r="AV208" s="14" t="s">
        <v>145</v>
      </c>
      <c r="AW208" s="14" t="s">
        <v>37</v>
      </c>
      <c r="AX208" s="14" t="s">
        <v>84</v>
      </c>
      <c r="AY208" s="248" t="s">
        <v>139</v>
      </c>
    </row>
    <row r="209" s="2" customFormat="1" ht="16.5" customHeight="1">
      <c r="A209" s="41"/>
      <c r="B209" s="42"/>
      <c r="C209" s="208" t="s">
        <v>301</v>
      </c>
      <c r="D209" s="208" t="s">
        <v>141</v>
      </c>
      <c r="E209" s="209" t="s">
        <v>302</v>
      </c>
      <c r="F209" s="210" t="s">
        <v>303</v>
      </c>
      <c r="G209" s="211" t="s">
        <v>187</v>
      </c>
      <c r="H209" s="212">
        <v>249.63</v>
      </c>
      <c r="I209" s="213"/>
      <c r="J209" s="214">
        <f>ROUND(I209*H209,2)</f>
        <v>0</v>
      </c>
      <c r="K209" s="210" t="s">
        <v>144</v>
      </c>
      <c r="L209" s="47"/>
      <c r="M209" s="215" t="s">
        <v>19</v>
      </c>
      <c r="N209" s="216" t="s">
        <v>47</v>
      </c>
      <c r="O209" s="87"/>
      <c r="P209" s="217">
        <f>O209*H209</f>
        <v>0</v>
      </c>
      <c r="Q209" s="217">
        <v>0</v>
      </c>
      <c r="R209" s="217">
        <f>Q209*H209</f>
        <v>0</v>
      </c>
      <c r="S209" s="217">
        <v>0</v>
      </c>
      <c r="T209" s="218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9" t="s">
        <v>145</v>
      </c>
      <c r="AT209" s="219" t="s">
        <v>141</v>
      </c>
      <c r="AU209" s="219" t="s">
        <v>86</v>
      </c>
      <c r="AY209" s="20" t="s">
        <v>139</v>
      </c>
      <c r="BE209" s="220">
        <f>IF(N209="základní",J209,0)</f>
        <v>0</v>
      </c>
      <c r="BF209" s="220">
        <f>IF(N209="snížená",J209,0)</f>
        <v>0</v>
      </c>
      <c r="BG209" s="220">
        <f>IF(N209="zákl. přenesená",J209,0)</f>
        <v>0</v>
      </c>
      <c r="BH209" s="220">
        <f>IF(N209="sníž. přenesená",J209,0)</f>
        <v>0</v>
      </c>
      <c r="BI209" s="220">
        <f>IF(N209="nulová",J209,0)</f>
        <v>0</v>
      </c>
      <c r="BJ209" s="20" t="s">
        <v>84</v>
      </c>
      <c r="BK209" s="220">
        <f>ROUND(I209*H209,2)</f>
        <v>0</v>
      </c>
      <c r="BL209" s="20" t="s">
        <v>145</v>
      </c>
      <c r="BM209" s="219" t="s">
        <v>304</v>
      </c>
    </row>
    <row r="210" s="2" customFormat="1">
      <c r="A210" s="41"/>
      <c r="B210" s="42"/>
      <c r="C210" s="43"/>
      <c r="D210" s="221" t="s">
        <v>147</v>
      </c>
      <c r="E210" s="43"/>
      <c r="F210" s="222" t="s">
        <v>305</v>
      </c>
      <c r="G210" s="43"/>
      <c r="H210" s="43"/>
      <c r="I210" s="223"/>
      <c r="J210" s="43"/>
      <c r="K210" s="43"/>
      <c r="L210" s="47"/>
      <c r="M210" s="224"/>
      <c r="N210" s="225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147</v>
      </c>
      <c r="AU210" s="20" t="s">
        <v>86</v>
      </c>
    </row>
    <row r="211" s="15" customFormat="1">
      <c r="A211" s="15"/>
      <c r="B211" s="250"/>
      <c r="C211" s="251"/>
      <c r="D211" s="228" t="s">
        <v>149</v>
      </c>
      <c r="E211" s="252" t="s">
        <v>19</v>
      </c>
      <c r="F211" s="253" t="s">
        <v>306</v>
      </c>
      <c r="G211" s="251"/>
      <c r="H211" s="252" t="s">
        <v>19</v>
      </c>
      <c r="I211" s="254"/>
      <c r="J211" s="251"/>
      <c r="K211" s="251"/>
      <c r="L211" s="255"/>
      <c r="M211" s="256"/>
      <c r="N211" s="257"/>
      <c r="O211" s="257"/>
      <c r="P211" s="257"/>
      <c r="Q211" s="257"/>
      <c r="R211" s="257"/>
      <c r="S211" s="257"/>
      <c r="T211" s="25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59" t="s">
        <v>149</v>
      </c>
      <c r="AU211" s="259" t="s">
        <v>86</v>
      </c>
      <c r="AV211" s="15" t="s">
        <v>84</v>
      </c>
      <c r="AW211" s="15" t="s">
        <v>37</v>
      </c>
      <c r="AX211" s="15" t="s">
        <v>76</v>
      </c>
      <c r="AY211" s="259" t="s">
        <v>139</v>
      </c>
    </row>
    <row r="212" s="13" customFormat="1">
      <c r="A212" s="13"/>
      <c r="B212" s="226"/>
      <c r="C212" s="227"/>
      <c r="D212" s="228" t="s">
        <v>149</v>
      </c>
      <c r="E212" s="229" t="s">
        <v>19</v>
      </c>
      <c r="F212" s="230" t="s">
        <v>307</v>
      </c>
      <c r="G212" s="227"/>
      <c r="H212" s="231">
        <v>6.7999999999999998</v>
      </c>
      <c r="I212" s="232"/>
      <c r="J212" s="227"/>
      <c r="K212" s="227"/>
      <c r="L212" s="233"/>
      <c r="M212" s="234"/>
      <c r="N212" s="235"/>
      <c r="O212" s="235"/>
      <c r="P212" s="235"/>
      <c r="Q212" s="235"/>
      <c r="R212" s="235"/>
      <c r="S212" s="235"/>
      <c r="T212" s="23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7" t="s">
        <v>149</v>
      </c>
      <c r="AU212" s="237" t="s">
        <v>86</v>
      </c>
      <c r="AV212" s="13" t="s">
        <v>86</v>
      </c>
      <c r="AW212" s="13" t="s">
        <v>37</v>
      </c>
      <c r="AX212" s="13" t="s">
        <v>76</v>
      </c>
      <c r="AY212" s="237" t="s">
        <v>139</v>
      </c>
    </row>
    <row r="213" s="13" customFormat="1">
      <c r="A213" s="13"/>
      <c r="B213" s="226"/>
      <c r="C213" s="227"/>
      <c r="D213" s="228" t="s">
        <v>149</v>
      </c>
      <c r="E213" s="229" t="s">
        <v>19</v>
      </c>
      <c r="F213" s="230" t="s">
        <v>308</v>
      </c>
      <c r="G213" s="227"/>
      <c r="H213" s="231">
        <v>16.300000000000001</v>
      </c>
      <c r="I213" s="232"/>
      <c r="J213" s="227"/>
      <c r="K213" s="227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149</v>
      </c>
      <c r="AU213" s="237" t="s">
        <v>86</v>
      </c>
      <c r="AV213" s="13" t="s">
        <v>86</v>
      </c>
      <c r="AW213" s="13" t="s">
        <v>37</v>
      </c>
      <c r="AX213" s="13" t="s">
        <v>76</v>
      </c>
      <c r="AY213" s="237" t="s">
        <v>139</v>
      </c>
    </row>
    <row r="214" s="13" customFormat="1">
      <c r="A214" s="13"/>
      <c r="B214" s="226"/>
      <c r="C214" s="227"/>
      <c r="D214" s="228" t="s">
        <v>149</v>
      </c>
      <c r="E214" s="229" t="s">
        <v>19</v>
      </c>
      <c r="F214" s="230" t="s">
        <v>309</v>
      </c>
      <c r="G214" s="227"/>
      <c r="H214" s="231">
        <v>54.450000000000003</v>
      </c>
      <c r="I214" s="232"/>
      <c r="J214" s="227"/>
      <c r="K214" s="227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149</v>
      </c>
      <c r="AU214" s="237" t="s">
        <v>86</v>
      </c>
      <c r="AV214" s="13" t="s">
        <v>86</v>
      </c>
      <c r="AW214" s="13" t="s">
        <v>37</v>
      </c>
      <c r="AX214" s="13" t="s">
        <v>76</v>
      </c>
      <c r="AY214" s="237" t="s">
        <v>139</v>
      </c>
    </row>
    <row r="215" s="13" customFormat="1">
      <c r="A215" s="13"/>
      <c r="B215" s="226"/>
      <c r="C215" s="227"/>
      <c r="D215" s="228" t="s">
        <v>149</v>
      </c>
      <c r="E215" s="229" t="s">
        <v>19</v>
      </c>
      <c r="F215" s="230" t="s">
        <v>310</v>
      </c>
      <c r="G215" s="227"/>
      <c r="H215" s="231">
        <v>24.120000000000001</v>
      </c>
      <c r="I215" s="232"/>
      <c r="J215" s="227"/>
      <c r="K215" s="227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149</v>
      </c>
      <c r="AU215" s="237" t="s">
        <v>86</v>
      </c>
      <c r="AV215" s="13" t="s">
        <v>86</v>
      </c>
      <c r="AW215" s="13" t="s">
        <v>37</v>
      </c>
      <c r="AX215" s="13" t="s">
        <v>76</v>
      </c>
      <c r="AY215" s="237" t="s">
        <v>139</v>
      </c>
    </row>
    <row r="216" s="16" customFormat="1">
      <c r="A216" s="16"/>
      <c r="B216" s="260"/>
      <c r="C216" s="261"/>
      <c r="D216" s="228" t="s">
        <v>149</v>
      </c>
      <c r="E216" s="262" t="s">
        <v>92</v>
      </c>
      <c r="F216" s="263" t="s">
        <v>311</v>
      </c>
      <c r="G216" s="261"/>
      <c r="H216" s="264">
        <v>101.67</v>
      </c>
      <c r="I216" s="265"/>
      <c r="J216" s="261"/>
      <c r="K216" s="261"/>
      <c r="L216" s="266"/>
      <c r="M216" s="267"/>
      <c r="N216" s="268"/>
      <c r="O216" s="268"/>
      <c r="P216" s="268"/>
      <c r="Q216" s="268"/>
      <c r="R216" s="268"/>
      <c r="S216" s="268"/>
      <c r="T216" s="269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T216" s="270" t="s">
        <v>149</v>
      </c>
      <c r="AU216" s="270" t="s">
        <v>86</v>
      </c>
      <c r="AV216" s="16" t="s">
        <v>158</v>
      </c>
      <c r="AW216" s="16" t="s">
        <v>37</v>
      </c>
      <c r="AX216" s="16" t="s">
        <v>76</v>
      </c>
      <c r="AY216" s="270" t="s">
        <v>139</v>
      </c>
    </row>
    <row r="217" s="13" customFormat="1">
      <c r="A217" s="13"/>
      <c r="B217" s="226"/>
      <c r="C217" s="227"/>
      <c r="D217" s="228" t="s">
        <v>149</v>
      </c>
      <c r="E217" s="229" t="s">
        <v>19</v>
      </c>
      <c r="F217" s="230" t="s">
        <v>312</v>
      </c>
      <c r="G217" s="227"/>
      <c r="H217" s="231">
        <v>29.07</v>
      </c>
      <c r="I217" s="232"/>
      <c r="J217" s="227"/>
      <c r="K217" s="227"/>
      <c r="L217" s="233"/>
      <c r="M217" s="234"/>
      <c r="N217" s="235"/>
      <c r="O217" s="235"/>
      <c r="P217" s="235"/>
      <c r="Q217" s="235"/>
      <c r="R217" s="235"/>
      <c r="S217" s="235"/>
      <c r="T217" s="23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7" t="s">
        <v>149</v>
      </c>
      <c r="AU217" s="237" t="s">
        <v>86</v>
      </c>
      <c r="AV217" s="13" t="s">
        <v>86</v>
      </c>
      <c r="AW217" s="13" t="s">
        <v>37</v>
      </c>
      <c r="AX217" s="13" t="s">
        <v>76</v>
      </c>
      <c r="AY217" s="237" t="s">
        <v>139</v>
      </c>
    </row>
    <row r="218" s="13" customFormat="1">
      <c r="A218" s="13"/>
      <c r="B218" s="226"/>
      <c r="C218" s="227"/>
      <c r="D218" s="228" t="s">
        <v>149</v>
      </c>
      <c r="E218" s="229" t="s">
        <v>19</v>
      </c>
      <c r="F218" s="230" t="s">
        <v>313</v>
      </c>
      <c r="G218" s="227"/>
      <c r="H218" s="231">
        <v>9.8200000000000003</v>
      </c>
      <c r="I218" s="232"/>
      <c r="J218" s="227"/>
      <c r="K218" s="227"/>
      <c r="L218" s="233"/>
      <c r="M218" s="234"/>
      <c r="N218" s="235"/>
      <c r="O218" s="235"/>
      <c r="P218" s="235"/>
      <c r="Q218" s="235"/>
      <c r="R218" s="235"/>
      <c r="S218" s="235"/>
      <c r="T218" s="23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7" t="s">
        <v>149</v>
      </c>
      <c r="AU218" s="237" t="s">
        <v>86</v>
      </c>
      <c r="AV218" s="13" t="s">
        <v>86</v>
      </c>
      <c r="AW218" s="13" t="s">
        <v>37</v>
      </c>
      <c r="AX218" s="13" t="s">
        <v>76</v>
      </c>
      <c r="AY218" s="237" t="s">
        <v>139</v>
      </c>
    </row>
    <row r="219" s="13" customFormat="1">
      <c r="A219" s="13"/>
      <c r="B219" s="226"/>
      <c r="C219" s="227"/>
      <c r="D219" s="228" t="s">
        <v>149</v>
      </c>
      <c r="E219" s="229" t="s">
        <v>19</v>
      </c>
      <c r="F219" s="230" t="s">
        <v>314</v>
      </c>
      <c r="G219" s="227"/>
      <c r="H219" s="231">
        <v>24.449999999999999</v>
      </c>
      <c r="I219" s="232"/>
      <c r="J219" s="227"/>
      <c r="K219" s="227"/>
      <c r="L219" s="233"/>
      <c r="M219" s="234"/>
      <c r="N219" s="235"/>
      <c r="O219" s="235"/>
      <c r="P219" s="235"/>
      <c r="Q219" s="235"/>
      <c r="R219" s="235"/>
      <c r="S219" s="235"/>
      <c r="T219" s="23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7" t="s">
        <v>149</v>
      </c>
      <c r="AU219" s="237" t="s">
        <v>86</v>
      </c>
      <c r="AV219" s="13" t="s">
        <v>86</v>
      </c>
      <c r="AW219" s="13" t="s">
        <v>37</v>
      </c>
      <c r="AX219" s="13" t="s">
        <v>76</v>
      </c>
      <c r="AY219" s="237" t="s">
        <v>139</v>
      </c>
    </row>
    <row r="220" s="16" customFormat="1">
      <c r="A220" s="16"/>
      <c r="B220" s="260"/>
      <c r="C220" s="261"/>
      <c r="D220" s="228" t="s">
        <v>149</v>
      </c>
      <c r="E220" s="262" t="s">
        <v>95</v>
      </c>
      <c r="F220" s="263" t="s">
        <v>311</v>
      </c>
      <c r="G220" s="261"/>
      <c r="H220" s="264">
        <v>63.340000000000003</v>
      </c>
      <c r="I220" s="265"/>
      <c r="J220" s="261"/>
      <c r="K220" s="261"/>
      <c r="L220" s="266"/>
      <c r="M220" s="267"/>
      <c r="N220" s="268"/>
      <c r="O220" s="268"/>
      <c r="P220" s="268"/>
      <c r="Q220" s="268"/>
      <c r="R220" s="268"/>
      <c r="S220" s="268"/>
      <c r="T220" s="269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T220" s="270" t="s">
        <v>149</v>
      </c>
      <c r="AU220" s="270" t="s">
        <v>86</v>
      </c>
      <c r="AV220" s="16" t="s">
        <v>158</v>
      </c>
      <c r="AW220" s="16" t="s">
        <v>37</v>
      </c>
      <c r="AX220" s="16" t="s">
        <v>76</v>
      </c>
      <c r="AY220" s="270" t="s">
        <v>139</v>
      </c>
    </row>
    <row r="221" s="13" customFormat="1">
      <c r="A221" s="13"/>
      <c r="B221" s="226"/>
      <c r="C221" s="227"/>
      <c r="D221" s="228" t="s">
        <v>149</v>
      </c>
      <c r="E221" s="229" t="s">
        <v>19</v>
      </c>
      <c r="F221" s="230" t="s">
        <v>315</v>
      </c>
      <c r="G221" s="227"/>
      <c r="H221" s="231">
        <v>21.280000000000001</v>
      </c>
      <c r="I221" s="232"/>
      <c r="J221" s="227"/>
      <c r="K221" s="227"/>
      <c r="L221" s="233"/>
      <c r="M221" s="234"/>
      <c r="N221" s="235"/>
      <c r="O221" s="235"/>
      <c r="P221" s="235"/>
      <c r="Q221" s="235"/>
      <c r="R221" s="235"/>
      <c r="S221" s="235"/>
      <c r="T221" s="23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7" t="s">
        <v>149</v>
      </c>
      <c r="AU221" s="237" t="s">
        <v>86</v>
      </c>
      <c r="AV221" s="13" t="s">
        <v>86</v>
      </c>
      <c r="AW221" s="13" t="s">
        <v>37</v>
      </c>
      <c r="AX221" s="13" t="s">
        <v>76</v>
      </c>
      <c r="AY221" s="237" t="s">
        <v>139</v>
      </c>
    </row>
    <row r="222" s="16" customFormat="1">
      <c r="A222" s="16"/>
      <c r="B222" s="260"/>
      <c r="C222" s="261"/>
      <c r="D222" s="228" t="s">
        <v>149</v>
      </c>
      <c r="E222" s="262" t="s">
        <v>109</v>
      </c>
      <c r="F222" s="263" t="s">
        <v>311</v>
      </c>
      <c r="G222" s="261"/>
      <c r="H222" s="264">
        <v>21.280000000000001</v>
      </c>
      <c r="I222" s="265"/>
      <c r="J222" s="261"/>
      <c r="K222" s="261"/>
      <c r="L222" s="266"/>
      <c r="M222" s="267"/>
      <c r="N222" s="268"/>
      <c r="O222" s="268"/>
      <c r="P222" s="268"/>
      <c r="Q222" s="268"/>
      <c r="R222" s="268"/>
      <c r="S222" s="268"/>
      <c r="T222" s="269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T222" s="270" t="s">
        <v>149</v>
      </c>
      <c r="AU222" s="270" t="s">
        <v>86</v>
      </c>
      <c r="AV222" s="16" t="s">
        <v>158</v>
      </c>
      <c r="AW222" s="16" t="s">
        <v>37</v>
      </c>
      <c r="AX222" s="16" t="s">
        <v>76</v>
      </c>
      <c r="AY222" s="270" t="s">
        <v>139</v>
      </c>
    </row>
    <row r="223" s="13" customFormat="1">
      <c r="A223" s="13"/>
      <c r="B223" s="226"/>
      <c r="C223" s="227"/>
      <c r="D223" s="228" t="s">
        <v>149</v>
      </c>
      <c r="E223" s="229" t="s">
        <v>19</v>
      </c>
      <c r="F223" s="230" t="s">
        <v>316</v>
      </c>
      <c r="G223" s="227"/>
      <c r="H223" s="231">
        <v>63.340000000000003</v>
      </c>
      <c r="I223" s="232"/>
      <c r="J223" s="227"/>
      <c r="K223" s="227"/>
      <c r="L223" s="233"/>
      <c r="M223" s="234"/>
      <c r="N223" s="235"/>
      <c r="O223" s="235"/>
      <c r="P223" s="235"/>
      <c r="Q223" s="235"/>
      <c r="R223" s="235"/>
      <c r="S223" s="235"/>
      <c r="T223" s="23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7" t="s">
        <v>149</v>
      </c>
      <c r="AU223" s="237" t="s">
        <v>86</v>
      </c>
      <c r="AV223" s="13" t="s">
        <v>86</v>
      </c>
      <c r="AW223" s="13" t="s">
        <v>37</v>
      </c>
      <c r="AX223" s="13" t="s">
        <v>76</v>
      </c>
      <c r="AY223" s="237" t="s">
        <v>139</v>
      </c>
    </row>
    <row r="224" s="14" customFormat="1">
      <c r="A224" s="14"/>
      <c r="B224" s="238"/>
      <c r="C224" s="239"/>
      <c r="D224" s="228" t="s">
        <v>149</v>
      </c>
      <c r="E224" s="240" t="s">
        <v>19</v>
      </c>
      <c r="F224" s="241" t="s">
        <v>151</v>
      </c>
      <c r="G224" s="239"/>
      <c r="H224" s="242">
        <v>249.63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149</v>
      </c>
      <c r="AU224" s="248" t="s">
        <v>86</v>
      </c>
      <c r="AV224" s="14" t="s">
        <v>145</v>
      </c>
      <c r="AW224" s="14" t="s">
        <v>37</v>
      </c>
      <c r="AX224" s="14" t="s">
        <v>84</v>
      </c>
      <c r="AY224" s="248" t="s">
        <v>139</v>
      </c>
    </row>
    <row r="225" s="2" customFormat="1" ht="16.5" customHeight="1">
      <c r="A225" s="41"/>
      <c r="B225" s="42"/>
      <c r="C225" s="208" t="s">
        <v>317</v>
      </c>
      <c r="D225" s="208" t="s">
        <v>141</v>
      </c>
      <c r="E225" s="209" t="s">
        <v>318</v>
      </c>
      <c r="F225" s="210" t="s">
        <v>319</v>
      </c>
      <c r="G225" s="211" t="s">
        <v>187</v>
      </c>
      <c r="H225" s="212">
        <v>186.28999999999999</v>
      </c>
      <c r="I225" s="213"/>
      <c r="J225" s="214">
        <f>ROUND(I225*H225,2)</f>
        <v>0</v>
      </c>
      <c r="K225" s="210" t="s">
        <v>144</v>
      </c>
      <c r="L225" s="47"/>
      <c r="M225" s="215" t="s">
        <v>19</v>
      </c>
      <c r="N225" s="216" t="s">
        <v>47</v>
      </c>
      <c r="O225" s="87"/>
      <c r="P225" s="217">
        <f>O225*H225</f>
        <v>0</v>
      </c>
      <c r="Q225" s="217">
        <v>0</v>
      </c>
      <c r="R225" s="217">
        <f>Q225*H225</f>
        <v>0</v>
      </c>
      <c r="S225" s="217">
        <v>0</v>
      </c>
      <c r="T225" s="218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9" t="s">
        <v>145</v>
      </c>
      <c r="AT225" s="219" t="s">
        <v>141</v>
      </c>
      <c r="AU225" s="219" t="s">
        <v>86</v>
      </c>
      <c r="AY225" s="20" t="s">
        <v>139</v>
      </c>
      <c r="BE225" s="220">
        <f>IF(N225="základní",J225,0)</f>
        <v>0</v>
      </c>
      <c r="BF225" s="220">
        <f>IF(N225="snížená",J225,0)</f>
        <v>0</v>
      </c>
      <c r="BG225" s="220">
        <f>IF(N225="zákl. přenesená",J225,0)</f>
        <v>0</v>
      </c>
      <c r="BH225" s="220">
        <f>IF(N225="sníž. přenesená",J225,0)</f>
        <v>0</v>
      </c>
      <c r="BI225" s="220">
        <f>IF(N225="nulová",J225,0)</f>
        <v>0</v>
      </c>
      <c r="BJ225" s="20" t="s">
        <v>84</v>
      </c>
      <c r="BK225" s="220">
        <f>ROUND(I225*H225,2)</f>
        <v>0</v>
      </c>
      <c r="BL225" s="20" t="s">
        <v>145</v>
      </c>
      <c r="BM225" s="219" t="s">
        <v>320</v>
      </c>
    </row>
    <row r="226" s="2" customFormat="1">
      <c r="A226" s="41"/>
      <c r="B226" s="42"/>
      <c r="C226" s="43"/>
      <c r="D226" s="221" t="s">
        <v>147</v>
      </c>
      <c r="E226" s="43"/>
      <c r="F226" s="222" t="s">
        <v>321</v>
      </c>
      <c r="G226" s="43"/>
      <c r="H226" s="43"/>
      <c r="I226" s="223"/>
      <c r="J226" s="43"/>
      <c r="K226" s="43"/>
      <c r="L226" s="47"/>
      <c r="M226" s="224"/>
      <c r="N226" s="225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147</v>
      </c>
      <c r="AU226" s="20" t="s">
        <v>86</v>
      </c>
    </row>
    <row r="227" s="13" customFormat="1">
      <c r="A227" s="13"/>
      <c r="B227" s="226"/>
      <c r="C227" s="227"/>
      <c r="D227" s="228" t="s">
        <v>149</v>
      </c>
      <c r="E227" s="229" t="s">
        <v>19</v>
      </c>
      <c r="F227" s="230" t="s">
        <v>322</v>
      </c>
      <c r="G227" s="227"/>
      <c r="H227" s="231">
        <v>186.28999999999999</v>
      </c>
      <c r="I227" s="232"/>
      <c r="J227" s="227"/>
      <c r="K227" s="227"/>
      <c r="L227" s="233"/>
      <c r="M227" s="234"/>
      <c r="N227" s="235"/>
      <c r="O227" s="235"/>
      <c r="P227" s="235"/>
      <c r="Q227" s="235"/>
      <c r="R227" s="235"/>
      <c r="S227" s="235"/>
      <c r="T227" s="23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7" t="s">
        <v>149</v>
      </c>
      <c r="AU227" s="237" t="s">
        <v>86</v>
      </c>
      <c r="AV227" s="13" t="s">
        <v>86</v>
      </c>
      <c r="AW227" s="13" t="s">
        <v>37</v>
      </c>
      <c r="AX227" s="13" t="s">
        <v>76</v>
      </c>
      <c r="AY227" s="237" t="s">
        <v>139</v>
      </c>
    </row>
    <row r="228" s="14" customFormat="1">
      <c r="A228" s="14"/>
      <c r="B228" s="238"/>
      <c r="C228" s="239"/>
      <c r="D228" s="228" t="s">
        <v>149</v>
      </c>
      <c r="E228" s="240" t="s">
        <v>19</v>
      </c>
      <c r="F228" s="241" t="s">
        <v>151</v>
      </c>
      <c r="G228" s="239"/>
      <c r="H228" s="242">
        <v>186.28999999999999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8" t="s">
        <v>149</v>
      </c>
      <c r="AU228" s="248" t="s">
        <v>86</v>
      </c>
      <c r="AV228" s="14" t="s">
        <v>145</v>
      </c>
      <c r="AW228" s="14" t="s">
        <v>37</v>
      </c>
      <c r="AX228" s="14" t="s">
        <v>84</v>
      </c>
      <c r="AY228" s="248" t="s">
        <v>139</v>
      </c>
    </row>
    <row r="229" s="2" customFormat="1" ht="24.15" customHeight="1">
      <c r="A229" s="41"/>
      <c r="B229" s="42"/>
      <c r="C229" s="208" t="s">
        <v>323</v>
      </c>
      <c r="D229" s="208" t="s">
        <v>141</v>
      </c>
      <c r="E229" s="209" t="s">
        <v>324</v>
      </c>
      <c r="F229" s="210" t="s">
        <v>325</v>
      </c>
      <c r="G229" s="211" t="s">
        <v>244</v>
      </c>
      <c r="H229" s="212">
        <v>64.200000000000003</v>
      </c>
      <c r="I229" s="213"/>
      <c r="J229" s="214">
        <f>ROUND(I229*H229,2)</f>
        <v>0</v>
      </c>
      <c r="K229" s="210" t="s">
        <v>144</v>
      </c>
      <c r="L229" s="47"/>
      <c r="M229" s="215" t="s">
        <v>19</v>
      </c>
      <c r="N229" s="216" t="s">
        <v>47</v>
      </c>
      <c r="O229" s="87"/>
      <c r="P229" s="217">
        <f>O229*H229</f>
        <v>0</v>
      </c>
      <c r="Q229" s="217">
        <v>0.00078160000000000002</v>
      </c>
      <c r="R229" s="217">
        <f>Q229*H229</f>
        <v>0.050178720000000003</v>
      </c>
      <c r="S229" s="217">
        <v>0.001</v>
      </c>
      <c r="T229" s="218">
        <f>S229*H229</f>
        <v>0.064200000000000007</v>
      </c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R229" s="219" t="s">
        <v>145</v>
      </c>
      <c r="AT229" s="219" t="s">
        <v>141</v>
      </c>
      <c r="AU229" s="219" t="s">
        <v>86</v>
      </c>
      <c r="AY229" s="20" t="s">
        <v>139</v>
      </c>
      <c r="BE229" s="220">
        <f>IF(N229="základní",J229,0)</f>
        <v>0</v>
      </c>
      <c r="BF229" s="220">
        <f>IF(N229="snížená",J229,0)</f>
        <v>0</v>
      </c>
      <c r="BG229" s="220">
        <f>IF(N229="zákl. přenesená",J229,0)</f>
        <v>0</v>
      </c>
      <c r="BH229" s="220">
        <f>IF(N229="sníž. přenesená",J229,0)</f>
        <v>0</v>
      </c>
      <c r="BI229" s="220">
        <f>IF(N229="nulová",J229,0)</f>
        <v>0</v>
      </c>
      <c r="BJ229" s="20" t="s">
        <v>84</v>
      </c>
      <c r="BK229" s="220">
        <f>ROUND(I229*H229,2)</f>
        <v>0</v>
      </c>
      <c r="BL229" s="20" t="s">
        <v>145</v>
      </c>
      <c r="BM229" s="219" t="s">
        <v>326</v>
      </c>
    </row>
    <row r="230" s="2" customFormat="1">
      <c r="A230" s="41"/>
      <c r="B230" s="42"/>
      <c r="C230" s="43"/>
      <c r="D230" s="221" t="s">
        <v>147</v>
      </c>
      <c r="E230" s="43"/>
      <c r="F230" s="222" t="s">
        <v>327</v>
      </c>
      <c r="G230" s="43"/>
      <c r="H230" s="43"/>
      <c r="I230" s="223"/>
      <c r="J230" s="43"/>
      <c r="K230" s="43"/>
      <c r="L230" s="47"/>
      <c r="M230" s="224"/>
      <c r="N230" s="225"/>
      <c r="O230" s="87"/>
      <c r="P230" s="87"/>
      <c r="Q230" s="87"/>
      <c r="R230" s="87"/>
      <c r="S230" s="87"/>
      <c r="T230" s="88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T230" s="20" t="s">
        <v>147</v>
      </c>
      <c r="AU230" s="20" t="s">
        <v>86</v>
      </c>
    </row>
    <row r="231" s="13" customFormat="1">
      <c r="A231" s="13"/>
      <c r="B231" s="226"/>
      <c r="C231" s="227"/>
      <c r="D231" s="228" t="s">
        <v>149</v>
      </c>
      <c r="E231" s="229" t="s">
        <v>19</v>
      </c>
      <c r="F231" s="230" t="s">
        <v>328</v>
      </c>
      <c r="G231" s="227"/>
      <c r="H231" s="231">
        <v>10.199999999999999</v>
      </c>
      <c r="I231" s="232"/>
      <c r="J231" s="227"/>
      <c r="K231" s="227"/>
      <c r="L231" s="233"/>
      <c r="M231" s="234"/>
      <c r="N231" s="235"/>
      <c r="O231" s="235"/>
      <c r="P231" s="235"/>
      <c r="Q231" s="235"/>
      <c r="R231" s="235"/>
      <c r="S231" s="235"/>
      <c r="T231" s="23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7" t="s">
        <v>149</v>
      </c>
      <c r="AU231" s="237" t="s">
        <v>86</v>
      </c>
      <c r="AV231" s="13" t="s">
        <v>86</v>
      </c>
      <c r="AW231" s="13" t="s">
        <v>37</v>
      </c>
      <c r="AX231" s="13" t="s">
        <v>76</v>
      </c>
      <c r="AY231" s="237" t="s">
        <v>139</v>
      </c>
    </row>
    <row r="232" s="13" customFormat="1">
      <c r="A232" s="13"/>
      <c r="B232" s="226"/>
      <c r="C232" s="227"/>
      <c r="D232" s="228" t="s">
        <v>149</v>
      </c>
      <c r="E232" s="229" t="s">
        <v>19</v>
      </c>
      <c r="F232" s="230" t="s">
        <v>329</v>
      </c>
      <c r="G232" s="227"/>
      <c r="H232" s="231">
        <v>54</v>
      </c>
      <c r="I232" s="232"/>
      <c r="J232" s="227"/>
      <c r="K232" s="227"/>
      <c r="L232" s="233"/>
      <c r="M232" s="234"/>
      <c r="N232" s="235"/>
      <c r="O232" s="235"/>
      <c r="P232" s="235"/>
      <c r="Q232" s="235"/>
      <c r="R232" s="235"/>
      <c r="S232" s="235"/>
      <c r="T232" s="23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7" t="s">
        <v>149</v>
      </c>
      <c r="AU232" s="237" t="s">
        <v>86</v>
      </c>
      <c r="AV232" s="13" t="s">
        <v>86</v>
      </c>
      <c r="AW232" s="13" t="s">
        <v>37</v>
      </c>
      <c r="AX232" s="13" t="s">
        <v>76</v>
      </c>
      <c r="AY232" s="237" t="s">
        <v>139</v>
      </c>
    </row>
    <row r="233" s="14" customFormat="1">
      <c r="A233" s="14"/>
      <c r="B233" s="238"/>
      <c r="C233" s="239"/>
      <c r="D233" s="228" t="s">
        <v>149</v>
      </c>
      <c r="E233" s="240" t="s">
        <v>19</v>
      </c>
      <c r="F233" s="241" t="s">
        <v>151</v>
      </c>
      <c r="G233" s="239"/>
      <c r="H233" s="242">
        <v>64.200000000000003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8" t="s">
        <v>149</v>
      </c>
      <c r="AU233" s="248" t="s">
        <v>86</v>
      </c>
      <c r="AV233" s="14" t="s">
        <v>145</v>
      </c>
      <c r="AW233" s="14" t="s">
        <v>37</v>
      </c>
      <c r="AX233" s="14" t="s">
        <v>84</v>
      </c>
      <c r="AY233" s="248" t="s">
        <v>139</v>
      </c>
    </row>
    <row r="234" s="2" customFormat="1" ht="16.5" customHeight="1">
      <c r="A234" s="41"/>
      <c r="B234" s="42"/>
      <c r="C234" s="271" t="s">
        <v>330</v>
      </c>
      <c r="D234" s="271" t="s">
        <v>331</v>
      </c>
      <c r="E234" s="272" t="s">
        <v>332</v>
      </c>
      <c r="F234" s="273" t="s">
        <v>333</v>
      </c>
      <c r="G234" s="274" t="s">
        <v>178</v>
      </c>
      <c r="H234" s="275">
        <v>0.20899999999999999</v>
      </c>
      <c r="I234" s="276"/>
      <c r="J234" s="277">
        <f>ROUND(I234*H234,2)</f>
        <v>0</v>
      </c>
      <c r="K234" s="273" t="s">
        <v>144</v>
      </c>
      <c r="L234" s="278"/>
      <c r="M234" s="279" t="s">
        <v>19</v>
      </c>
      <c r="N234" s="280" t="s">
        <v>47</v>
      </c>
      <c r="O234" s="87"/>
      <c r="P234" s="217">
        <f>O234*H234</f>
        <v>0</v>
      </c>
      <c r="Q234" s="217">
        <v>1</v>
      </c>
      <c r="R234" s="217">
        <f>Q234*H234</f>
        <v>0.20899999999999999</v>
      </c>
      <c r="S234" s="217">
        <v>0</v>
      </c>
      <c r="T234" s="218">
        <f>S234*H234</f>
        <v>0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9" t="s">
        <v>194</v>
      </c>
      <c r="AT234" s="219" t="s">
        <v>331</v>
      </c>
      <c r="AU234" s="219" t="s">
        <v>86</v>
      </c>
      <c r="AY234" s="20" t="s">
        <v>139</v>
      </c>
      <c r="BE234" s="220">
        <f>IF(N234="základní",J234,0)</f>
        <v>0</v>
      </c>
      <c r="BF234" s="220">
        <f>IF(N234="snížená",J234,0)</f>
        <v>0</v>
      </c>
      <c r="BG234" s="220">
        <f>IF(N234="zákl. přenesená",J234,0)</f>
        <v>0</v>
      </c>
      <c r="BH234" s="220">
        <f>IF(N234="sníž. přenesená",J234,0)</f>
        <v>0</v>
      </c>
      <c r="BI234" s="220">
        <f>IF(N234="nulová",J234,0)</f>
        <v>0</v>
      </c>
      <c r="BJ234" s="20" t="s">
        <v>84</v>
      </c>
      <c r="BK234" s="220">
        <f>ROUND(I234*H234,2)</f>
        <v>0</v>
      </c>
      <c r="BL234" s="20" t="s">
        <v>145</v>
      </c>
      <c r="BM234" s="219" t="s">
        <v>334</v>
      </c>
    </row>
    <row r="235" s="2" customFormat="1">
      <c r="A235" s="41"/>
      <c r="B235" s="42"/>
      <c r="C235" s="43"/>
      <c r="D235" s="228" t="s">
        <v>180</v>
      </c>
      <c r="E235" s="43"/>
      <c r="F235" s="249" t="s">
        <v>335</v>
      </c>
      <c r="G235" s="43"/>
      <c r="H235" s="43"/>
      <c r="I235" s="223"/>
      <c r="J235" s="43"/>
      <c r="K235" s="43"/>
      <c r="L235" s="47"/>
      <c r="M235" s="224"/>
      <c r="N235" s="225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180</v>
      </c>
      <c r="AU235" s="20" t="s">
        <v>86</v>
      </c>
    </row>
    <row r="236" s="13" customFormat="1">
      <c r="A236" s="13"/>
      <c r="B236" s="226"/>
      <c r="C236" s="227"/>
      <c r="D236" s="228" t="s">
        <v>149</v>
      </c>
      <c r="E236" s="227"/>
      <c r="F236" s="230" t="s">
        <v>336</v>
      </c>
      <c r="G236" s="227"/>
      <c r="H236" s="231">
        <v>0.20899999999999999</v>
      </c>
      <c r="I236" s="232"/>
      <c r="J236" s="227"/>
      <c r="K236" s="227"/>
      <c r="L236" s="233"/>
      <c r="M236" s="234"/>
      <c r="N236" s="235"/>
      <c r="O236" s="235"/>
      <c r="P236" s="235"/>
      <c r="Q236" s="235"/>
      <c r="R236" s="235"/>
      <c r="S236" s="235"/>
      <c r="T236" s="23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7" t="s">
        <v>149</v>
      </c>
      <c r="AU236" s="237" t="s">
        <v>86</v>
      </c>
      <c r="AV236" s="13" t="s">
        <v>86</v>
      </c>
      <c r="AW236" s="13" t="s">
        <v>4</v>
      </c>
      <c r="AX236" s="13" t="s">
        <v>84</v>
      </c>
      <c r="AY236" s="237" t="s">
        <v>139</v>
      </c>
    </row>
    <row r="237" s="2" customFormat="1" ht="16.5" customHeight="1">
      <c r="A237" s="41"/>
      <c r="B237" s="42"/>
      <c r="C237" s="208" t="s">
        <v>337</v>
      </c>
      <c r="D237" s="208" t="s">
        <v>141</v>
      </c>
      <c r="E237" s="209" t="s">
        <v>338</v>
      </c>
      <c r="F237" s="210" t="s">
        <v>339</v>
      </c>
      <c r="G237" s="211" t="s">
        <v>99</v>
      </c>
      <c r="H237" s="212">
        <v>47.689</v>
      </c>
      <c r="I237" s="213"/>
      <c r="J237" s="214">
        <f>ROUND(I237*H237,2)</f>
        <v>0</v>
      </c>
      <c r="K237" s="210" t="s">
        <v>19</v>
      </c>
      <c r="L237" s="47"/>
      <c r="M237" s="215" t="s">
        <v>19</v>
      </c>
      <c r="N237" s="216" t="s">
        <v>47</v>
      </c>
      <c r="O237" s="87"/>
      <c r="P237" s="217">
        <f>O237*H237</f>
        <v>0</v>
      </c>
      <c r="Q237" s="217">
        <v>0</v>
      </c>
      <c r="R237" s="217">
        <f>Q237*H237</f>
        <v>0</v>
      </c>
      <c r="S237" s="217">
        <v>0</v>
      </c>
      <c r="T237" s="218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9" t="s">
        <v>145</v>
      </c>
      <c r="AT237" s="219" t="s">
        <v>141</v>
      </c>
      <c r="AU237" s="219" t="s">
        <v>86</v>
      </c>
      <c r="AY237" s="20" t="s">
        <v>139</v>
      </c>
      <c r="BE237" s="220">
        <f>IF(N237="základní",J237,0)</f>
        <v>0</v>
      </c>
      <c r="BF237" s="220">
        <f>IF(N237="snížená",J237,0)</f>
        <v>0</v>
      </c>
      <c r="BG237" s="220">
        <f>IF(N237="zákl. přenesená",J237,0)</f>
        <v>0</v>
      </c>
      <c r="BH237" s="220">
        <f>IF(N237="sníž. přenesená",J237,0)</f>
        <v>0</v>
      </c>
      <c r="BI237" s="220">
        <f>IF(N237="nulová",J237,0)</f>
        <v>0</v>
      </c>
      <c r="BJ237" s="20" t="s">
        <v>84</v>
      </c>
      <c r="BK237" s="220">
        <f>ROUND(I237*H237,2)</f>
        <v>0</v>
      </c>
      <c r="BL237" s="20" t="s">
        <v>145</v>
      </c>
      <c r="BM237" s="219" t="s">
        <v>340</v>
      </c>
    </row>
    <row r="238" s="2" customFormat="1">
      <c r="A238" s="41"/>
      <c r="B238" s="42"/>
      <c r="C238" s="43"/>
      <c r="D238" s="228" t="s">
        <v>180</v>
      </c>
      <c r="E238" s="43"/>
      <c r="F238" s="249" t="s">
        <v>341</v>
      </c>
      <c r="G238" s="43"/>
      <c r="H238" s="43"/>
      <c r="I238" s="223"/>
      <c r="J238" s="43"/>
      <c r="K238" s="43"/>
      <c r="L238" s="47"/>
      <c r="M238" s="224"/>
      <c r="N238" s="225"/>
      <c r="O238" s="87"/>
      <c r="P238" s="87"/>
      <c r="Q238" s="87"/>
      <c r="R238" s="87"/>
      <c r="S238" s="87"/>
      <c r="T238" s="88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T238" s="20" t="s">
        <v>180</v>
      </c>
      <c r="AU238" s="20" t="s">
        <v>86</v>
      </c>
    </row>
    <row r="239" s="13" customFormat="1">
      <c r="A239" s="13"/>
      <c r="B239" s="226"/>
      <c r="C239" s="227"/>
      <c r="D239" s="228" t="s">
        <v>149</v>
      </c>
      <c r="E239" s="229" t="s">
        <v>19</v>
      </c>
      <c r="F239" s="230" t="s">
        <v>106</v>
      </c>
      <c r="G239" s="227"/>
      <c r="H239" s="231">
        <v>47.689</v>
      </c>
      <c r="I239" s="232"/>
      <c r="J239" s="227"/>
      <c r="K239" s="227"/>
      <c r="L239" s="233"/>
      <c r="M239" s="234"/>
      <c r="N239" s="235"/>
      <c r="O239" s="235"/>
      <c r="P239" s="235"/>
      <c r="Q239" s="235"/>
      <c r="R239" s="235"/>
      <c r="S239" s="235"/>
      <c r="T239" s="23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7" t="s">
        <v>149</v>
      </c>
      <c r="AU239" s="237" t="s">
        <v>86</v>
      </c>
      <c r="AV239" s="13" t="s">
        <v>86</v>
      </c>
      <c r="AW239" s="13" t="s">
        <v>37</v>
      </c>
      <c r="AX239" s="13" t="s">
        <v>76</v>
      </c>
      <c r="AY239" s="237" t="s">
        <v>139</v>
      </c>
    </row>
    <row r="240" s="14" customFormat="1">
      <c r="A240" s="14"/>
      <c r="B240" s="238"/>
      <c r="C240" s="239"/>
      <c r="D240" s="228" t="s">
        <v>149</v>
      </c>
      <c r="E240" s="240" t="s">
        <v>19</v>
      </c>
      <c r="F240" s="241" t="s">
        <v>151</v>
      </c>
      <c r="G240" s="239"/>
      <c r="H240" s="242">
        <v>47.689</v>
      </c>
      <c r="I240" s="243"/>
      <c r="J240" s="239"/>
      <c r="K240" s="239"/>
      <c r="L240" s="244"/>
      <c r="M240" s="245"/>
      <c r="N240" s="246"/>
      <c r="O240" s="246"/>
      <c r="P240" s="246"/>
      <c r="Q240" s="246"/>
      <c r="R240" s="246"/>
      <c r="S240" s="246"/>
      <c r="T240" s="24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8" t="s">
        <v>149</v>
      </c>
      <c r="AU240" s="248" t="s">
        <v>86</v>
      </c>
      <c r="AV240" s="14" t="s">
        <v>145</v>
      </c>
      <c r="AW240" s="14" t="s">
        <v>37</v>
      </c>
      <c r="AX240" s="14" t="s">
        <v>84</v>
      </c>
      <c r="AY240" s="248" t="s">
        <v>139</v>
      </c>
    </row>
    <row r="241" s="2" customFormat="1" ht="16.5" customHeight="1">
      <c r="A241" s="41"/>
      <c r="B241" s="42"/>
      <c r="C241" s="208" t="s">
        <v>342</v>
      </c>
      <c r="D241" s="208" t="s">
        <v>141</v>
      </c>
      <c r="E241" s="209" t="s">
        <v>343</v>
      </c>
      <c r="F241" s="210" t="s">
        <v>344</v>
      </c>
      <c r="G241" s="211" t="s">
        <v>252</v>
      </c>
      <c r="H241" s="212">
        <v>1</v>
      </c>
      <c r="I241" s="213"/>
      <c r="J241" s="214">
        <f>ROUND(I241*H241,2)</f>
        <v>0</v>
      </c>
      <c r="K241" s="210" t="s">
        <v>19</v>
      </c>
      <c r="L241" s="47"/>
      <c r="M241" s="215" t="s">
        <v>19</v>
      </c>
      <c r="N241" s="216" t="s">
        <v>47</v>
      </c>
      <c r="O241" s="87"/>
      <c r="P241" s="217">
        <f>O241*H241</f>
        <v>0</v>
      </c>
      <c r="Q241" s="217">
        <v>0.00022000000000000001</v>
      </c>
      <c r="R241" s="217">
        <f>Q241*H241</f>
        <v>0.00022000000000000001</v>
      </c>
      <c r="S241" s="217">
        <v>0</v>
      </c>
      <c r="T241" s="218">
        <f>S241*H241</f>
        <v>0</v>
      </c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R241" s="219" t="s">
        <v>145</v>
      </c>
      <c r="AT241" s="219" t="s">
        <v>141</v>
      </c>
      <c r="AU241" s="219" t="s">
        <v>86</v>
      </c>
      <c r="AY241" s="20" t="s">
        <v>139</v>
      </c>
      <c r="BE241" s="220">
        <f>IF(N241="základní",J241,0)</f>
        <v>0</v>
      </c>
      <c r="BF241" s="220">
        <f>IF(N241="snížená",J241,0)</f>
        <v>0</v>
      </c>
      <c r="BG241" s="220">
        <f>IF(N241="zákl. přenesená",J241,0)</f>
        <v>0</v>
      </c>
      <c r="BH241" s="220">
        <f>IF(N241="sníž. přenesená",J241,0)</f>
        <v>0</v>
      </c>
      <c r="BI241" s="220">
        <f>IF(N241="nulová",J241,0)</f>
        <v>0</v>
      </c>
      <c r="BJ241" s="20" t="s">
        <v>84</v>
      </c>
      <c r="BK241" s="220">
        <f>ROUND(I241*H241,2)</f>
        <v>0</v>
      </c>
      <c r="BL241" s="20" t="s">
        <v>145</v>
      </c>
      <c r="BM241" s="219" t="s">
        <v>345</v>
      </c>
    </row>
    <row r="242" s="2" customFormat="1">
      <c r="A242" s="41"/>
      <c r="B242" s="42"/>
      <c r="C242" s="43"/>
      <c r="D242" s="228" t="s">
        <v>180</v>
      </c>
      <c r="E242" s="43"/>
      <c r="F242" s="249" t="s">
        <v>346</v>
      </c>
      <c r="G242" s="43"/>
      <c r="H242" s="43"/>
      <c r="I242" s="223"/>
      <c r="J242" s="43"/>
      <c r="K242" s="43"/>
      <c r="L242" s="47"/>
      <c r="M242" s="224"/>
      <c r="N242" s="225"/>
      <c r="O242" s="87"/>
      <c r="P242" s="87"/>
      <c r="Q242" s="87"/>
      <c r="R242" s="87"/>
      <c r="S242" s="87"/>
      <c r="T242" s="88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T242" s="20" t="s">
        <v>180</v>
      </c>
      <c r="AU242" s="20" t="s">
        <v>86</v>
      </c>
    </row>
    <row r="243" s="2" customFormat="1" ht="21.75" customHeight="1">
      <c r="A243" s="41"/>
      <c r="B243" s="42"/>
      <c r="C243" s="208" t="s">
        <v>347</v>
      </c>
      <c r="D243" s="208" t="s">
        <v>141</v>
      </c>
      <c r="E243" s="209" t="s">
        <v>348</v>
      </c>
      <c r="F243" s="210" t="s">
        <v>349</v>
      </c>
      <c r="G243" s="211" t="s">
        <v>252</v>
      </c>
      <c r="H243" s="212">
        <v>1</v>
      </c>
      <c r="I243" s="213"/>
      <c r="J243" s="214">
        <f>ROUND(I243*H243,2)</f>
        <v>0</v>
      </c>
      <c r="K243" s="210" t="s">
        <v>19</v>
      </c>
      <c r="L243" s="47"/>
      <c r="M243" s="215" t="s">
        <v>19</v>
      </c>
      <c r="N243" s="216" t="s">
        <v>47</v>
      </c>
      <c r="O243" s="87"/>
      <c r="P243" s="217">
        <f>O243*H243</f>
        <v>0</v>
      </c>
      <c r="Q243" s="217">
        <v>0</v>
      </c>
      <c r="R243" s="217">
        <f>Q243*H243</f>
        <v>0</v>
      </c>
      <c r="S243" s="217">
        <v>0</v>
      </c>
      <c r="T243" s="218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9" t="s">
        <v>145</v>
      </c>
      <c r="AT243" s="219" t="s">
        <v>141</v>
      </c>
      <c r="AU243" s="219" t="s">
        <v>86</v>
      </c>
      <c r="AY243" s="20" t="s">
        <v>139</v>
      </c>
      <c r="BE243" s="220">
        <f>IF(N243="základní",J243,0)</f>
        <v>0</v>
      </c>
      <c r="BF243" s="220">
        <f>IF(N243="snížená",J243,0)</f>
        <v>0</v>
      </c>
      <c r="BG243" s="220">
        <f>IF(N243="zákl. přenesená",J243,0)</f>
        <v>0</v>
      </c>
      <c r="BH243" s="220">
        <f>IF(N243="sníž. přenesená",J243,0)</f>
        <v>0</v>
      </c>
      <c r="BI243" s="220">
        <f>IF(N243="nulová",J243,0)</f>
        <v>0</v>
      </c>
      <c r="BJ243" s="20" t="s">
        <v>84</v>
      </c>
      <c r="BK243" s="220">
        <f>ROUND(I243*H243,2)</f>
        <v>0</v>
      </c>
      <c r="BL243" s="20" t="s">
        <v>145</v>
      </c>
      <c r="BM243" s="219" t="s">
        <v>350</v>
      </c>
    </row>
    <row r="244" s="2" customFormat="1">
      <c r="A244" s="41"/>
      <c r="B244" s="42"/>
      <c r="C244" s="43"/>
      <c r="D244" s="228" t="s">
        <v>180</v>
      </c>
      <c r="E244" s="43"/>
      <c r="F244" s="249" t="s">
        <v>351</v>
      </c>
      <c r="G244" s="43"/>
      <c r="H244" s="43"/>
      <c r="I244" s="223"/>
      <c r="J244" s="43"/>
      <c r="K244" s="43"/>
      <c r="L244" s="47"/>
      <c r="M244" s="224"/>
      <c r="N244" s="225"/>
      <c r="O244" s="87"/>
      <c r="P244" s="87"/>
      <c r="Q244" s="87"/>
      <c r="R244" s="87"/>
      <c r="S244" s="87"/>
      <c r="T244" s="88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T244" s="20" t="s">
        <v>180</v>
      </c>
      <c r="AU244" s="20" t="s">
        <v>86</v>
      </c>
    </row>
    <row r="245" s="2" customFormat="1" ht="16.5" customHeight="1">
      <c r="A245" s="41"/>
      <c r="B245" s="42"/>
      <c r="C245" s="208" t="s">
        <v>352</v>
      </c>
      <c r="D245" s="208" t="s">
        <v>141</v>
      </c>
      <c r="E245" s="209" t="s">
        <v>353</v>
      </c>
      <c r="F245" s="210" t="s">
        <v>354</v>
      </c>
      <c r="G245" s="211" t="s">
        <v>252</v>
      </c>
      <c r="H245" s="212">
        <v>1</v>
      </c>
      <c r="I245" s="213"/>
      <c r="J245" s="214">
        <f>ROUND(I245*H245,2)</f>
        <v>0</v>
      </c>
      <c r="K245" s="210" t="s">
        <v>19</v>
      </c>
      <c r="L245" s="47"/>
      <c r="M245" s="215" t="s">
        <v>19</v>
      </c>
      <c r="N245" s="216" t="s">
        <v>47</v>
      </c>
      <c r="O245" s="87"/>
      <c r="P245" s="217">
        <f>O245*H245</f>
        <v>0</v>
      </c>
      <c r="Q245" s="217">
        <v>0</v>
      </c>
      <c r="R245" s="217">
        <f>Q245*H245</f>
        <v>0</v>
      </c>
      <c r="S245" s="217">
        <v>0</v>
      </c>
      <c r="T245" s="218">
        <f>S245*H245</f>
        <v>0</v>
      </c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R245" s="219" t="s">
        <v>145</v>
      </c>
      <c r="AT245" s="219" t="s">
        <v>141</v>
      </c>
      <c r="AU245" s="219" t="s">
        <v>86</v>
      </c>
      <c r="AY245" s="20" t="s">
        <v>139</v>
      </c>
      <c r="BE245" s="220">
        <f>IF(N245="základní",J245,0)</f>
        <v>0</v>
      </c>
      <c r="BF245" s="220">
        <f>IF(N245="snížená",J245,0)</f>
        <v>0</v>
      </c>
      <c r="BG245" s="220">
        <f>IF(N245="zákl. přenesená",J245,0)</f>
        <v>0</v>
      </c>
      <c r="BH245" s="220">
        <f>IF(N245="sníž. přenesená",J245,0)</f>
        <v>0</v>
      </c>
      <c r="BI245" s="220">
        <f>IF(N245="nulová",J245,0)</f>
        <v>0</v>
      </c>
      <c r="BJ245" s="20" t="s">
        <v>84</v>
      </c>
      <c r="BK245" s="220">
        <f>ROUND(I245*H245,2)</f>
        <v>0</v>
      </c>
      <c r="BL245" s="20" t="s">
        <v>145</v>
      </c>
      <c r="BM245" s="219" t="s">
        <v>355</v>
      </c>
    </row>
    <row r="246" s="2" customFormat="1">
      <c r="A246" s="41"/>
      <c r="B246" s="42"/>
      <c r="C246" s="43"/>
      <c r="D246" s="228" t="s">
        <v>180</v>
      </c>
      <c r="E246" s="43"/>
      <c r="F246" s="249" t="s">
        <v>356</v>
      </c>
      <c r="G246" s="43"/>
      <c r="H246" s="43"/>
      <c r="I246" s="223"/>
      <c r="J246" s="43"/>
      <c r="K246" s="43"/>
      <c r="L246" s="47"/>
      <c r="M246" s="224"/>
      <c r="N246" s="225"/>
      <c r="O246" s="87"/>
      <c r="P246" s="87"/>
      <c r="Q246" s="87"/>
      <c r="R246" s="87"/>
      <c r="S246" s="87"/>
      <c r="T246" s="88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T246" s="20" t="s">
        <v>180</v>
      </c>
      <c r="AU246" s="20" t="s">
        <v>86</v>
      </c>
    </row>
    <row r="247" s="12" customFormat="1" ht="22.8" customHeight="1">
      <c r="A247" s="12"/>
      <c r="B247" s="192"/>
      <c r="C247" s="193"/>
      <c r="D247" s="194" t="s">
        <v>75</v>
      </c>
      <c r="E247" s="206" t="s">
        <v>357</v>
      </c>
      <c r="F247" s="206" t="s">
        <v>358</v>
      </c>
      <c r="G247" s="193"/>
      <c r="H247" s="193"/>
      <c r="I247" s="196"/>
      <c r="J247" s="207">
        <f>BK247</f>
        <v>0</v>
      </c>
      <c r="K247" s="193"/>
      <c r="L247" s="198"/>
      <c r="M247" s="199"/>
      <c r="N247" s="200"/>
      <c r="O247" s="200"/>
      <c r="P247" s="201">
        <f>SUM(P248:P249)</f>
        <v>0</v>
      </c>
      <c r="Q247" s="200"/>
      <c r="R247" s="201">
        <f>SUM(R248:R249)</f>
        <v>0</v>
      </c>
      <c r="S247" s="200"/>
      <c r="T247" s="202">
        <f>SUM(T248:T249)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03" t="s">
        <v>84</v>
      </c>
      <c r="AT247" s="204" t="s">
        <v>75</v>
      </c>
      <c r="AU247" s="204" t="s">
        <v>84</v>
      </c>
      <c r="AY247" s="203" t="s">
        <v>139</v>
      </c>
      <c r="BK247" s="205">
        <f>SUM(BK248:BK249)</f>
        <v>0</v>
      </c>
    </row>
    <row r="248" s="2" customFormat="1" ht="16.5" customHeight="1">
      <c r="A248" s="41"/>
      <c r="B248" s="42"/>
      <c r="C248" s="208" t="s">
        <v>359</v>
      </c>
      <c r="D248" s="208" t="s">
        <v>141</v>
      </c>
      <c r="E248" s="209" t="s">
        <v>360</v>
      </c>
      <c r="F248" s="210" t="s">
        <v>361</v>
      </c>
      <c r="G248" s="211" t="s">
        <v>178</v>
      </c>
      <c r="H248" s="212">
        <v>11.609999999999999</v>
      </c>
      <c r="I248" s="213"/>
      <c r="J248" s="214">
        <f>ROUND(I248*H248,2)</f>
        <v>0</v>
      </c>
      <c r="K248" s="210" t="s">
        <v>144</v>
      </c>
      <c r="L248" s="47"/>
      <c r="M248" s="215" t="s">
        <v>19</v>
      </c>
      <c r="N248" s="216" t="s">
        <v>47</v>
      </c>
      <c r="O248" s="87"/>
      <c r="P248" s="217">
        <f>O248*H248</f>
        <v>0</v>
      </c>
      <c r="Q248" s="217">
        <v>0</v>
      </c>
      <c r="R248" s="217">
        <f>Q248*H248</f>
        <v>0</v>
      </c>
      <c r="S248" s="217">
        <v>0</v>
      </c>
      <c r="T248" s="218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9" t="s">
        <v>145</v>
      </c>
      <c r="AT248" s="219" t="s">
        <v>141</v>
      </c>
      <c r="AU248" s="219" t="s">
        <v>86</v>
      </c>
      <c r="AY248" s="20" t="s">
        <v>139</v>
      </c>
      <c r="BE248" s="220">
        <f>IF(N248="základní",J248,0)</f>
        <v>0</v>
      </c>
      <c r="BF248" s="220">
        <f>IF(N248="snížená",J248,0)</f>
        <v>0</v>
      </c>
      <c r="BG248" s="220">
        <f>IF(N248="zákl. přenesená",J248,0)</f>
        <v>0</v>
      </c>
      <c r="BH248" s="220">
        <f>IF(N248="sníž. přenesená",J248,0)</f>
        <v>0</v>
      </c>
      <c r="BI248" s="220">
        <f>IF(N248="nulová",J248,0)</f>
        <v>0</v>
      </c>
      <c r="BJ248" s="20" t="s">
        <v>84</v>
      </c>
      <c r="BK248" s="220">
        <f>ROUND(I248*H248,2)</f>
        <v>0</v>
      </c>
      <c r="BL248" s="20" t="s">
        <v>145</v>
      </c>
      <c r="BM248" s="219" t="s">
        <v>362</v>
      </c>
    </row>
    <row r="249" s="2" customFormat="1">
      <c r="A249" s="41"/>
      <c r="B249" s="42"/>
      <c r="C249" s="43"/>
      <c r="D249" s="221" t="s">
        <v>147</v>
      </c>
      <c r="E249" s="43"/>
      <c r="F249" s="222" t="s">
        <v>363</v>
      </c>
      <c r="G249" s="43"/>
      <c r="H249" s="43"/>
      <c r="I249" s="223"/>
      <c r="J249" s="43"/>
      <c r="K249" s="43"/>
      <c r="L249" s="47"/>
      <c r="M249" s="224"/>
      <c r="N249" s="225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147</v>
      </c>
      <c r="AU249" s="20" t="s">
        <v>86</v>
      </c>
    </row>
    <row r="250" s="12" customFormat="1" ht="25.92" customHeight="1">
      <c r="A250" s="12"/>
      <c r="B250" s="192"/>
      <c r="C250" s="193"/>
      <c r="D250" s="194" t="s">
        <v>75</v>
      </c>
      <c r="E250" s="195" t="s">
        <v>364</v>
      </c>
      <c r="F250" s="195" t="s">
        <v>365</v>
      </c>
      <c r="G250" s="193"/>
      <c r="H250" s="193"/>
      <c r="I250" s="196"/>
      <c r="J250" s="197">
        <f>BK250</f>
        <v>0</v>
      </c>
      <c r="K250" s="193"/>
      <c r="L250" s="198"/>
      <c r="M250" s="199"/>
      <c r="N250" s="200"/>
      <c r="O250" s="200"/>
      <c r="P250" s="201">
        <f>SUM(P251:P257)</f>
        <v>0</v>
      </c>
      <c r="Q250" s="200"/>
      <c r="R250" s="201">
        <f>SUM(R251:R257)</f>
        <v>0</v>
      </c>
      <c r="S250" s="200"/>
      <c r="T250" s="202">
        <f>SUM(T251:T257)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03" t="s">
        <v>168</v>
      </c>
      <c r="AT250" s="204" t="s">
        <v>75</v>
      </c>
      <c r="AU250" s="204" t="s">
        <v>76</v>
      </c>
      <c r="AY250" s="203" t="s">
        <v>139</v>
      </c>
      <c r="BK250" s="205">
        <f>SUM(BK251:BK257)</f>
        <v>0</v>
      </c>
    </row>
    <row r="251" s="2" customFormat="1" ht="21.75" customHeight="1">
      <c r="A251" s="41"/>
      <c r="B251" s="42"/>
      <c r="C251" s="208" t="s">
        <v>366</v>
      </c>
      <c r="D251" s="208" t="s">
        <v>141</v>
      </c>
      <c r="E251" s="209" t="s">
        <v>367</v>
      </c>
      <c r="F251" s="210" t="s">
        <v>368</v>
      </c>
      <c r="G251" s="211" t="s">
        <v>252</v>
      </c>
      <c r="H251" s="212">
        <v>1</v>
      </c>
      <c r="I251" s="213"/>
      <c r="J251" s="214">
        <f>ROUND(I251*H251,2)</f>
        <v>0</v>
      </c>
      <c r="K251" s="210" t="s">
        <v>19</v>
      </c>
      <c r="L251" s="47"/>
      <c r="M251" s="215" t="s">
        <v>19</v>
      </c>
      <c r="N251" s="216" t="s">
        <v>47</v>
      </c>
      <c r="O251" s="87"/>
      <c r="P251" s="217">
        <f>O251*H251</f>
        <v>0</v>
      </c>
      <c r="Q251" s="217">
        <v>0</v>
      </c>
      <c r="R251" s="217">
        <f>Q251*H251</f>
        <v>0</v>
      </c>
      <c r="S251" s="217">
        <v>0</v>
      </c>
      <c r="T251" s="218">
        <f>S251*H251</f>
        <v>0</v>
      </c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R251" s="219" t="s">
        <v>369</v>
      </c>
      <c r="AT251" s="219" t="s">
        <v>141</v>
      </c>
      <c r="AU251" s="219" t="s">
        <v>84</v>
      </c>
      <c r="AY251" s="20" t="s">
        <v>139</v>
      </c>
      <c r="BE251" s="220">
        <f>IF(N251="základní",J251,0)</f>
        <v>0</v>
      </c>
      <c r="BF251" s="220">
        <f>IF(N251="snížená",J251,0)</f>
        <v>0</v>
      </c>
      <c r="BG251" s="220">
        <f>IF(N251="zákl. přenesená",J251,0)</f>
        <v>0</v>
      </c>
      <c r="BH251" s="220">
        <f>IF(N251="sníž. přenesená",J251,0)</f>
        <v>0</v>
      </c>
      <c r="BI251" s="220">
        <f>IF(N251="nulová",J251,0)</f>
        <v>0</v>
      </c>
      <c r="BJ251" s="20" t="s">
        <v>84</v>
      </c>
      <c r="BK251" s="220">
        <f>ROUND(I251*H251,2)</f>
        <v>0</v>
      </c>
      <c r="BL251" s="20" t="s">
        <v>369</v>
      </c>
      <c r="BM251" s="219" t="s">
        <v>370</v>
      </c>
    </row>
    <row r="252" s="2" customFormat="1">
      <c r="A252" s="41"/>
      <c r="B252" s="42"/>
      <c r="C252" s="43"/>
      <c r="D252" s="228" t="s">
        <v>180</v>
      </c>
      <c r="E252" s="43"/>
      <c r="F252" s="249" t="s">
        <v>371</v>
      </c>
      <c r="G252" s="43"/>
      <c r="H252" s="43"/>
      <c r="I252" s="223"/>
      <c r="J252" s="43"/>
      <c r="K252" s="43"/>
      <c r="L252" s="47"/>
      <c r="M252" s="224"/>
      <c r="N252" s="225"/>
      <c r="O252" s="87"/>
      <c r="P252" s="87"/>
      <c r="Q252" s="87"/>
      <c r="R252" s="87"/>
      <c r="S252" s="87"/>
      <c r="T252" s="88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T252" s="20" t="s">
        <v>180</v>
      </c>
      <c r="AU252" s="20" t="s">
        <v>84</v>
      </c>
    </row>
    <row r="253" s="2" customFormat="1" ht="16.5" customHeight="1">
      <c r="A253" s="41"/>
      <c r="B253" s="42"/>
      <c r="C253" s="208" t="s">
        <v>372</v>
      </c>
      <c r="D253" s="208" t="s">
        <v>141</v>
      </c>
      <c r="E253" s="209" t="s">
        <v>373</v>
      </c>
      <c r="F253" s="210" t="s">
        <v>374</v>
      </c>
      <c r="G253" s="211" t="s">
        <v>252</v>
      </c>
      <c r="H253" s="212">
        <v>1</v>
      </c>
      <c r="I253" s="213"/>
      <c r="J253" s="214">
        <f>ROUND(I253*H253,2)</f>
        <v>0</v>
      </c>
      <c r="K253" s="210" t="s">
        <v>19</v>
      </c>
      <c r="L253" s="47"/>
      <c r="M253" s="215" t="s">
        <v>19</v>
      </c>
      <c r="N253" s="216" t="s">
        <v>47</v>
      </c>
      <c r="O253" s="87"/>
      <c r="P253" s="217">
        <f>O253*H253</f>
        <v>0</v>
      </c>
      <c r="Q253" s="217">
        <v>0</v>
      </c>
      <c r="R253" s="217">
        <f>Q253*H253</f>
        <v>0</v>
      </c>
      <c r="S253" s="217">
        <v>0</v>
      </c>
      <c r="T253" s="218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9" t="s">
        <v>145</v>
      </c>
      <c r="AT253" s="219" t="s">
        <v>141</v>
      </c>
      <c r="AU253" s="219" t="s">
        <v>84</v>
      </c>
      <c r="AY253" s="20" t="s">
        <v>139</v>
      </c>
      <c r="BE253" s="220">
        <f>IF(N253="základní",J253,0)</f>
        <v>0</v>
      </c>
      <c r="BF253" s="220">
        <f>IF(N253="snížená",J253,0)</f>
        <v>0</v>
      </c>
      <c r="BG253" s="220">
        <f>IF(N253="zákl. přenesená",J253,0)</f>
        <v>0</v>
      </c>
      <c r="BH253" s="220">
        <f>IF(N253="sníž. přenesená",J253,0)</f>
        <v>0</v>
      </c>
      <c r="BI253" s="220">
        <f>IF(N253="nulová",J253,0)</f>
        <v>0</v>
      </c>
      <c r="BJ253" s="20" t="s">
        <v>84</v>
      </c>
      <c r="BK253" s="220">
        <f>ROUND(I253*H253,2)</f>
        <v>0</v>
      </c>
      <c r="BL253" s="20" t="s">
        <v>145</v>
      </c>
      <c r="BM253" s="219" t="s">
        <v>375</v>
      </c>
    </row>
    <row r="254" s="2" customFormat="1">
      <c r="A254" s="41"/>
      <c r="B254" s="42"/>
      <c r="C254" s="43"/>
      <c r="D254" s="228" t="s">
        <v>180</v>
      </c>
      <c r="E254" s="43"/>
      <c r="F254" s="249" t="s">
        <v>376</v>
      </c>
      <c r="G254" s="43"/>
      <c r="H254" s="43"/>
      <c r="I254" s="223"/>
      <c r="J254" s="43"/>
      <c r="K254" s="43"/>
      <c r="L254" s="47"/>
      <c r="M254" s="224"/>
      <c r="N254" s="225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180</v>
      </c>
      <c r="AU254" s="20" t="s">
        <v>84</v>
      </c>
    </row>
    <row r="255" s="2" customFormat="1" ht="16.5" customHeight="1">
      <c r="A255" s="41"/>
      <c r="B255" s="42"/>
      <c r="C255" s="208" t="s">
        <v>377</v>
      </c>
      <c r="D255" s="208" t="s">
        <v>141</v>
      </c>
      <c r="E255" s="209" t="s">
        <v>378</v>
      </c>
      <c r="F255" s="210" t="s">
        <v>379</v>
      </c>
      <c r="G255" s="211" t="s">
        <v>252</v>
      </c>
      <c r="H255" s="212">
        <v>1</v>
      </c>
      <c r="I255" s="213"/>
      <c r="J255" s="214">
        <f>ROUND(I255*H255,2)</f>
        <v>0</v>
      </c>
      <c r="K255" s="210" t="s">
        <v>19</v>
      </c>
      <c r="L255" s="47"/>
      <c r="M255" s="215" t="s">
        <v>19</v>
      </c>
      <c r="N255" s="216" t="s">
        <v>47</v>
      </c>
      <c r="O255" s="87"/>
      <c r="P255" s="217">
        <f>O255*H255</f>
        <v>0</v>
      </c>
      <c r="Q255" s="217">
        <v>0</v>
      </c>
      <c r="R255" s="217">
        <f>Q255*H255</f>
        <v>0</v>
      </c>
      <c r="S255" s="217">
        <v>0</v>
      </c>
      <c r="T255" s="218">
        <f>S255*H255</f>
        <v>0</v>
      </c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R255" s="219" t="s">
        <v>369</v>
      </c>
      <c r="AT255" s="219" t="s">
        <v>141</v>
      </c>
      <c r="AU255" s="219" t="s">
        <v>84</v>
      </c>
      <c r="AY255" s="20" t="s">
        <v>139</v>
      </c>
      <c r="BE255" s="220">
        <f>IF(N255="základní",J255,0)</f>
        <v>0</v>
      </c>
      <c r="BF255" s="220">
        <f>IF(N255="snížená",J255,0)</f>
        <v>0</v>
      </c>
      <c r="BG255" s="220">
        <f>IF(N255="zákl. přenesená",J255,0)</f>
        <v>0</v>
      </c>
      <c r="BH255" s="220">
        <f>IF(N255="sníž. přenesená",J255,0)</f>
        <v>0</v>
      </c>
      <c r="BI255" s="220">
        <f>IF(N255="nulová",J255,0)</f>
        <v>0</v>
      </c>
      <c r="BJ255" s="20" t="s">
        <v>84</v>
      </c>
      <c r="BK255" s="220">
        <f>ROUND(I255*H255,2)</f>
        <v>0</v>
      </c>
      <c r="BL255" s="20" t="s">
        <v>369</v>
      </c>
      <c r="BM255" s="219" t="s">
        <v>380</v>
      </c>
    </row>
    <row r="256" s="2" customFormat="1" ht="21.75" customHeight="1">
      <c r="A256" s="41"/>
      <c r="B256" s="42"/>
      <c r="C256" s="208" t="s">
        <v>381</v>
      </c>
      <c r="D256" s="208" t="s">
        <v>141</v>
      </c>
      <c r="E256" s="209" t="s">
        <v>382</v>
      </c>
      <c r="F256" s="210" t="s">
        <v>383</v>
      </c>
      <c r="G256" s="211" t="s">
        <v>252</v>
      </c>
      <c r="H256" s="212">
        <v>1</v>
      </c>
      <c r="I256" s="213"/>
      <c r="J256" s="214">
        <f>ROUND(I256*H256,2)</f>
        <v>0</v>
      </c>
      <c r="K256" s="210" t="s">
        <v>19</v>
      </c>
      <c r="L256" s="47"/>
      <c r="M256" s="215" t="s">
        <v>19</v>
      </c>
      <c r="N256" s="216" t="s">
        <v>47</v>
      </c>
      <c r="O256" s="87"/>
      <c r="P256" s="217">
        <f>O256*H256</f>
        <v>0</v>
      </c>
      <c r="Q256" s="217">
        <v>0</v>
      </c>
      <c r="R256" s="217">
        <f>Q256*H256</f>
        <v>0</v>
      </c>
      <c r="S256" s="217">
        <v>0</v>
      </c>
      <c r="T256" s="218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9" t="s">
        <v>369</v>
      </c>
      <c r="AT256" s="219" t="s">
        <v>141</v>
      </c>
      <c r="AU256" s="219" t="s">
        <v>84</v>
      </c>
      <c r="AY256" s="20" t="s">
        <v>139</v>
      </c>
      <c r="BE256" s="220">
        <f>IF(N256="základní",J256,0)</f>
        <v>0</v>
      </c>
      <c r="BF256" s="220">
        <f>IF(N256="snížená",J256,0)</f>
        <v>0</v>
      </c>
      <c r="BG256" s="220">
        <f>IF(N256="zákl. přenesená",J256,0)</f>
        <v>0</v>
      </c>
      <c r="BH256" s="220">
        <f>IF(N256="sníž. přenesená",J256,0)</f>
        <v>0</v>
      </c>
      <c r="BI256" s="220">
        <f>IF(N256="nulová",J256,0)</f>
        <v>0</v>
      </c>
      <c r="BJ256" s="20" t="s">
        <v>84</v>
      </c>
      <c r="BK256" s="220">
        <f>ROUND(I256*H256,2)</f>
        <v>0</v>
      </c>
      <c r="BL256" s="20" t="s">
        <v>369</v>
      </c>
      <c r="BM256" s="219" t="s">
        <v>384</v>
      </c>
    </row>
    <row r="257" s="2" customFormat="1">
      <c r="A257" s="41"/>
      <c r="B257" s="42"/>
      <c r="C257" s="43"/>
      <c r="D257" s="228" t="s">
        <v>180</v>
      </c>
      <c r="E257" s="43"/>
      <c r="F257" s="249" t="s">
        <v>385</v>
      </c>
      <c r="G257" s="43"/>
      <c r="H257" s="43"/>
      <c r="I257" s="223"/>
      <c r="J257" s="43"/>
      <c r="K257" s="43"/>
      <c r="L257" s="47"/>
      <c r="M257" s="281"/>
      <c r="N257" s="282"/>
      <c r="O257" s="283"/>
      <c r="P257" s="283"/>
      <c r="Q257" s="283"/>
      <c r="R257" s="283"/>
      <c r="S257" s="283"/>
      <c r="T257" s="284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180</v>
      </c>
      <c r="AU257" s="20" t="s">
        <v>84</v>
      </c>
    </row>
    <row r="258" s="2" customFormat="1" ht="6.96" customHeight="1">
      <c r="A258" s="41"/>
      <c r="B258" s="62"/>
      <c r="C258" s="63"/>
      <c r="D258" s="63"/>
      <c r="E258" s="63"/>
      <c r="F258" s="63"/>
      <c r="G258" s="63"/>
      <c r="H258" s="63"/>
      <c r="I258" s="63"/>
      <c r="J258" s="63"/>
      <c r="K258" s="63"/>
      <c r="L258" s="47"/>
      <c r="M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</row>
  </sheetData>
  <sheetProtection sheet="1" autoFilter="0" formatColumns="0" formatRows="0" objects="1" scenarios="1" spinCount="100000" saltValue="s8LEbTZBwJx4JxS2GSM+o1h+3hMKl36jtR1AKfrMHlsmUeAWQTnqRa7prteR8Z5FwVUGflXM+/viGaRxiHECPg==" hashValue="aEdHQvpkdonHdKqlVViujDtyDyRUgy0dgYGvlZAeyIwezPC/hKbsaZp+htgSy8RyhOjOYXcUSbpg6R65qgY4fQ==" algorithmName="SHA-512" password="E96A"/>
  <autoFilter ref="C85:K25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2/122703601"/>
    <hyperlink ref="F96" r:id="rId2" display="https://podminky.urs.cz/item/CS_URS_2024_02/122703602"/>
    <hyperlink ref="F100" r:id="rId3" display="https://podminky.urs.cz/item/CS_URS_2024_02/122703603"/>
    <hyperlink ref="F104" r:id="rId4" display="https://podminky.urs.cz/item/CS_URS_2024_02/132212331"/>
    <hyperlink ref="F108" r:id="rId5" display="https://podminky.urs.cz/item/CS_URS_2024_02/132251251"/>
    <hyperlink ref="F119" r:id="rId6" display="https://podminky.urs.cz/item/CS_URS_2024_02/321351010"/>
    <hyperlink ref="F126" r:id="rId7" display="https://podminky.urs.cz/item/CS_URS_2024_02/321351030"/>
    <hyperlink ref="F133" r:id="rId8" display="https://podminky.urs.cz/item/CS_URS_2024_02/321352010"/>
    <hyperlink ref="F137" r:id="rId9" display="https://podminky.urs.cz/item/CS_URS_2024_02/321321116"/>
    <hyperlink ref="F148" r:id="rId10" display="https://podminky.urs.cz/item/CS_URS_2024_02/321352030"/>
    <hyperlink ref="F152" r:id="rId11" display="https://podminky.urs.cz/item/CS_URS_2024_02/321366111"/>
    <hyperlink ref="F157" r:id="rId12" display="https://podminky.urs.cz/item/CS_URS_2024_02/321366112"/>
    <hyperlink ref="F162" r:id="rId13" display="https://podminky.urs.cz/item/CS_URS_2024_02/321368211"/>
    <hyperlink ref="F167" r:id="rId14" display="https://podminky.urs.cz/item/CS_URS_2024_02/334353928"/>
    <hyperlink ref="F175" r:id="rId15" display="https://podminky.urs.cz/item/CS_URS_2024_02/628635512"/>
    <hyperlink ref="F181" r:id="rId16" display="https://podminky.urs.cz/item/CS_URS_2024_02/628635552"/>
    <hyperlink ref="F190" r:id="rId17" display="https://podminky.urs.cz/item/CS_URS_2024_02/934956124"/>
    <hyperlink ref="F194" r:id="rId18" display="https://podminky.urs.cz/item/CS_URS_2024_02/938902132"/>
    <hyperlink ref="F198" r:id="rId19" display="https://podminky.urs.cz/item/CS_URS_2024_02/938903113"/>
    <hyperlink ref="F202" r:id="rId20" display="https://podminky.urs.cz/item/CS_URS_2024_02/938903211"/>
    <hyperlink ref="F206" r:id="rId21" display="https://podminky.urs.cz/item/CS_URS_2024_02/966021112"/>
    <hyperlink ref="F210" r:id="rId22" display="https://podminky.urs.cz/item/CS_URS_2024_02/985131111"/>
    <hyperlink ref="F226" r:id="rId23" display="https://podminky.urs.cz/item/CS_URS_2024_02/985131311"/>
    <hyperlink ref="F230" r:id="rId24" display="https://podminky.urs.cz/item/CS_URS_2024_02/985331115"/>
    <hyperlink ref="F249" r:id="rId25" display="https://podminky.urs.cz/item/CS_URS_2024_02/9983310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89</v>
      </c>
      <c r="AZ2" s="131" t="s">
        <v>386</v>
      </c>
      <c r="BA2" s="131" t="s">
        <v>19</v>
      </c>
      <c r="BB2" s="131" t="s">
        <v>19</v>
      </c>
      <c r="BC2" s="131" t="s">
        <v>387</v>
      </c>
      <c r="BD2" s="131" t="s">
        <v>86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86</v>
      </c>
      <c r="AZ3" s="131" t="s">
        <v>388</v>
      </c>
      <c r="BA3" s="131" t="s">
        <v>98</v>
      </c>
      <c r="BB3" s="131" t="s">
        <v>99</v>
      </c>
      <c r="BC3" s="131" t="s">
        <v>389</v>
      </c>
      <c r="BD3" s="131" t="s">
        <v>86</v>
      </c>
    </row>
    <row r="4" s="1" customFormat="1" ht="24.96" customHeight="1">
      <c r="B4" s="23"/>
      <c r="D4" s="134" t="s">
        <v>94</v>
      </c>
      <c r="L4" s="23"/>
      <c r="M4" s="135" t="s">
        <v>10</v>
      </c>
      <c r="AT4" s="20" t="s">
        <v>4</v>
      </c>
      <c r="AZ4" s="131" t="s">
        <v>390</v>
      </c>
      <c r="BA4" s="131" t="s">
        <v>391</v>
      </c>
      <c r="BB4" s="131" t="s">
        <v>99</v>
      </c>
      <c r="BC4" s="131" t="s">
        <v>392</v>
      </c>
      <c r="BD4" s="131" t="s">
        <v>86</v>
      </c>
    </row>
    <row r="5" s="1" customFormat="1" ht="6.96" customHeight="1">
      <c r="B5" s="23"/>
      <c r="L5" s="23"/>
      <c r="AZ5" s="131" t="s">
        <v>393</v>
      </c>
      <c r="BA5" s="131" t="s">
        <v>19</v>
      </c>
      <c r="BB5" s="131" t="s">
        <v>19</v>
      </c>
      <c r="BC5" s="131" t="s">
        <v>394</v>
      </c>
      <c r="BD5" s="131" t="s">
        <v>86</v>
      </c>
    </row>
    <row r="6" s="1" customFormat="1" ht="12" customHeight="1">
      <c r="B6" s="23"/>
      <c r="D6" s="136" t="s">
        <v>16</v>
      </c>
      <c r="L6" s="23"/>
    </row>
    <row r="7" s="1" customFormat="1" ht="16.5" customHeight="1">
      <c r="B7" s="23"/>
      <c r="E7" s="137" t="str">
        <f>'Rekapitulace stavby'!K6</f>
        <v>Oprava BP u VN Schindler II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105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395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19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21</v>
      </c>
      <c r="E12" s="41"/>
      <c r="F12" s="140" t="s">
        <v>22</v>
      </c>
      <c r="G12" s="41"/>
      <c r="H12" s="41"/>
      <c r="I12" s="136" t="s">
        <v>23</v>
      </c>
      <c r="J12" s="141" t="str">
        <f>'Rekapitulace stavby'!AN8</f>
        <v>17. 11. 2024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25</v>
      </c>
      <c r="E14" s="41"/>
      <c r="F14" s="41"/>
      <c r="G14" s="41"/>
      <c r="H14" s="41"/>
      <c r="I14" s="136" t="s">
        <v>26</v>
      </c>
      <c r="J14" s="140" t="s">
        <v>27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28</v>
      </c>
      <c r="F15" s="41"/>
      <c r="G15" s="41"/>
      <c r="H15" s="41"/>
      <c r="I15" s="136" t="s">
        <v>29</v>
      </c>
      <c r="J15" s="140" t="s">
        <v>30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26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29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26</v>
      </c>
      <c r="J20" s="140" t="s">
        <v>34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35</v>
      </c>
      <c r="F21" s="41"/>
      <c r="G21" s="41"/>
      <c r="H21" s="41"/>
      <c r="I21" s="136" t="s">
        <v>29</v>
      </c>
      <c r="J21" s="140" t="s">
        <v>36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38</v>
      </c>
      <c r="E23" s="41"/>
      <c r="F23" s="41"/>
      <c r="G23" s="41"/>
      <c r="H23" s="41"/>
      <c r="I23" s="136" t="s">
        <v>26</v>
      </c>
      <c r="J23" s="140" t="s">
        <v>19</v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">
        <v>39</v>
      </c>
      <c r="F24" s="41"/>
      <c r="G24" s="41"/>
      <c r="H24" s="41"/>
      <c r="I24" s="136" t="s">
        <v>29</v>
      </c>
      <c r="J24" s="140" t="s">
        <v>19</v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40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19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42</v>
      </c>
      <c r="E30" s="41"/>
      <c r="F30" s="41"/>
      <c r="G30" s="41"/>
      <c r="H30" s="41"/>
      <c r="I30" s="41"/>
      <c r="J30" s="148">
        <f>ROUND(J86,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44</v>
      </c>
      <c r="G32" s="41"/>
      <c r="H32" s="41"/>
      <c r="I32" s="149" t="s">
        <v>43</v>
      </c>
      <c r="J32" s="149" t="s">
        <v>45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46</v>
      </c>
      <c r="E33" s="136" t="s">
        <v>47</v>
      </c>
      <c r="F33" s="151">
        <f>ROUND((SUM(BE86:BE159)),  2)</f>
        <v>0</v>
      </c>
      <c r="G33" s="41"/>
      <c r="H33" s="41"/>
      <c r="I33" s="152">
        <v>0.20999999999999999</v>
      </c>
      <c r="J33" s="151">
        <f>ROUND(((SUM(BE86:BE159))*I33),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48</v>
      </c>
      <c r="F34" s="151">
        <f>ROUND((SUM(BF86:BF159)),  2)</f>
        <v>0</v>
      </c>
      <c r="G34" s="41"/>
      <c r="H34" s="41"/>
      <c r="I34" s="152">
        <v>0.12</v>
      </c>
      <c r="J34" s="151">
        <f>ROUND(((SUM(BF86:BF159))*I34),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49</v>
      </c>
      <c r="F35" s="151">
        <f>ROUND((SUM(BG86:BG159)),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50</v>
      </c>
      <c r="F36" s="151">
        <f>ROUND((SUM(BH86:BH159)),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51</v>
      </c>
      <c r="F37" s="151">
        <f>ROUND((SUM(BI86:BI159)),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52</v>
      </c>
      <c r="E39" s="155"/>
      <c r="F39" s="155"/>
      <c r="G39" s="156" t="s">
        <v>53</v>
      </c>
      <c r="H39" s="157" t="s">
        <v>54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113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Oprava BP u VN Schindler II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105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24038-14XR-DM-2 - SO 02 - Zábradlí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k.ú. Křtiny</v>
      </c>
      <c r="G52" s="43"/>
      <c r="H52" s="43"/>
      <c r="I52" s="35" t="s">
        <v>23</v>
      </c>
      <c r="J52" s="75" t="str">
        <f>IF(J12="","",J12)</f>
        <v>17. 11. 2024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25</v>
      </c>
      <c r="D54" s="43"/>
      <c r="E54" s="43"/>
      <c r="F54" s="30" t="str">
        <f>E15</f>
        <v>MeU, Školní lesní podnik Masarykův les Křtiny</v>
      </c>
      <c r="G54" s="43"/>
      <c r="H54" s="43"/>
      <c r="I54" s="35" t="s">
        <v>33</v>
      </c>
      <c r="J54" s="39" t="str">
        <f>E21</f>
        <v>Regioprojekt Brno, s.r.o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38</v>
      </c>
      <c r="J55" s="39" t="str">
        <f>E24</f>
        <v>Ing. Michal Doubek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114</v>
      </c>
      <c r="D57" s="166"/>
      <c r="E57" s="166"/>
      <c r="F57" s="166"/>
      <c r="G57" s="166"/>
      <c r="H57" s="166"/>
      <c r="I57" s="166"/>
      <c r="J57" s="167" t="s">
        <v>115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74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116</v>
      </c>
    </row>
    <row r="60" s="9" customFormat="1" ht="24.96" customHeight="1">
      <c r="A60" s="9"/>
      <c r="B60" s="169"/>
      <c r="C60" s="170"/>
      <c r="D60" s="171" t="s">
        <v>117</v>
      </c>
      <c r="E60" s="172"/>
      <c r="F60" s="172"/>
      <c r="G60" s="172"/>
      <c r="H60" s="172"/>
      <c r="I60" s="172"/>
      <c r="J60" s="173">
        <f>J87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118</v>
      </c>
      <c r="E61" s="178"/>
      <c r="F61" s="178"/>
      <c r="G61" s="178"/>
      <c r="H61" s="178"/>
      <c r="I61" s="178"/>
      <c r="J61" s="179">
        <f>J88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396</v>
      </c>
      <c r="E62" s="178"/>
      <c r="F62" s="178"/>
      <c r="G62" s="178"/>
      <c r="H62" s="178"/>
      <c r="I62" s="178"/>
      <c r="J62" s="179">
        <f>J112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121</v>
      </c>
      <c r="E63" s="178"/>
      <c r="F63" s="178"/>
      <c r="G63" s="178"/>
      <c r="H63" s="178"/>
      <c r="I63" s="178"/>
      <c r="J63" s="179">
        <f>J130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122</v>
      </c>
      <c r="E64" s="178"/>
      <c r="F64" s="178"/>
      <c r="G64" s="178"/>
      <c r="H64" s="178"/>
      <c r="I64" s="178"/>
      <c r="J64" s="179">
        <f>J149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9"/>
      <c r="C65" s="170"/>
      <c r="D65" s="171" t="s">
        <v>397</v>
      </c>
      <c r="E65" s="172"/>
      <c r="F65" s="172"/>
      <c r="G65" s="172"/>
      <c r="H65" s="172"/>
      <c r="I65" s="172"/>
      <c r="J65" s="173">
        <f>J152</f>
        <v>0</v>
      </c>
      <c r="K65" s="170"/>
      <c r="L65" s="17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5"/>
      <c r="C66" s="176"/>
      <c r="D66" s="177" t="s">
        <v>398</v>
      </c>
      <c r="E66" s="178"/>
      <c r="F66" s="178"/>
      <c r="G66" s="178"/>
      <c r="H66" s="178"/>
      <c r="I66" s="178"/>
      <c r="J66" s="179">
        <f>J153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6" t="s">
        <v>124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16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4" t="str">
        <f>E7</f>
        <v>Oprava BP u VN Schindler II</v>
      </c>
      <c r="F76" s="35"/>
      <c r="G76" s="35"/>
      <c r="H76" s="35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5" t="s">
        <v>105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24038-14XR-DM-2 - SO 02 - Zábradlí</v>
      </c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21</v>
      </c>
      <c r="D80" s="43"/>
      <c r="E80" s="43"/>
      <c r="F80" s="30" t="str">
        <f>F12</f>
        <v>k.ú. Křtiny</v>
      </c>
      <c r="G80" s="43"/>
      <c r="H80" s="43"/>
      <c r="I80" s="35" t="s">
        <v>23</v>
      </c>
      <c r="J80" s="75" t="str">
        <f>IF(J12="","",J12)</f>
        <v>17. 11. 2024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25.65" customHeight="1">
      <c r="A82" s="41"/>
      <c r="B82" s="42"/>
      <c r="C82" s="35" t="s">
        <v>25</v>
      </c>
      <c r="D82" s="43"/>
      <c r="E82" s="43"/>
      <c r="F82" s="30" t="str">
        <f>E15</f>
        <v>MeU, Školní lesní podnik Masarykův les Křtiny</v>
      </c>
      <c r="G82" s="43"/>
      <c r="H82" s="43"/>
      <c r="I82" s="35" t="s">
        <v>33</v>
      </c>
      <c r="J82" s="39" t="str">
        <f>E21</f>
        <v>Regioprojekt Brno, s.r.o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5" t="s">
        <v>31</v>
      </c>
      <c r="D83" s="43"/>
      <c r="E83" s="43"/>
      <c r="F83" s="30" t="str">
        <f>IF(E18="","",E18)</f>
        <v>Vyplň údaj</v>
      </c>
      <c r="G83" s="43"/>
      <c r="H83" s="43"/>
      <c r="I83" s="35" t="s">
        <v>38</v>
      </c>
      <c r="J83" s="39" t="str">
        <f>E24</f>
        <v>Ing. Michal Doubek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1"/>
      <c r="B85" s="182"/>
      <c r="C85" s="183" t="s">
        <v>125</v>
      </c>
      <c r="D85" s="184" t="s">
        <v>61</v>
      </c>
      <c r="E85" s="184" t="s">
        <v>57</v>
      </c>
      <c r="F85" s="184" t="s">
        <v>58</v>
      </c>
      <c r="G85" s="184" t="s">
        <v>126</v>
      </c>
      <c r="H85" s="184" t="s">
        <v>127</v>
      </c>
      <c r="I85" s="184" t="s">
        <v>128</v>
      </c>
      <c r="J85" s="184" t="s">
        <v>115</v>
      </c>
      <c r="K85" s="185" t="s">
        <v>129</v>
      </c>
      <c r="L85" s="186"/>
      <c r="M85" s="95" t="s">
        <v>19</v>
      </c>
      <c r="N85" s="96" t="s">
        <v>46</v>
      </c>
      <c r="O85" s="96" t="s">
        <v>130</v>
      </c>
      <c r="P85" s="96" t="s">
        <v>131</v>
      </c>
      <c r="Q85" s="96" t="s">
        <v>132</v>
      </c>
      <c r="R85" s="96" t="s">
        <v>133</v>
      </c>
      <c r="S85" s="96" t="s">
        <v>134</v>
      </c>
      <c r="T85" s="97" t="s">
        <v>135</v>
      </c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</row>
    <row r="86" s="2" customFormat="1" ht="22.8" customHeight="1">
      <c r="A86" s="41"/>
      <c r="B86" s="42"/>
      <c r="C86" s="102" t="s">
        <v>136</v>
      </c>
      <c r="D86" s="43"/>
      <c r="E86" s="43"/>
      <c r="F86" s="43"/>
      <c r="G86" s="43"/>
      <c r="H86" s="43"/>
      <c r="I86" s="43"/>
      <c r="J86" s="187">
        <f>BK86</f>
        <v>0</v>
      </c>
      <c r="K86" s="43"/>
      <c r="L86" s="47"/>
      <c r="M86" s="98"/>
      <c r="N86" s="188"/>
      <c r="O86" s="99"/>
      <c r="P86" s="189">
        <f>P87+P152</f>
        <v>0</v>
      </c>
      <c r="Q86" s="99"/>
      <c r="R86" s="189">
        <f>R87+R152</f>
        <v>0.81022713200000007</v>
      </c>
      <c r="S86" s="99"/>
      <c r="T86" s="190">
        <f>T87+T152</f>
        <v>0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20" t="s">
        <v>75</v>
      </c>
      <c r="AU86" s="20" t="s">
        <v>116</v>
      </c>
      <c r="BK86" s="191">
        <f>BK87+BK152</f>
        <v>0</v>
      </c>
    </row>
    <row r="87" s="12" customFormat="1" ht="25.92" customHeight="1">
      <c r="A87" s="12"/>
      <c r="B87" s="192"/>
      <c r="C87" s="193"/>
      <c r="D87" s="194" t="s">
        <v>75</v>
      </c>
      <c r="E87" s="195" t="s">
        <v>137</v>
      </c>
      <c r="F87" s="195" t="s">
        <v>138</v>
      </c>
      <c r="G87" s="193"/>
      <c r="H87" s="193"/>
      <c r="I87" s="196"/>
      <c r="J87" s="197">
        <f>BK87</f>
        <v>0</v>
      </c>
      <c r="K87" s="193"/>
      <c r="L87" s="198"/>
      <c r="M87" s="199"/>
      <c r="N87" s="200"/>
      <c r="O87" s="200"/>
      <c r="P87" s="201">
        <f>P88+P112+P130+P149</f>
        <v>0</v>
      </c>
      <c r="Q87" s="200"/>
      <c r="R87" s="201">
        <f>R88+R112+R130+R149</f>
        <v>0.80902593200000006</v>
      </c>
      <c r="S87" s="200"/>
      <c r="T87" s="202">
        <f>T88+T112+T130+T149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3" t="s">
        <v>84</v>
      </c>
      <c r="AT87" s="204" t="s">
        <v>75</v>
      </c>
      <c r="AU87" s="204" t="s">
        <v>76</v>
      </c>
      <c r="AY87" s="203" t="s">
        <v>139</v>
      </c>
      <c r="BK87" s="205">
        <f>BK88+BK112+BK130+BK149</f>
        <v>0</v>
      </c>
    </row>
    <row r="88" s="12" customFormat="1" ht="22.8" customHeight="1">
      <c r="A88" s="12"/>
      <c r="B88" s="192"/>
      <c r="C88" s="193"/>
      <c r="D88" s="194" t="s">
        <v>75</v>
      </c>
      <c r="E88" s="206" t="s">
        <v>84</v>
      </c>
      <c r="F88" s="206" t="s">
        <v>140</v>
      </c>
      <c r="G88" s="193"/>
      <c r="H88" s="193"/>
      <c r="I88" s="196"/>
      <c r="J88" s="207">
        <f>BK88</f>
        <v>0</v>
      </c>
      <c r="K88" s="193"/>
      <c r="L88" s="198"/>
      <c r="M88" s="199"/>
      <c r="N88" s="200"/>
      <c r="O88" s="200"/>
      <c r="P88" s="201">
        <f>SUM(P89:P111)</f>
        <v>0</v>
      </c>
      <c r="Q88" s="200"/>
      <c r="R88" s="201">
        <f>SUM(R89:R111)</f>
        <v>0</v>
      </c>
      <c r="S88" s="200"/>
      <c r="T88" s="202">
        <f>SUM(T89:T111)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3" t="s">
        <v>84</v>
      </c>
      <c r="AT88" s="204" t="s">
        <v>75</v>
      </c>
      <c r="AU88" s="204" t="s">
        <v>84</v>
      </c>
      <c r="AY88" s="203" t="s">
        <v>139</v>
      </c>
      <c r="BK88" s="205">
        <f>SUM(BK89:BK111)</f>
        <v>0</v>
      </c>
    </row>
    <row r="89" s="2" customFormat="1" ht="24.15" customHeight="1">
      <c r="A89" s="41"/>
      <c r="B89" s="42"/>
      <c r="C89" s="208" t="s">
        <v>84</v>
      </c>
      <c r="D89" s="208" t="s">
        <v>141</v>
      </c>
      <c r="E89" s="209" t="s">
        <v>399</v>
      </c>
      <c r="F89" s="210" t="s">
        <v>400</v>
      </c>
      <c r="G89" s="211" t="s">
        <v>99</v>
      </c>
      <c r="H89" s="212">
        <v>4.8959999999999999</v>
      </c>
      <c r="I89" s="213"/>
      <c r="J89" s="214">
        <f>ROUND(I89*H89,2)</f>
        <v>0</v>
      </c>
      <c r="K89" s="210" t="s">
        <v>144</v>
      </c>
      <c r="L89" s="47"/>
      <c r="M89" s="215" t="s">
        <v>19</v>
      </c>
      <c r="N89" s="216" t="s">
        <v>47</v>
      </c>
      <c r="O89" s="87"/>
      <c r="P89" s="217">
        <f>O89*H89</f>
        <v>0</v>
      </c>
      <c r="Q89" s="217">
        <v>0</v>
      </c>
      <c r="R89" s="217">
        <f>Q89*H89</f>
        <v>0</v>
      </c>
      <c r="S89" s="217">
        <v>0</v>
      </c>
      <c r="T89" s="218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145</v>
      </c>
      <c r="AT89" s="219" t="s">
        <v>141</v>
      </c>
      <c r="AU89" s="219" t="s">
        <v>86</v>
      </c>
      <c r="AY89" s="20" t="s">
        <v>139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20" t="s">
        <v>84</v>
      </c>
      <c r="BK89" s="220">
        <f>ROUND(I89*H89,2)</f>
        <v>0</v>
      </c>
      <c r="BL89" s="20" t="s">
        <v>145</v>
      </c>
      <c r="BM89" s="219" t="s">
        <v>401</v>
      </c>
    </row>
    <row r="90" s="2" customFormat="1">
      <c r="A90" s="41"/>
      <c r="B90" s="42"/>
      <c r="C90" s="43"/>
      <c r="D90" s="221" t="s">
        <v>147</v>
      </c>
      <c r="E90" s="43"/>
      <c r="F90" s="222" t="s">
        <v>402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147</v>
      </c>
      <c r="AU90" s="20" t="s">
        <v>86</v>
      </c>
    </row>
    <row r="91" s="13" customFormat="1">
      <c r="A91" s="13"/>
      <c r="B91" s="226"/>
      <c r="C91" s="227"/>
      <c r="D91" s="228" t="s">
        <v>149</v>
      </c>
      <c r="E91" s="229" t="s">
        <v>19</v>
      </c>
      <c r="F91" s="230" t="s">
        <v>403</v>
      </c>
      <c r="G91" s="227"/>
      <c r="H91" s="231">
        <v>4.8959999999999999</v>
      </c>
      <c r="I91" s="232"/>
      <c r="J91" s="227"/>
      <c r="K91" s="227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149</v>
      </c>
      <c r="AU91" s="237" t="s">
        <v>86</v>
      </c>
      <c r="AV91" s="13" t="s">
        <v>86</v>
      </c>
      <c r="AW91" s="13" t="s">
        <v>37</v>
      </c>
      <c r="AX91" s="13" t="s">
        <v>76</v>
      </c>
      <c r="AY91" s="237" t="s">
        <v>139</v>
      </c>
    </row>
    <row r="92" s="14" customFormat="1">
      <c r="A92" s="14"/>
      <c r="B92" s="238"/>
      <c r="C92" s="239"/>
      <c r="D92" s="228" t="s">
        <v>149</v>
      </c>
      <c r="E92" s="240" t="s">
        <v>19</v>
      </c>
      <c r="F92" s="241" t="s">
        <v>151</v>
      </c>
      <c r="G92" s="239"/>
      <c r="H92" s="242">
        <v>4.8959999999999999</v>
      </c>
      <c r="I92" s="243"/>
      <c r="J92" s="239"/>
      <c r="K92" s="239"/>
      <c r="L92" s="244"/>
      <c r="M92" s="245"/>
      <c r="N92" s="246"/>
      <c r="O92" s="246"/>
      <c r="P92" s="246"/>
      <c r="Q92" s="246"/>
      <c r="R92" s="246"/>
      <c r="S92" s="246"/>
      <c r="T92" s="24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8" t="s">
        <v>149</v>
      </c>
      <c r="AU92" s="248" t="s">
        <v>86</v>
      </c>
      <c r="AV92" s="14" t="s">
        <v>145</v>
      </c>
      <c r="AW92" s="14" t="s">
        <v>37</v>
      </c>
      <c r="AX92" s="14" t="s">
        <v>84</v>
      </c>
      <c r="AY92" s="248" t="s">
        <v>139</v>
      </c>
    </row>
    <row r="93" s="2" customFormat="1" ht="24.15" customHeight="1">
      <c r="A93" s="41"/>
      <c r="B93" s="42"/>
      <c r="C93" s="208" t="s">
        <v>86</v>
      </c>
      <c r="D93" s="208" t="s">
        <v>141</v>
      </c>
      <c r="E93" s="209" t="s">
        <v>404</v>
      </c>
      <c r="F93" s="210" t="s">
        <v>405</v>
      </c>
      <c r="G93" s="211" t="s">
        <v>99</v>
      </c>
      <c r="H93" s="212">
        <v>4.8959999999999999</v>
      </c>
      <c r="I93" s="213"/>
      <c r="J93" s="214">
        <f>ROUND(I93*H93,2)</f>
        <v>0</v>
      </c>
      <c r="K93" s="210" t="s">
        <v>144</v>
      </c>
      <c r="L93" s="47"/>
      <c r="M93" s="215" t="s">
        <v>19</v>
      </c>
      <c r="N93" s="216" t="s">
        <v>47</v>
      </c>
      <c r="O93" s="87"/>
      <c r="P93" s="217">
        <f>O93*H93</f>
        <v>0</v>
      </c>
      <c r="Q93" s="217">
        <v>0</v>
      </c>
      <c r="R93" s="217">
        <f>Q93*H93</f>
        <v>0</v>
      </c>
      <c r="S93" s="217">
        <v>0</v>
      </c>
      <c r="T93" s="218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9" t="s">
        <v>145</v>
      </c>
      <c r="AT93" s="219" t="s">
        <v>141</v>
      </c>
      <c r="AU93" s="219" t="s">
        <v>86</v>
      </c>
      <c r="AY93" s="20" t="s">
        <v>139</v>
      </c>
      <c r="BE93" s="220">
        <f>IF(N93="základní",J93,0)</f>
        <v>0</v>
      </c>
      <c r="BF93" s="220">
        <f>IF(N93="snížená",J93,0)</f>
        <v>0</v>
      </c>
      <c r="BG93" s="220">
        <f>IF(N93="zákl. přenesená",J93,0)</f>
        <v>0</v>
      </c>
      <c r="BH93" s="220">
        <f>IF(N93="sníž. přenesená",J93,0)</f>
        <v>0</v>
      </c>
      <c r="BI93" s="220">
        <f>IF(N93="nulová",J93,0)</f>
        <v>0</v>
      </c>
      <c r="BJ93" s="20" t="s">
        <v>84</v>
      </c>
      <c r="BK93" s="220">
        <f>ROUND(I93*H93,2)</f>
        <v>0</v>
      </c>
      <c r="BL93" s="20" t="s">
        <v>145</v>
      </c>
      <c r="BM93" s="219" t="s">
        <v>406</v>
      </c>
    </row>
    <row r="94" s="2" customFormat="1">
      <c r="A94" s="41"/>
      <c r="B94" s="42"/>
      <c r="C94" s="43"/>
      <c r="D94" s="221" t="s">
        <v>147</v>
      </c>
      <c r="E94" s="43"/>
      <c r="F94" s="222" t="s">
        <v>407</v>
      </c>
      <c r="G94" s="43"/>
      <c r="H94" s="43"/>
      <c r="I94" s="223"/>
      <c r="J94" s="43"/>
      <c r="K94" s="43"/>
      <c r="L94" s="47"/>
      <c r="M94" s="224"/>
      <c r="N94" s="225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147</v>
      </c>
      <c r="AU94" s="20" t="s">
        <v>86</v>
      </c>
    </row>
    <row r="95" s="13" customFormat="1">
      <c r="A95" s="13"/>
      <c r="B95" s="226"/>
      <c r="C95" s="227"/>
      <c r="D95" s="228" t="s">
        <v>149</v>
      </c>
      <c r="E95" s="229" t="s">
        <v>19</v>
      </c>
      <c r="F95" s="230" t="s">
        <v>408</v>
      </c>
      <c r="G95" s="227"/>
      <c r="H95" s="231">
        <v>2.6640000000000001</v>
      </c>
      <c r="I95" s="232"/>
      <c r="J95" s="227"/>
      <c r="K95" s="227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149</v>
      </c>
      <c r="AU95" s="237" t="s">
        <v>86</v>
      </c>
      <c r="AV95" s="13" t="s">
        <v>86</v>
      </c>
      <c r="AW95" s="13" t="s">
        <v>37</v>
      </c>
      <c r="AX95" s="13" t="s">
        <v>76</v>
      </c>
      <c r="AY95" s="237" t="s">
        <v>139</v>
      </c>
    </row>
    <row r="96" s="13" customFormat="1">
      <c r="A96" s="13"/>
      <c r="B96" s="226"/>
      <c r="C96" s="227"/>
      <c r="D96" s="228" t="s">
        <v>149</v>
      </c>
      <c r="E96" s="229" t="s">
        <v>19</v>
      </c>
      <c r="F96" s="230" t="s">
        <v>409</v>
      </c>
      <c r="G96" s="227"/>
      <c r="H96" s="231">
        <v>7.1280000000000001</v>
      </c>
      <c r="I96" s="232"/>
      <c r="J96" s="227"/>
      <c r="K96" s="227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149</v>
      </c>
      <c r="AU96" s="237" t="s">
        <v>86</v>
      </c>
      <c r="AV96" s="13" t="s">
        <v>86</v>
      </c>
      <c r="AW96" s="13" t="s">
        <v>37</v>
      </c>
      <c r="AX96" s="13" t="s">
        <v>76</v>
      </c>
      <c r="AY96" s="237" t="s">
        <v>139</v>
      </c>
    </row>
    <row r="97" s="14" customFormat="1">
      <c r="A97" s="14"/>
      <c r="B97" s="238"/>
      <c r="C97" s="239"/>
      <c r="D97" s="228" t="s">
        <v>149</v>
      </c>
      <c r="E97" s="240" t="s">
        <v>388</v>
      </c>
      <c r="F97" s="241" t="s">
        <v>151</v>
      </c>
      <c r="G97" s="239"/>
      <c r="H97" s="242">
        <v>9.7919999999999998</v>
      </c>
      <c r="I97" s="243"/>
      <c r="J97" s="239"/>
      <c r="K97" s="239"/>
      <c r="L97" s="244"/>
      <c r="M97" s="245"/>
      <c r="N97" s="246"/>
      <c r="O97" s="246"/>
      <c r="P97" s="246"/>
      <c r="Q97" s="246"/>
      <c r="R97" s="246"/>
      <c r="S97" s="246"/>
      <c r="T97" s="24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8" t="s">
        <v>149</v>
      </c>
      <c r="AU97" s="248" t="s">
        <v>86</v>
      </c>
      <c r="AV97" s="14" t="s">
        <v>145</v>
      </c>
      <c r="AW97" s="14" t="s">
        <v>37</v>
      </c>
      <c r="AX97" s="14" t="s">
        <v>76</v>
      </c>
      <c r="AY97" s="248" t="s">
        <v>139</v>
      </c>
    </row>
    <row r="98" s="13" customFormat="1">
      <c r="A98" s="13"/>
      <c r="B98" s="226"/>
      <c r="C98" s="227"/>
      <c r="D98" s="228" t="s">
        <v>149</v>
      </c>
      <c r="E98" s="229" t="s">
        <v>19</v>
      </c>
      <c r="F98" s="230" t="s">
        <v>410</v>
      </c>
      <c r="G98" s="227"/>
      <c r="H98" s="231">
        <v>4.8959999999999999</v>
      </c>
      <c r="I98" s="232"/>
      <c r="J98" s="227"/>
      <c r="K98" s="227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149</v>
      </c>
      <c r="AU98" s="237" t="s">
        <v>86</v>
      </c>
      <c r="AV98" s="13" t="s">
        <v>86</v>
      </c>
      <c r="AW98" s="13" t="s">
        <v>37</v>
      </c>
      <c r="AX98" s="13" t="s">
        <v>76</v>
      </c>
      <c r="AY98" s="237" t="s">
        <v>139</v>
      </c>
    </row>
    <row r="99" s="14" customFormat="1">
      <c r="A99" s="14"/>
      <c r="B99" s="238"/>
      <c r="C99" s="239"/>
      <c r="D99" s="228" t="s">
        <v>149</v>
      </c>
      <c r="E99" s="240" t="s">
        <v>19</v>
      </c>
      <c r="F99" s="241" t="s">
        <v>151</v>
      </c>
      <c r="G99" s="239"/>
      <c r="H99" s="242">
        <v>4.8959999999999999</v>
      </c>
      <c r="I99" s="243"/>
      <c r="J99" s="239"/>
      <c r="K99" s="239"/>
      <c r="L99" s="244"/>
      <c r="M99" s="245"/>
      <c r="N99" s="246"/>
      <c r="O99" s="246"/>
      <c r="P99" s="246"/>
      <c r="Q99" s="246"/>
      <c r="R99" s="246"/>
      <c r="S99" s="246"/>
      <c r="T99" s="24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8" t="s">
        <v>149</v>
      </c>
      <c r="AU99" s="248" t="s">
        <v>86</v>
      </c>
      <c r="AV99" s="14" t="s">
        <v>145</v>
      </c>
      <c r="AW99" s="14" t="s">
        <v>37</v>
      </c>
      <c r="AX99" s="14" t="s">
        <v>84</v>
      </c>
      <c r="AY99" s="248" t="s">
        <v>139</v>
      </c>
    </row>
    <row r="100" s="2" customFormat="1" ht="24.15" customHeight="1">
      <c r="A100" s="41"/>
      <c r="B100" s="42"/>
      <c r="C100" s="208" t="s">
        <v>158</v>
      </c>
      <c r="D100" s="208" t="s">
        <v>141</v>
      </c>
      <c r="E100" s="209" t="s">
        <v>411</v>
      </c>
      <c r="F100" s="210" t="s">
        <v>412</v>
      </c>
      <c r="G100" s="211" t="s">
        <v>99</v>
      </c>
      <c r="H100" s="212">
        <v>4.9279999999999999</v>
      </c>
      <c r="I100" s="213"/>
      <c r="J100" s="214">
        <f>ROUND(I100*H100,2)</f>
        <v>0</v>
      </c>
      <c r="K100" s="210" t="s">
        <v>144</v>
      </c>
      <c r="L100" s="47"/>
      <c r="M100" s="215" t="s">
        <v>19</v>
      </c>
      <c r="N100" s="216" t="s">
        <v>47</v>
      </c>
      <c r="O100" s="87"/>
      <c r="P100" s="217">
        <f>O100*H100</f>
        <v>0</v>
      </c>
      <c r="Q100" s="217">
        <v>0</v>
      </c>
      <c r="R100" s="217">
        <f>Q100*H100</f>
        <v>0</v>
      </c>
      <c r="S100" s="217">
        <v>0</v>
      </c>
      <c r="T100" s="218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9" t="s">
        <v>145</v>
      </c>
      <c r="AT100" s="219" t="s">
        <v>141</v>
      </c>
      <c r="AU100" s="219" t="s">
        <v>86</v>
      </c>
      <c r="AY100" s="20" t="s">
        <v>139</v>
      </c>
      <c r="BE100" s="220">
        <f>IF(N100="základní",J100,0)</f>
        <v>0</v>
      </c>
      <c r="BF100" s="220">
        <f>IF(N100="snížená",J100,0)</f>
        <v>0</v>
      </c>
      <c r="BG100" s="220">
        <f>IF(N100="zákl. přenesená",J100,0)</f>
        <v>0</v>
      </c>
      <c r="BH100" s="220">
        <f>IF(N100="sníž. přenesená",J100,0)</f>
        <v>0</v>
      </c>
      <c r="BI100" s="220">
        <f>IF(N100="nulová",J100,0)</f>
        <v>0</v>
      </c>
      <c r="BJ100" s="20" t="s">
        <v>84</v>
      </c>
      <c r="BK100" s="220">
        <f>ROUND(I100*H100,2)</f>
        <v>0</v>
      </c>
      <c r="BL100" s="20" t="s">
        <v>145</v>
      </c>
      <c r="BM100" s="219" t="s">
        <v>413</v>
      </c>
    </row>
    <row r="101" s="2" customFormat="1">
      <c r="A101" s="41"/>
      <c r="B101" s="42"/>
      <c r="C101" s="43"/>
      <c r="D101" s="221" t="s">
        <v>147</v>
      </c>
      <c r="E101" s="43"/>
      <c r="F101" s="222" t="s">
        <v>414</v>
      </c>
      <c r="G101" s="43"/>
      <c r="H101" s="43"/>
      <c r="I101" s="223"/>
      <c r="J101" s="43"/>
      <c r="K101" s="43"/>
      <c r="L101" s="47"/>
      <c r="M101" s="224"/>
      <c r="N101" s="225"/>
      <c r="O101" s="87"/>
      <c r="P101" s="87"/>
      <c r="Q101" s="87"/>
      <c r="R101" s="87"/>
      <c r="S101" s="87"/>
      <c r="T101" s="88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T101" s="20" t="s">
        <v>147</v>
      </c>
      <c r="AU101" s="20" t="s">
        <v>86</v>
      </c>
    </row>
    <row r="102" s="13" customFormat="1">
      <c r="A102" s="13"/>
      <c r="B102" s="226"/>
      <c r="C102" s="227"/>
      <c r="D102" s="228" t="s">
        <v>149</v>
      </c>
      <c r="E102" s="229" t="s">
        <v>19</v>
      </c>
      <c r="F102" s="230" t="s">
        <v>415</v>
      </c>
      <c r="G102" s="227"/>
      <c r="H102" s="231">
        <v>3.5840000000000001</v>
      </c>
      <c r="I102" s="232"/>
      <c r="J102" s="227"/>
      <c r="K102" s="227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149</v>
      </c>
      <c r="AU102" s="237" t="s">
        <v>86</v>
      </c>
      <c r="AV102" s="13" t="s">
        <v>86</v>
      </c>
      <c r="AW102" s="13" t="s">
        <v>37</v>
      </c>
      <c r="AX102" s="13" t="s">
        <v>76</v>
      </c>
      <c r="AY102" s="237" t="s">
        <v>139</v>
      </c>
    </row>
    <row r="103" s="13" customFormat="1">
      <c r="A103" s="13"/>
      <c r="B103" s="226"/>
      <c r="C103" s="227"/>
      <c r="D103" s="228" t="s">
        <v>149</v>
      </c>
      <c r="E103" s="229" t="s">
        <v>19</v>
      </c>
      <c r="F103" s="230" t="s">
        <v>416</v>
      </c>
      <c r="G103" s="227"/>
      <c r="H103" s="231">
        <v>1.3440000000000001</v>
      </c>
      <c r="I103" s="232"/>
      <c r="J103" s="227"/>
      <c r="K103" s="227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149</v>
      </c>
      <c r="AU103" s="237" t="s">
        <v>86</v>
      </c>
      <c r="AV103" s="13" t="s">
        <v>86</v>
      </c>
      <c r="AW103" s="13" t="s">
        <v>37</v>
      </c>
      <c r="AX103" s="13" t="s">
        <v>76</v>
      </c>
      <c r="AY103" s="237" t="s">
        <v>139</v>
      </c>
    </row>
    <row r="104" s="14" customFormat="1">
      <c r="A104" s="14"/>
      <c r="B104" s="238"/>
      <c r="C104" s="239"/>
      <c r="D104" s="228" t="s">
        <v>149</v>
      </c>
      <c r="E104" s="240" t="s">
        <v>390</v>
      </c>
      <c r="F104" s="241" t="s">
        <v>151</v>
      </c>
      <c r="G104" s="239"/>
      <c r="H104" s="242">
        <v>4.9279999999999999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149</v>
      </c>
      <c r="AU104" s="248" t="s">
        <v>86</v>
      </c>
      <c r="AV104" s="14" t="s">
        <v>145</v>
      </c>
      <c r="AW104" s="14" t="s">
        <v>37</v>
      </c>
      <c r="AX104" s="14" t="s">
        <v>84</v>
      </c>
      <c r="AY104" s="248" t="s">
        <v>139</v>
      </c>
    </row>
    <row r="105" s="2" customFormat="1" ht="37.8" customHeight="1">
      <c r="A105" s="41"/>
      <c r="B105" s="42"/>
      <c r="C105" s="208" t="s">
        <v>145</v>
      </c>
      <c r="D105" s="208" t="s">
        <v>141</v>
      </c>
      <c r="E105" s="209" t="s">
        <v>176</v>
      </c>
      <c r="F105" s="210" t="s">
        <v>177</v>
      </c>
      <c r="G105" s="211" t="s">
        <v>178</v>
      </c>
      <c r="H105" s="212">
        <v>8.2690000000000001</v>
      </c>
      <c r="I105" s="213"/>
      <c r="J105" s="214">
        <f>ROUND(I105*H105,2)</f>
        <v>0</v>
      </c>
      <c r="K105" s="210" t="s">
        <v>19</v>
      </c>
      <c r="L105" s="47"/>
      <c r="M105" s="215" t="s">
        <v>19</v>
      </c>
      <c r="N105" s="216" t="s">
        <v>47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</v>
      </c>
      <c r="T105" s="218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145</v>
      </c>
      <c r="AT105" s="219" t="s">
        <v>141</v>
      </c>
      <c r="AU105" s="219" t="s">
        <v>86</v>
      </c>
      <c r="AY105" s="20" t="s">
        <v>139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20" t="s">
        <v>84</v>
      </c>
      <c r="BK105" s="220">
        <f>ROUND(I105*H105,2)</f>
        <v>0</v>
      </c>
      <c r="BL105" s="20" t="s">
        <v>145</v>
      </c>
      <c r="BM105" s="219" t="s">
        <v>417</v>
      </c>
    </row>
    <row r="106" s="2" customFormat="1">
      <c r="A106" s="41"/>
      <c r="B106" s="42"/>
      <c r="C106" s="43"/>
      <c r="D106" s="228" t="s">
        <v>180</v>
      </c>
      <c r="E106" s="43"/>
      <c r="F106" s="249" t="s">
        <v>181</v>
      </c>
      <c r="G106" s="43"/>
      <c r="H106" s="43"/>
      <c r="I106" s="223"/>
      <c r="J106" s="43"/>
      <c r="K106" s="43"/>
      <c r="L106" s="47"/>
      <c r="M106" s="224"/>
      <c r="N106" s="225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180</v>
      </c>
      <c r="AU106" s="20" t="s">
        <v>86</v>
      </c>
    </row>
    <row r="107" s="13" customFormat="1">
      <c r="A107" s="13"/>
      <c r="B107" s="226"/>
      <c r="C107" s="227"/>
      <c r="D107" s="228" t="s">
        <v>149</v>
      </c>
      <c r="E107" s="229" t="s">
        <v>19</v>
      </c>
      <c r="F107" s="230" t="s">
        <v>388</v>
      </c>
      <c r="G107" s="227"/>
      <c r="H107" s="231">
        <v>9.7919999999999998</v>
      </c>
      <c r="I107" s="232"/>
      <c r="J107" s="227"/>
      <c r="K107" s="227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149</v>
      </c>
      <c r="AU107" s="237" t="s">
        <v>86</v>
      </c>
      <c r="AV107" s="13" t="s">
        <v>86</v>
      </c>
      <c r="AW107" s="13" t="s">
        <v>37</v>
      </c>
      <c r="AX107" s="13" t="s">
        <v>76</v>
      </c>
      <c r="AY107" s="237" t="s">
        <v>139</v>
      </c>
    </row>
    <row r="108" s="13" customFormat="1">
      <c r="A108" s="13"/>
      <c r="B108" s="226"/>
      <c r="C108" s="227"/>
      <c r="D108" s="228" t="s">
        <v>149</v>
      </c>
      <c r="E108" s="229" t="s">
        <v>19</v>
      </c>
      <c r="F108" s="230" t="s">
        <v>418</v>
      </c>
      <c r="G108" s="227"/>
      <c r="H108" s="231">
        <v>-4.9279999999999999</v>
      </c>
      <c r="I108" s="232"/>
      <c r="J108" s="227"/>
      <c r="K108" s="227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149</v>
      </c>
      <c r="AU108" s="237" t="s">
        <v>86</v>
      </c>
      <c r="AV108" s="13" t="s">
        <v>86</v>
      </c>
      <c r="AW108" s="13" t="s">
        <v>37</v>
      </c>
      <c r="AX108" s="13" t="s">
        <v>76</v>
      </c>
      <c r="AY108" s="237" t="s">
        <v>139</v>
      </c>
    </row>
    <row r="109" s="14" customFormat="1">
      <c r="A109" s="14"/>
      <c r="B109" s="238"/>
      <c r="C109" s="239"/>
      <c r="D109" s="228" t="s">
        <v>149</v>
      </c>
      <c r="E109" s="240" t="s">
        <v>386</v>
      </c>
      <c r="F109" s="241" t="s">
        <v>151</v>
      </c>
      <c r="G109" s="239"/>
      <c r="H109" s="242">
        <v>4.8639999999999999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149</v>
      </c>
      <c r="AU109" s="248" t="s">
        <v>86</v>
      </c>
      <c r="AV109" s="14" t="s">
        <v>145</v>
      </c>
      <c r="AW109" s="14" t="s">
        <v>37</v>
      </c>
      <c r="AX109" s="14" t="s">
        <v>76</v>
      </c>
      <c r="AY109" s="248" t="s">
        <v>139</v>
      </c>
    </row>
    <row r="110" s="13" customFormat="1">
      <c r="A110" s="13"/>
      <c r="B110" s="226"/>
      <c r="C110" s="227"/>
      <c r="D110" s="228" t="s">
        <v>149</v>
      </c>
      <c r="E110" s="229" t="s">
        <v>19</v>
      </c>
      <c r="F110" s="230" t="s">
        <v>419</v>
      </c>
      <c r="G110" s="227"/>
      <c r="H110" s="231">
        <v>8.2690000000000001</v>
      </c>
      <c r="I110" s="232"/>
      <c r="J110" s="227"/>
      <c r="K110" s="227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149</v>
      </c>
      <c r="AU110" s="237" t="s">
        <v>86</v>
      </c>
      <c r="AV110" s="13" t="s">
        <v>86</v>
      </c>
      <c r="AW110" s="13" t="s">
        <v>37</v>
      </c>
      <c r="AX110" s="13" t="s">
        <v>76</v>
      </c>
      <c r="AY110" s="237" t="s">
        <v>139</v>
      </c>
    </row>
    <row r="111" s="14" customFormat="1">
      <c r="A111" s="14"/>
      <c r="B111" s="238"/>
      <c r="C111" s="239"/>
      <c r="D111" s="228" t="s">
        <v>149</v>
      </c>
      <c r="E111" s="240" t="s">
        <v>19</v>
      </c>
      <c r="F111" s="241" t="s">
        <v>151</v>
      </c>
      <c r="G111" s="239"/>
      <c r="H111" s="242">
        <v>8.2690000000000001</v>
      </c>
      <c r="I111" s="243"/>
      <c r="J111" s="239"/>
      <c r="K111" s="239"/>
      <c r="L111" s="244"/>
      <c r="M111" s="245"/>
      <c r="N111" s="246"/>
      <c r="O111" s="246"/>
      <c r="P111" s="246"/>
      <c r="Q111" s="246"/>
      <c r="R111" s="246"/>
      <c r="S111" s="246"/>
      <c r="T111" s="247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8" t="s">
        <v>149</v>
      </c>
      <c r="AU111" s="248" t="s">
        <v>86</v>
      </c>
      <c r="AV111" s="14" t="s">
        <v>145</v>
      </c>
      <c r="AW111" s="14" t="s">
        <v>37</v>
      </c>
      <c r="AX111" s="14" t="s">
        <v>84</v>
      </c>
      <c r="AY111" s="248" t="s">
        <v>139</v>
      </c>
    </row>
    <row r="112" s="12" customFormat="1" ht="22.8" customHeight="1">
      <c r="A112" s="12"/>
      <c r="B112" s="192"/>
      <c r="C112" s="193"/>
      <c r="D112" s="194" t="s">
        <v>75</v>
      </c>
      <c r="E112" s="206" t="s">
        <v>86</v>
      </c>
      <c r="F112" s="206" t="s">
        <v>420</v>
      </c>
      <c r="G112" s="193"/>
      <c r="H112" s="193"/>
      <c r="I112" s="196"/>
      <c r="J112" s="207">
        <f>BK112</f>
        <v>0</v>
      </c>
      <c r="K112" s="193"/>
      <c r="L112" s="198"/>
      <c r="M112" s="199"/>
      <c r="N112" s="200"/>
      <c r="O112" s="200"/>
      <c r="P112" s="201">
        <f>SUM(P113:P129)</f>
        <v>0</v>
      </c>
      <c r="Q112" s="200"/>
      <c r="R112" s="201">
        <f>SUM(R113:R129)</f>
        <v>0.80308800000000002</v>
      </c>
      <c r="S112" s="200"/>
      <c r="T112" s="202">
        <f>SUM(T113:T129)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3" t="s">
        <v>84</v>
      </c>
      <c r="AT112" s="204" t="s">
        <v>75</v>
      </c>
      <c r="AU112" s="204" t="s">
        <v>84</v>
      </c>
      <c r="AY112" s="203" t="s">
        <v>139</v>
      </c>
      <c r="BK112" s="205">
        <f>SUM(BK113:BK129)</f>
        <v>0</v>
      </c>
    </row>
    <row r="113" s="2" customFormat="1" ht="16.5" customHeight="1">
      <c r="A113" s="41"/>
      <c r="B113" s="42"/>
      <c r="C113" s="208" t="s">
        <v>168</v>
      </c>
      <c r="D113" s="208" t="s">
        <v>141</v>
      </c>
      <c r="E113" s="209" t="s">
        <v>421</v>
      </c>
      <c r="F113" s="210" t="s">
        <v>422</v>
      </c>
      <c r="G113" s="211" t="s">
        <v>99</v>
      </c>
      <c r="H113" s="212">
        <v>1.1200000000000001</v>
      </c>
      <c r="I113" s="213"/>
      <c r="J113" s="214">
        <f>ROUND(I113*H113,2)</f>
        <v>0</v>
      </c>
      <c r="K113" s="210" t="s">
        <v>144</v>
      </c>
      <c r="L113" s="47"/>
      <c r="M113" s="215" t="s">
        <v>19</v>
      </c>
      <c r="N113" s="216" t="s">
        <v>47</v>
      </c>
      <c r="O113" s="87"/>
      <c r="P113" s="217">
        <f>O113*H113</f>
        <v>0</v>
      </c>
      <c r="Q113" s="217">
        <v>0</v>
      </c>
      <c r="R113" s="217">
        <f>Q113*H113</f>
        <v>0</v>
      </c>
      <c r="S113" s="217">
        <v>0</v>
      </c>
      <c r="T113" s="218">
        <f>S113*H113</f>
        <v>0</v>
      </c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R113" s="219" t="s">
        <v>145</v>
      </c>
      <c r="AT113" s="219" t="s">
        <v>141</v>
      </c>
      <c r="AU113" s="219" t="s">
        <v>86</v>
      </c>
      <c r="AY113" s="20" t="s">
        <v>139</v>
      </c>
      <c r="BE113" s="220">
        <f>IF(N113="základní",J113,0)</f>
        <v>0</v>
      </c>
      <c r="BF113" s="220">
        <f>IF(N113="snížená",J113,0)</f>
        <v>0</v>
      </c>
      <c r="BG113" s="220">
        <f>IF(N113="zákl. přenesená",J113,0)</f>
        <v>0</v>
      </c>
      <c r="BH113" s="220">
        <f>IF(N113="sníž. přenesená",J113,0)</f>
        <v>0</v>
      </c>
      <c r="BI113" s="220">
        <f>IF(N113="nulová",J113,0)</f>
        <v>0</v>
      </c>
      <c r="BJ113" s="20" t="s">
        <v>84</v>
      </c>
      <c r="BK113" s="220">
        <f>ROUND(I113*H113,2)</f>
        <v>0</v>
      </c>
      <c r="BL113" s="20" t="s">
        <v>145</v>
      </c>
      <c r="BM113" s="219" t="s">
        <v>423</v>
      </c>
    </row>
    <row r="114" s="2" customFormat="1">
      <c r="A114" s="41"/>
      <c r="B114" s="42"/>
      <c r="C114" s="43"/>
      <c r="D114" s="221" t="s">
        <v>147</v>
      </c>
      <c r="E114" s="43"/>
      <c r="F114" s="222" t="s">
        <v>424</v>
      </c>
      <c r="G114" s="43"/>
      <c r="H114" s="43"/>
      <c r="I114" s="223"/>
      <c r="J114" s="43"/>
      <c r="K114" s="43"/>
      <c r="L114" s="47"/>
      <c r="M114" s="224"/>
      <c r="N114" s="225"/>
      <c r="O114" s="87"/>
      <c r="P114" s="87"/>
      <c r="Q114" s="87"/>
      <c r="R114" s="87"/>
      <c r="S114" s="87"/>
      <c r="T114" s="88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T114" s="20" t="s">
        <v>147</v>
      </c>
      <c r="AU114" s="20" t="s">
        <v>86</v>
      </c>
    </row>
    <row r="115" s="13" customFormat="1">
      <c r="A115" s="13"/>
      <c r="B115" s="226"/>
      <c r="C115" s="227"/>
      <c r="D115" s="228" t="s">
        <v>149</v>
      </c>
      <c r="E115" s="229" t="s">
        <v>19</v>
      </c>
      <c r="F115" s="230" t="s">
        <v>425</v>
      </c>
      <c r="G115" s="227"/>
      <c r="H115" s="231">
        <v>1.1200000000000001</v>
      </c>
      <c r="I115" s="232"/>
      <c r="J115" s="227"/>
      <c r="K115" s="227"/>
      <c r="L115" s="233"/>
      <c r="M115" s="234"/>
      <c r="N115" s="235"/>
      <c r="O115" s="235"/>
      <c r="P115" s="235"/>
      <c r="Q115" s="235"/>
      <c r="R115" s="235"/>
      <c r="S115" s="235"/>
      <c r="T115" s="236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7" t="s">
        <v>149</v>
      </c>
      <c r="AU115" s="237" t="s">
        <v>86</v>
      </c>
      <c r="AV115" s="13" t="s">
        <v>86</v>
      </c>
      <c r="AW115" s="13" t="s">
        <v>37</v>
      </c>
      <c r="AX115" s="13" t="s">
        <v>76</v>
      </c>
      <c r="AY115" s="237" t="s">
        <v>139</v>
      </c>
    </row>
    <row r="116" s="14" customFormat="1">
      <c r="A116" s="14"/>
      <c r="B116" s="238"/>
      <c r="C116" s="239"/>
      <c r="D116" s="228" t="s">
        <v>149</v>
      </c>
      <c r="E116" s="240" t="s">
        <v>19</v>
      </c>
      <c r="F116" s="241" t="s">
        <v>151</v>
      </c>
      <c r="G116" s="239"/>
      <c r="H116" s="242">
        <v>1.1200000000000001</v>
      </c>
      <c r="I116" s="243"/>
      <c r="J116" s="239"/>
      <c r="K116" s="239"/>
      <c r="L116" s="244"/>
      <c r="M116" s="245"/>
      <c r="N116" s="246"/>
      <c r="O116" s="246"/>
      <c r="P116" s="246"/>
      <c r="Q116" s="246"/>
      <c r="R116" s="246"/>
      <c r="S116" s="246"/>
      <c r="T116" s="247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8" t="s">
        <v>149</v>
      </c>
      <c r="AU116" s="248" t="s">
        <v>86</v>
      </c>
      <c r="AV116" s="14" t="s">
        <v>145</v>
      </c>
      <c r="AW116" s="14" t="s">
        <v>37</v>
      </c>
      <c r="AX116" s="14" t="s">
        <v>84</v>
      </c>
      <c r="AY116" s="248" t="s">
        <v>139</v>
      </c>
    </row>
    <row r="117" s="2" customFormat="1" ht="16.5" customHeight="1">
      <c r="A117" s="41"/>
      <c r="B117" s="42"/>
      <c r="C117" s="208" t="s">
        <v>175</v>
      </c>
      <c r="D117" s="208" t="s">
        <v>141</v>
      </c>
      <c r="E117" s="209" t="s">
        <v>426</v>
      </c>
      <c r="F117" s="210" t="s">
        <v>427</v>
      </c>
      <c r="G117" s="211" t="s">
        <v>187</v>
      </c>
      <c r="H117" s="212">
        <v>5.2800000000000002</v>
      </c>
      <c r="I117" s="213"/>
      <c r="J117" s="214">
        <f>ROUND(I117*H117,2)</f>
        <v>0</v>
      </c>
      <c r="K117" s="210" t="s">
        <v>428</v>
      </c>
      <c r="L117" s="47"/>
      <c r="M117" s="215" t="s">
        <v>19</v>
      </c>
      <c r="N117" s="216" t="s">
        <v>47</v>
      </c>
      <c r="O117" s="87"/>
      <c r="P117" s="217">
        <f>O117*H117</f>
        <v>0</v>
      </c>
      <c r="Q117" s="217">
        <v>0.035099999999999999</v>
      </c>
      <c r="R117" s="217">
        <f>Q117*H117</f>
        <v>0.18532799999999999</v>
      </c>
      <c r="S117" s="217">
        <v>0</v>
      </c>
      <c r="T117" s="218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9" t="s">
        <v>145</v>
      </c>
      <c r="AT117" s="219" t="s">
        <v>141</v>
      </c>
      <c r="AU117" s="219" t="s">
        <v>86</v>
      </c>
      <c r="AY117" s="20" t="s">
        <v>139</v>
      </c>
      <c r="BE117" s="220">
        <f>IF(N117="základní",J117,0)</f>
        <v>0</v>
      </c>
      <c r="BF117" s="220">
        <f>IF(N117="snížená",J117,0)</f>
        <v>0</v>
      </c>
      <c r="BG117" s="220">
        <f>IF(N117="zákl. přenesená",J117,0)</f>
        <v>0</v>
      </c>
      <c r="BH117" s="220">
        <f>IF(N117="sníž. přenesená",J117,0)</f>
        <v>0</v>
      </c>
      <c r="BI117" s="220">
        <f>IF(N117="nulová",J117,0)</f>
        <v>0</v>
      </c>
      <c r="BJ117" s="20" t="s">
        <v>84</v>
      </c>
      <c r="BK117" s="220">
        <f>ROUND(I117*H117,2)</f>
        <v>0</v>
      </c>
      <c r="BL117" s="20" t="s">
        <v>145</v>
      </c>
      <c r="BM117" s="219" t="s">
        <v>429</v>
      </c>
    </row>
    <row r="118" s="2" customFormat="1">
      <c r="A118" s="41"/>
      <c r="B118" s="42"/>
      <c r="C118" s="43"/>
      <c r="D118" s="221" t="s">
        <v>147</v>
      </c>
      <c r="E118" s="43"/>
      <c r="F118" s="222" t="s">
        <v>430</v>
      </c>
      <c r="G118" s="43"/>
      <c r="H118" s="43"/>
      <c r="I118" s="223"/>
      <c r="J118" s="43"/>
      <c r="K118" s="43"/>
      <c r="L118" s="47"/>
      <c r="M118" s="224"/>
      <c r="N118" s="225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147</v>
      </c>
      <c r="AU118" s="20" t="s">
        <v>86</v>
      </c>
    </row>
    <row r="119" s="13" customFormat="1">
      <c r="A119" s="13"/>
      <c r="B119" s="226"/>
      <c r="C119" s="227"/>
      <c r="D119" s="228" t="s">
        <v>149</v>
      </c>
      <c r="E119" s="229" t="s">
        <v>19</v>
      </c>
      <c r="F119" s="230" t="s">
        <v>431</v>
      </c>
      <c r="G119" s="227"/>
      <c r="H119" s="231">
        <v>0.80000000000000004</v>
      </c>
      <c r="I119" s="232"/>
      <c r="J119" s="227"/>
      <c r="K119" s="227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149</v>
      </c>
      <c r="AU119" s="237" t="s">
        <v>86</v>
      </c>
      <c r="AV119" s="13" t="s">
        <v>86</v>
      </c>
      <c r="AW119" s="13" t="s">
        <v>37</v>
      </c>
      <c r="AX119" s="13" t="s">
        <v>76</v>
      </c>
      <c r="AY119" s="237" t="s">
        <v>139</v>
      </c>
    </row>
    <row r="120" s="13" customFormat="1">
      <c r="A120" s="13"/>
      <c r="B120" s="226"/>
      <c r="C120" s="227"/>
      <c r="D120" s="228" t="s">
        <v>149</v>
      </c>
      <c r="E120" s="229" t="s">
        <v>19</v>
      </c>
      <c r="F120" s="230" t="s">
        <v>432</v>
      </c>
      <c r="G120" s="227"/>
      <c r="H120" s="231">
        <v>4.4800000000000004</v>
      </c>
      <c r="I120" s="232"/>
      <c r="J120" s="227"/>
      <c r="K120" s="227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149</v>
      </c>
      <c r="AU120" s="237" t="s">
        <v>86</v>
      </c>
      <c r="AV120" s="13" t="s">
        <v>86</v>
      </c>
      <c r="AW120" s="13" t="s">
        <v>37</v>
      </c>
      <c r="AX120" s="13" t="s">
        <v>76</v>
      </c>
      <c r="AY120" s="237" t="s">
        <v>139</v>
      </c>
    </row>
    <row r="121" s="14" customFormat="1">
      <c r="A121" s="14"/>
      <c r="B121" s="238"/>
      <c r="C121" s="239"/>
      <c r="D121" s="228" t="s">
        <v>149</v>
      </c>
      <c r="E121" s="240" t="s">
        <v>19</v>
      </c>
      <c r="F121" s="241" t="s">
        <v>151</v>
      </c>
      <c r="G121" s="239"/>
      <c r="H121" s="242">
        <v>5.2800000000000002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149</v>
      </c>
      <c r="AU121" s="248" t="s">
        <v>86</v>
      </c>
      <c r="AV121" s="14" t="s">
        <v>145</v>
      </c>
      <c r="AW121" s="14" t="s">
        <v>37</v>
      </c>
      <c r="AX121" s="14" t="s">
        <v>84</v>
      </c>
      <c r="AY121" s="248" t="s">
        <v>139</v>
      </c>
    </row>
    <row r="122" s="2" customFormat="1" ht="16.5" customHeight="1">
      <c r="A122" s="41"/>
      <c r="B122" s="42"/>
      <c r="C122" s="208" t="s">
        <v>184</v>
      </c>
      <c r="D122" s="208" t="s">
        <v>141</v>
      </c>
      <c r="E122" s="209" t="s">
        <v>433</v>
      </c>
      <c r="F122" s="210" t="s">
        <v>434</v>
      </c>
      <c r="G122" s="211" t="s">
        <v>99</v>
      </c>
      <c r="H122" s="212">
        <v>2.2000000000000002</v>
      </c>
      <c r="I122" s="213"/>
      <c r="J122" s="214">
        <f>ROUND(I122*H122,2)</f>
        <v>0</v>
      </c>
      <c r="K122" s="210" t="s">
        <v>144</v>
      </c>
      <c r="L122" s="47"/>
      <c r="M122" s="215" t="s">
        <v>19</v>
      </c>
      <c r="N122" s="216" t="s">
        <v>47</v>
      </c>
      <c r="O122" s="87"/>
      <c r="P122" s="217">
        <f>O122*H122</f>
        <v>0</v>
      </c>
      <c r="Q122" s="217">
        <v>0</v>
      </c>
      <c r="R122" s="217">
        <f>Q122*H122</f>
        <v>0</v>
      </c>
      <c r="S122" s="217">
        <v>0</v>
      </c>
      <c r="T122" s="218">
        <f>S122*H122</f>
        <v>0</v>
      </c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R122" s="219" t="s">
        <v>145</v>
      </c>
      <c r="AT122" s="219" t="s">
        <v>141</v>
      </c>
      <c r="AU122" s="219" t="s">
        <v>86</v>
      </c>
      <c r="AY122" s="20" t="s">
        <v>139</v>
      </c>
      <c r="BE122" s="220">
        <f>IF(N122="základní",J122,0)</f>
        <v>0</v>
      </c>
      <c r="BF122" s="220">
        <f>IF(N122="snížená",J122,0)</f>
        <v>0</v>
      </c>
      <c r="BG122" s="220">
        <f>IF(N122="zákl. přenesená",J122,0)</f>
        <v>0</v>
      </c>
      <c r="BH122" s="220">
        <f>IF(N122="sníž. přenesená",J122,0)</f>
        <v>0</v>
      </c>
      <c r="BI122" s="220">
        <f>IF(N122="nulová",J122,0)</f>
        <v>0</v>
      </c>
      <c r="BJ122" s="20" t="s">
        <v>84</v>
      </c>
      <c r="BK122" s="220">
        <f>ROUND(I122*H122,2)</f>
        <v>0</v>
      </c>
      <c r="BL122" s="20" t="s">
        <v>145</v>
      </c>
      <c r="BM122" s="219" t="s">
        <v>435</v>
      </c>
    </row>
    <row r="123" s="2" customFormat="1">
      <c r="A123" s="41"/>
      <c r="B123" s="42"/>
      <c r="C123" s="43"/>
      <c r="D123" s="221" t="s">
        <v>147</v>
      </c>
      <c r="E123" s="43"/>
      <c r="F123" s="222" t="s">
        <v>436</v>
      </c>
      <c r="G123" s="43"/>
      <c r="H123" s="43"/>
      <c r="I123" s="223"/>
      <c r="J123" s="43"/>
      <c r="K123" s="43"/>
      <c r="L123" s="47"/>
      <c r="M123" s="224"/>
      <c r="N123" s="225"/>
      <c r="O123" s="87"/>
      <c r="P123" s="87"/>
      <c r="Q123" s="87"/>
      <c r="R123" s="87"/>
      <c r="S123" s="87"/>
      <c r="T123" s="88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T123" s="20" t="s">
        <v>147</v>
      </c>
      <c r="AU123" s="20" t="s">
        <v>86</v>
      </c>
    </row>
    <row r="124" s="13" customFormat="1">
      <c r="A124" s="13"/>
      <c r="B124" s="226"/>
      <c r="C124" s="227"/>
      <c r="D124" s="228" t="s">
        <v>149</v>
      </c>
      <c r="E124" s="229" t="s">
        <v>19</v>
      </c>
      <c r="F124" s="230" t="s">
        <v>437</v>
      </c>
      <c r="G124" s="227"/>
      <c r="H124" s="231">
        <v>2.2000000000000002</v>
      </c>
      <c r="I124" s="232"/>
      <c r="J124" s="227"/>
      <c r="K124" s="227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149</v>
      </c>
      <c r="AU124" s="237" t="s">
        <v>86</v>
      </c>
      <c r="AV124" s="13" t="s">
        <v>86</v>
      </c>
      <c r="AW124" s="13" t="s">
        <v>37</v>
      </c>
      <c r="AX124" s="13" t="s">
        <v>76</v>
      </c>
      <c r="AY124" s="237" t="s">
        <v>139</v>
      </c>
    </row>
    <row r="125" s="14" customFormat="1">
      <c r="A125" s="14"/>
      <c r="B125" s="238"/>
      <c r="C125" s="239"/>
      <c r="D125" s="228" t="s">
        <v>149</v>
      </c>
      <c r="E125" s="240" t="s">
        <v>19</v>
      </c>
      <c r="F125" s="241" t="s">
        <v>151</v>
      </c>
      <c r="G125" s="239"/>
      <c r="H125" s="242">
        <v>2.2000000000000002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149</v>
      </c>
      <c r="AU125" s="248" t="s">
        <v>86</v>
      </c>
      <c r="AV125" s="14" t="s">
        <v>145</v>
      </c>
      <c r="AW125" s="14" t="s">
        <v>37</v>
      </c>
      <c r="AX125" s="14" t="s">
        <v>84</v>
      </c>
      <c r="AY125" s="248" t="s">
        <v>139</v>
      </c>
    </row>
    <row r="126" s="2" customFormat="1" ht="16.5" customHeight="1">
      <c r="A126" s="41"/>
      <c r="B126" s="42"/>
      <c r="C126" s="208" t="s">
        <v>194</v>
      </c>
      <c r="D126" s="208" t="s">
        <v>141</v>
      </c>
      <c r="E126" s="209" t="s">
        <v>438</v>
      </c>
      <c r="F126" s="210" t="s">
        <v>439</v>
      </c>
      <c r="G126" s="211" t="s">
        <v>187</v>
      </c>
      <c r="H126" s="212">
        <v>17.600000000000001</v>
      </c>
      <c r="I126" s="213"/>
      <c r="J126" s="214">
        <f>ROUND(I126*H126,2)</f>
        <v>0</v>
      </c>
      <c r="K126" s="210" t="s">
        <v>428</v>
      </c>
      <c r="L126" s="47"/>
      <c r="M126" s="215" t="s">
        <v>19</v>
      </c>
      <c r="N126" s="216" t="s">
        <v>47</v>
      </c>
      <c r="O126" s="87"/>
      <c r="P126" s="217">
        <f>O126*H126</f>
        <v>0</v>
      </c>
      <c r="Q126" s="217">
        <v>0.035099999999999999</v>
      </c>
      <c r="R126" s="217">
        <f>Q126*H126</f>
        <v>0.61776000000000009</v>
      </c>
      <c r="S126" s="217">
        <v>0</v>
      </c>
      <c r="T126" s="218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19" t="s">
        <v>145</v>
      </c>
      <c r="AT126" s="219" t="s">
        <v>141</v>
      </c>
      <c r="AU126" s="219" t="s">
        <v>86</v>
      </c>
      <c r="AY126" s="20" t="s">
        <v>139</v>
      </c>
      <c r="BE126" s="220">
        <f>IF(N126="základní",J126,0)</f>
        <v>0</v>
      </c>
      <c r="BF126" s="220">
        <f>IF(N126="snížená",J126,0)</f>
        <v>0</v>
      </c>
      <c r="BG126" s="220">
        <f>IF(N126="zákl. přenesená",J126,0)</f>
        <v>0</v>
      </c>
      <c r="BH126" s="220">
        <f>IF(N126="sníž. přenesená",J126,0)</f>
        <v>0</v>
      </c>
      <c r="BI126" s="220">
        <f>IF(N126="nulová",J126,0)</f>
        <v>0</v>
      </c>
      <c r="BJ126" s="20" t="s">
        <v>84</v>
      </c>
      <c r="BK126" s="220">
        <f>ROUND(I126*H126,2)</f>
        <v>0</v>
      </c>
      <c r="BL126" s="20" t="s">
        <v>145</v>
      </c>
      <c r="BM126" s="219" t="s">
        <v>440</v>
      </c>
    </row>
    <row r="127" s="2" customFormat="1">
      <c r="A127" s="41"/>
      <c r="B127" s="42"/>
      <c r="C127" s="43"/>
      <c r="D127" s="221" t="s">
        <v>147</v>
      </c>
      <c r="E127" s="43"/>
      <c r="F127" s="222" t="s">
        <v>441</v>
      </c>
      <c r="G127" s="43"/>
      <c r="H127" s="43"/>
      <c r="I127" s="223"/>
      <c r="J127" s="43"/>
      <c r="K127" s="43"/>
      <c r="L127" s="47"/>
      <c r="M127" s="224"/>
      <c r="N127" s="225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147</v>
      </c>
      <c r="AU127" s="20" t="s">
        <v>86</v>
      </c>
    </row>
    <row r="128" s="13" customFormat="1">
      <c r="A128" s="13"/>
      <c r="B128" s="226"/>
      <c r="C128" s="227"/>
      <c r="D128" s="228" t="s">
        <v>149</v>
      </c>
      <c r="E128" s="229" t="s">
        <v>19</v>
      </c>
      <c r="F128" s="230" t="s">
        <v>442</v>
      </c>
      <c r="G128" s="227"/>
      <c r="H128" s="231">
        <v>17.600000000000001</v>
      </c>
      <c r="I128" s="232"/>
      <c r="J128" s="227"/>
      <c r="K128" s="227"/>
      <c r="L128" s="233"/>
      <c r="M128" s="234"/>
      <c r="N128" s="235"/>
      <c r="O128" s="235"/>
      <c r="P128" s="235"/>
      <c r="Q128" s="235"/>
      <c r="R128" s="235"/>
      <c r="S128" s="235"/>
      <c r="T128" s="236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7" t="s">
        <v>149</v>
      </c>
      <c r="AU128" s="237" t="s">
        <v>86</v>
      </c>
      <c r="AV128" s="13" t="s">
        <v>86</v>
      </c>
      <c r="AW128" s="13" t="s">
        <v>37</v>
      </c>
      <c r="AX128" s="13" t="s">
        <v>76</v>
      </c>
      <c r="AY128" s="237" t="s">
        <v>139</v>
      </c>
    </row>
    <row r="129" s="14" customFormat="1">
      <c r="A129" s="14"/>
      <c r="B129" s="238"/>
      <c r="C129" s="239"/>
      <c r="D129" s="228" t="s">
        <v>149</v>
      </c>
      <c r="E129" s="240" t="s">
        <v>19</v>
      </c>
      <c r="F129" s="241" t="s">
        <v>151</v>
      </c>
      <c r="G129" s="239"/>
      <c r="H129" s="242">
        <v>17.600000000000001</v>
      </c>
      <c r="I129" s="243"/>
      <c r="J129" s="239"/>
      <c r="K129" s="239"/>
      <c r="L129" s="244"/>
      <c r="M129" s="245"/>
      <c r="N129" s="246"/>
      <c r="O129" s="246"/>
      <c r="P129" s="246"/>
      <c r="Q129" s="246"/>
      <c r="R129" s="246"/>
      <c r="S129" s="246"/>
      <c r="T129" s="24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8" t="s">
        <v>149</v>
      </c>
      <c r="AU129" s="248" t="s">
        <v>86</v>
      </c>
      <c r="AV129" s="14" t="s">
        <v>145</v>
      </c>
      <c r="AW129" s="14" t="s">
        <v>37</v>
      </c>
      <c r="AX129" s="14" t="s">
        <v>84</v>
      </c>
      <c r="AY129" s="248" t="s">
        <v>139</v>
      </c>
    </row>
    <row r="130" s="12" customFormat="1" ht="22.8" customHeight="1">
      <c r="A130" s="12"/>
      <c r="B130" s="192"/>
      <c r="C130" s="193"/>
      <c r="D130" s="194" t="s">
        <v>75</v>
      </c>
      <c r="E130" s="206" t="s">
        <v>100</v>
      </c>
      <c r="F130" s="206" t="s">
        <v>274</v>
      </c>
      <c r="G130" s="193"/>
      <c r="H130" s="193"/>
      <c r="I130" s="196"/>
      <c r="J130" s="207">
        <f>BK130</f>
        <v>0</v>
      </c>
      <c r="K130" s="193"/>
      <c r="L130" s="198"/>
      <c r="M130" s="199"/>
      <c r="N130" s="200"/>
      <c r="O130" s="200"/>
      <c r="P130" s="201">
        <f>SUM(P131:P148)</f>
        <v>0</v>
      </c>
      <c r="Q130" s="200"/>
      <c r="R130" s="201">
        <f>SUM(R131:R148)</f>
        <v>0.0059379319999999999</v>
      </c>
      <c r="S130" s="200"/>
      <c r="T130" s="202">
        <f>SUM(T131:T148)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03" t="s">
        <v>84</v>
      </c>
      <c r="AT130" s="204" t="s">
        <v>75</v>
      </c>
      <c r="AU130" s="204" t="s">
        <v>84</v>
      </c>
      <c r="AY130" s="203" t="s">
        <v>139</v>
      </c>
      <c r="BK130" s="205">
        <f>SUM(BK131:BK148)</f>
        <v>0</v>
      </c>
    </row>
    <row r="131" s="2" customFormat="1" ht="16.5" customHeight="1">
      <c r="A131" s="41"/>
      <c r="B131" s="42"/>
      <c r="C131" s="208" t="s">
        <v>100</v>
      </c>
      <c r="D131" s="208" t="s">
        <v>141</v>
      </c>
      <c r="E131" s="209" t="s">
        <v>443</v>
      </c>
      <c r="F131" s="210" t="s">
        <v>444</v>
      </c>
      <c r="G131" s="211" t="s">
        <v>244</v>
      </c>
      <c r="H131" s="212">
        <v>20.02</v>
      </c>
      <c r="I131" s="213"/>
      <c r="J131" s="214">
        <f>ROUND(I131*H131,2)</f>
        <v>0</v>
      </c>
      <c r="K131" s="210" t="s">
        <v>144</v>
      </c>
      <c r="L131" s="47"/>
      <c r="M131" s="215" t="s">
        <v>19</v>
      </c>
      <c r="N131" s="216" t="s">
        <v>47</v>
      </c>
      <c r="O131" s="87"/>
      <c r="P131" s="217">
        <f>O131*H131</f>
        <v>0</v>
      </c>
      <c r="Q131" s="217">
        <v>0.0002966</v>
      </c>
      <c r="R131" s="217">
        <f>Q131*H131</f>
        <v>0.0059379319999999999</v>
      </c>
      <c r="S131" s="217">
        <v>0</v>
      </c>
      <c r="T131" s="218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9" t="s">
        <v>145</v>
      </c>
      <c r="AT131" s="219" t="s">
        <v>141</v>
      </c>
      <c r="AU131" s="219" t="s">
        <v>86</v>
      </c>
      <c r="AY131" s="20" t="s">
        <v>139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20" t="s">
        <v>84</v>
      </c>
      <c r="BK131" s="220">
        <f>ROUND(I131*H131,2)</f>
        <v>0</v>
      </c>
      <c r="BL131" s="20" t="s">
        <v>145</v>
      </c>
      <c r="BM131" s="219" t="s">
        <v>445</v>
      </c>
    </row>
    <row r="132" s="2" customFormat="1">
      <c r="A132" s="41"/>
      <c r="B132" s="42"/>
      <c r="C132" s="43"/>
      <c r="D132" s="221" t="s">
        <v>147</v>
      </c>
      <c r="E132" s="43"/>
      <c r="F132" s="222" t="s">
        <v>446</v>
      </c>
      <c r="G132" s="43"/>
      <c r="H132" s="43"/>
      <c r="I132" s="223"/>
      <c r="J132" s="43"/>
      <c r="K132" s="43"/>
      <c r="L132" s="47"/>
      <c r="M132" s="224"/>
      <c r="N132" s="225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20" t="s">
        <v>147</v>
      </c>
      <c r="AU132" s="20" t="s">
        <v>86</v>
      </c>
    </row>
    <row r="133" s="15" customFormat="1">
      <c r="A133" s="15"/>
      <c r="B133" s="250"/>
      <c r="C133" s="251"/>
      <c r="D133" s="228" t="s">
        <v>149</v>
      </c>
      <c r="E133" s="252" t="s">
        <v>19</v>
      </c>
      <c r="F133" s="253" t="s">
        <v>447</v>
      </c>
      <c r="G133" s="251"/>
      <c r="H133" s="252" t="s">
        <v>19</v>
      </c>
      <c r="I133" s="254"/>
      <c r="J133" s="251"/>
      <c r="K133" s="251"/>
      <c r="L133" s="255"/>
      <c r="M133" s="256"/>
      <c r="N133" s="257"/>
      <c r="O133" s="257"/>
      <c r="P133" s="257"/>
      <c r="Q133" s="257"/>
      <c r="R133" s="257"/>
      <c r="S133" s="257"/>
      <c r="T133" s="258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9" t="s">
        <v>149</v>
      </c>
      <c r="AU133" s="259" t="s">
        <v>86</v>
      </c>
      <c r="AV133" s="15" t="s">
        <v>84</v>
      </c>
      <c r="AW133" s="15" t="s">
        <v>37</v>
      </c>
      <c r="AX133" s="15" t="s">
        <v>76</v>
      </c>
      <c r="AY133" s="259" t="s">
        <v>139</v>
      </c>
    </row>
    <row r="134" s="13" customFormat="1">
      <c r="A134" s="13"/>
      <c r="B134" s="226"/>
      <c r="C134" s="227"/>
      <c r="D134" s="228" t="s">
        <v>149</v>
      </c>
      <c r="E134" s="229" t="s">
        <v>19</v>
      </c>
      <c r="F134" s="230" t="s">
        <v>448</v>
      </c>
      <c r="G134" s="227"/>
      <c r="H134" s="231">
        <v>0.69999999999999996</v>
      </c>
      <c r="I134" s="232"/>
      <c r="J134" s="227"/>
      <c r="K134" s="227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149</v>
      </c>
      <c r="AU134" s="237" t="s">
        <v>86</v>
      </c>
      <c r="AV134" s="13" t="s">
        <v>86</v>
      </c>
      <c r="AW134" s="13" t="s">
        <v>37</v>
      </c>
      <c r="AX134" s="13" t="s">
        <v>76</v>
      </c>
      <c r="AY134" s="237" t="s">
        <v>139</v>
      </c>
    </row>
    <row r="135" s="13" customFormat="1">
      <c r="A135" s="13"/>
      <c r="B135" s="226"/>
      <c r="C135" s="227"/>
      <c r="D135" s="228" t="s">
        <v>149</v>
      </c>
      <c r="E135" s="229" t="s">
        <v>19</v>
      </c>
      <c r="F135" s="230" t="s">
        <v>449</v>
      </c>
      <c r="G135" s="227"/>
      <c r="H135" s="231">
        <v>7.7199999999999998</v>
      </c>
      <c r="I135" s="232"/>
      <c r="J135" s="227"/>
      <c r="K135" s="227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149</v>
      </c>
      <c r="AU135" s="237" t="s">
        <v>86</v>
      </c>
      <c r="AV135" s="13" t="s">
        <v>86</v>
      </c>
      <c r="AW135" s="13" t="s">
        <v>37</v>
      </c>
      <c r="AX135" s="13" t="s">
        <v>76</v>
      </c>
      <c r="AY135" s="237" t="s">
        <v>139</v>
      </c>
    </row>
    <row r="136" s="13" customFormat="1">
      <c r="A136" s="13"/>
      <c r="B136" s="226"/>
      <c r="C136" s="227"/>
      <c r="D136" s="228" t="s">
        <v>149</v>
      </c>
      <c r="E136" s="229" t="s">
        <v>19</v>
      </c>
      <c r="F136" s="230" t="s">
        <v>450</v>
      </c>
      <c r="G136" s="227"/>
      <c r="H136" s="231">
        <v>2.6600000000000001</v>
      </c>
      <c r="I136" s="232"/>
      <c r="J136" s="227"/>
      <c r="K136" s="227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149</v>
      </c>
      <c r="AU136" s="237" t="s">
        <v>86</v>
      </c>
      <c r="AV136" s="13" t="s">
        <v>86</v>
      </c>
      <c r="AW136" s="13" t="s">
        <v>37</v>
      </c>
      <c r="AX136" s="13" t="s">
        <v>76</v>
      </c>
      <c r="AY136" s="237" t="s">
        <v>139</v>
      </c>
    </row>
    <row r="137" s="13" customFormat="1">
      <c r="A137" s="13"/>
      <c r="B137" s="226"/>
      <c r="C137" s="227"/>
      <c r="D137" s="228" t="s">
        <v>149</v>
      </c>
      <c r="E137" s="229" t="s">
        <v>19</v>
      </c>
      <c r="F137" s="230" t="s">
        <v>451</v>
      </c>
      <c r="G137" s="227"/>
      <c r="H137" s="231">
        <v>1.46</v>
      </c>
      <c r="I137" s="232"/>
      <c r="J137" s="227"/>
      <c r="K137" s="227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149</v>
      </c>
      <c r="AU137" s="237" t="s">
        <v>86</v>
      </c>
      <c r="AV137" s="13" t="s">
        <v>86</v>
      </c>
      <c r="AW137" s="13" t="s">
        <v>37</v>
      </c>
      <c r="AX137" s="13" t="s">
        <v>76</v>
      </c>
      <c r="AY137" s="237" t="s">
        <v>139</v>
      </c>
    </row>
    <row r="138" s="13" customFormat="1">
      <c r="A138" s="13"/>
      <c r="B138" s="226"/>
      <c r="C138" s="227"/>
      <c r="D138" s="228" t="s">
        <v>149</v>
      </c>
      <c r="E138" s="229" t="s">
        <v>19</v>
      </c>
      <c r="F138" s="230" t="s">
        <v>452</v>
      </c>
      <c r="G138" s="227"/>
      <c r="H138" s="231">
        <v>0.60999999999999999</v>
      </c>
      <c r="I138" s="232"/>
      <c r="J138" s="227"/>
      <c r="K138" s="227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149</v>
      </c>
      <c r="AU138" s="237" t="s">
        <v>86</v>
      </c>
      <c r="AV138" s="13" t="s">
        <v>86</v>
      </c>
      <c r="AW138" s="13" t="s">
        <v>37</v>
      </c>
      <c r="AX138" s="13" t="s">
        <v>76</v>
      </c>
      <c r="AY138" s="237" t="s">
        <v>139</v>
      </c>
    </row>
    <row r="139" s="16" customFormat="1">
      <c r="A139" s="16"/>
      <c r="B139" s="260"/>
      <c r="C139" s="261"/>
      <c r="D139" s="228" t="s">
        <v>149</v>
      </c>
      <c r="E139" s="262" t="s">
        <v>19</v>
      </c>
      <c r="F139" s="263" t="s">
        <v>311</v>
      </c>
      <c r="G139" s="261"/>
      <c r="H139" s="264">
        <v>13.15</v>
      </c>
      <c r="I139" s="265"/>
      <c r="J139" s="261"/>
      <c r="K139" s="261"/>
      <c r="L139" s="266"/>
      <c r="M139" s="267"/>
      <c r="N139" s="268"/>
      <c r="O139" s="268"/>
      <c r="P139" s="268"/>
      <c r="Q139" s="268"/>
      <c r="R139" s="268"/>
      <c r="S139" s="268"/>
      <c r="T139" s="269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70" t="s">
        <v>149</v>
      </c>
      <c r="AU139" s="270" t="s">
        <v>86</v>
      </c>
      <c r="AV139" s="16" t="s">
        <v>158</v>
      </c>
      <c r="AW139" s="16" t="s">
        <v>37</v>
      </c>
      <c r="AX139" s="16" t="s">
        <v>76</v>
      </c>
      <c r="AY139" s="270" t="s">
        <v>139</v>
      </c>
    </row>
    <row r="140" s="15" customFormat="1">
      <c r="A140" s="15"/>
      <c r="B140" s="250"/>
      <c r="C140" s="251"/>
      <c r="D140" s="228" t="s">
        <v>149</v>
      </c>
      <c r="E140" s="252" t="s">
        <v>19</v>
      </c>
      <c r="F140" s="253" t="s">
        <v>453</v>
      </c>
      <c r="G140" s="251"/>
      <c r="H140" s="252" t="s">
        <v>19</v>
      </c>
      <c r="I140" s="254"/>
      <c r="J140" s="251"/>
      <c r="K140" s="251"/>
      <c r="L140" s="255"/>
      <c r="M140" s="256"/>
      <c r="N140" s="257"/>
      <c r="O140" s="257"/>
      <c r="P140" s="257"/>
      <c r="Q140" s="257"/>
      <c r="R140" s="257"/>
      <c r="S140" s="257"/>
      <c r="T140" s="258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9" t="s">
        <v>149</v>
      </c>
      <c r="AU140" s="259" t="s">
        <v>86</v>
      </c>
      <c r="AV140" s="15" t="s">
        <v>84</v>
      </c>
      <c r="AW140" s="15" t="s">
        <v>37</v>
      </c>
      <c r="AX140" s="15" t="s">
        <v>76</v>
      </c>
      <c r="AY140" s="259" t="s">
        <v>139</v>
      </c>
    </row>
    <row r="141" s="13" customFormat="1">
      <c r="A141" s="13"/>
      <c r="B141" s="226"/>
      <c r="C141" s="227"/>
      <c r="D141" s="228" t="s">
        <v>149</v>
      </c>
      <c r="E141" s="229" t="s">
        <v>19</v>
      </c>
      <c r="F141" s="230" t="s">
        <v>454</v>
      </c>
      <c r="G141" s="227"/>
      <c r="H141" s="231">
        <v>0.34999999999999998</v>
      </c>
      <c r="I141" s="232"/>
      <c r="J141" s="227"/>
      <c r="K141" s="227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149</v>
      </c>
      <c r="AU141" s="237" t="s">
        <v>86</v>
      </c>
      <c r="AV141" s="13" t="s">
        <v>86</v>
      </c>
      <c r="AW141" s="13" t="s">
        <v>37</v>
      </c>
      <c r="AX141" s="13" t="s">
        <v>76</v>
      </c>
      <c r="AY141" s="237" t="s">
        <v>139</v>
      </c>
    </row>
    <row r="142" s="13" customFormat="1">
      <c r="A142" s="13"/>
      <c r="B142" s="226"/>
      <c r="C142" s="227"/>
      <c r="D142" s="228" t="s">
        <v>149</v>
      </c>
      <c r="E142" s="229" t="s">
        <v>19</v>
      </c>
      <c r="F142" s="230" t="s">
        <v>455</v>
      </c>
      <c r="G142" s="227"/>
      <c r="H142" s="231">
        <v>6.5199999999999996</v>
      </c>
      <c r="I142" s="232"/>
      <c r="J142" s="227"/>
      <c r="K142" s="227"/>
      <c r="L142" s="233"/>
      <c r="M142" s="234"/>
      <c r="N142" s="235"/>
      <c r="O142" s="235"/>
      <c r="P142" s="235"/>
      <c r="Q142" s="235"/>
      <c r="R142" s="235"/>
      <c r="S142" s="235"/>
      <c r="T142" s="23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7" t="s">
        <v>149</v>
      </c>
      <c r="AU142" s="237" t="s">
        <v>86</v>
      </c>
      <c r="AV142" s="13" t="s">
        <v>86</v>
      </c>
      <c r="AW142" s="13" t="s">
        <v>37</v>
      </c>
      <c r="AX142" s="13" t="s">
        <v>76</v>
      </c>
      <c r="AY142" s="237" t="s">
        <v>139</v>
      </c>
    </row>
    <row r="143" s="16" customFormat="1">
      <c r="A143" s="16"/>
      <c r="B143" s="260"/>
      <c r="C143" s="261"/>
      <c r="D143" s="228" t="s">
        <v>149</v>
      </c>
      <c r="E143" s="262" t="s">
        <v>19</v>
      </c>
      <c r="F143" s="263" t="s">
        <v>311</v>
      </c>
      <c r="G143" s="261"/>
      <c r="H143" s="264">
        <v>6.8700000000000001</v>
      </c>
      <c r="I143" s="265"/>
      <c r="J143" s="261"/>
      <c r="K143" s="261"/>
      <c r="L143" s="266"/>
      <c r="M143" s="267"/>
      <c r="N143" s="268"/>
      <c r="O143" s="268"/>
      <c r="P143" s="268"/>
      <c r="Q143" s="268"/>
      <c r="R143" s="268"/>
      <c r="S143" s="268"/>
      <c r="T143" s="269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T143" s="270" t="s">
        <v>149</v>
      </c>
      <c r="AU143" s="270" t="s">
        <v>86</v>
      </c>
      <c r="AV143" s="16" t="s">
        <v>158</v>
      </c>
      <c r="AW143" s="16" t="s">
        <v>37</v>
      </c>
      <c r="AX143" s="16" t="s">
        <v>76</v>
      </c>
      <c r="AY143" s="270" t="s">
        <v>139</v>
      </c>
    </row>
    <row r="144" s="14" customFormat="1">
      <c r="A144" s="14"/>
      <c r="B144" s="238"/>
      <c r="C144" s="239"/>
      <c r="D144" s="228" t="s">
        <v>149</v>
      </c>
      <c r="E144" s="240" t="s">
        <v>393</v>
      </c>
      <c r="F144" s="241" t="s">
        <v>151</v>
      </c>
      <c r="G144" s="239"/>
      <c r="H144" s="242">
        <v>20.02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149</v>
      </c>
      <c r="AU144" s="248" t="s">
        <v>86</v>
      </c>
      <c r="AV144" s="14" t="s">
        <v>145</v>
      </c>
      <c r="AW144" s="14" t="s">
        <v>37</v>
      </c>
      <c r="AX144" s="14" t="s">
        <v>84</v>
      </c>
      <c r="AY144" s="248" t="s">
        <v>139</v>
      </c>
    </row>
    <row r="145" s="2" customFormat="1" ht="16.5" customHeight="1">
      <c r="A145" s="41"/>
      <c r="B145" s="42"/>
      <c r="C145" s="208" t="s">
        <v>205</v>
      </c>
      <c r="D145" s="208" t="s">
        <v>141</v>
      </c>
      <c r="E145" s="209" t="s">
        <v>456</v>
      </c>
      <c r="F145" s="210" t="s">
        <v>457</v>
      </c>
      <c r="G145" s="211" t="s">
        <v>252</v>
      </c>
      <c r="H145" s="212">
        <v>1</v>
      </c>
      <c r="I145" s="213"/>
      <c r="J145" s="214">
        <f>ROUND(I145*H145,2)</f>
        <v>0</v>
      </c>
      <c r="K145" s="210" t="s">
        <v>19</v>
      </c>
      <c r="L145" s="47"/>
      <c r="M145" s="215" t="s">
        <v>19</v>
      </c>
      <c r="N145" s="216" t="s">
        <v>47</v>
      </c>
      <c r="O145" s="87"/>
      <c r="P145" s="217">
        <f>O145*H145</f>
        <v>0</v>
      </c>
      <c r="Q145" s="217">
        <v>0</v>
      </c>
      <c r="R145" s="217">
        <f>Q145*H145</f>
        <v>0</v>
      </c>
      <c r="S145" s="217">
        <v>0</v>
      </c>
      <c r="T145" s="218">
        <f>S145*H145</f>
        <v>0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19" t="s">
        <v>145</v>
      </c>
      <c r="AT145" s="219" t="s">
        <v>141</v>
      </c>
      <c r="AU145" s="219" t="s">
        <v>86</v>
      </c>
      <c r="AY145" s="20" t="s">
        <v>139</v>
      </c>
      <c r="BE145" s="220">
        <f>IF(N145="základní",J145,0)</f>
        <v>0</v>
      </c>
      <c r="BF145" s="220">
        <f>IF(N145="snížená",J145,0)</f>
        <v>0</v>
      </c>
      <c r="BG145" s="220">
        <f>IF(N145="zákl. přenesená",J145,0)</f>
        <v>0</v>
      </c>
      <c r="BH145" s="220">
        <f>IF(N145="sníž. přenesená",J145,0)</f>
        <v>0</v>
      </c>
      <c r="BI145" s="220">
        <f>IF(N145="nulová",J145,0)</f>
        <v>0</v>
      </c>
      <c r="BJ145" s="20" t="s">
        <v>84</v>
      </c>
      <c r="BK145" s="220">
        <f>ROUND(I145*H145,2)</f>
        <v>0</v>
      </c>
      <c r="BL145" s="20" t="s">
        <v>145</v>
      </c>
      <c r="BM145" s="219" t="s">
        <v>458</v>
      </c>
    </row>
    <row r="146" s="2" customFormat="1">
      <c r="A146" s="41"/>
      <c r="B146" s="42"/>
      <c r="C146" s="43"/>
      <c r="D146" s="228" t="s">
        <v>180</v>
      </c>
      <c r="E146" s="43"/>
      <c r="F146" s="249" t="s">
        <v>459</v>
      </c>
      <c r="G146" s="43"/>
      <c r="H146" s="43"/>
      <c r="I146" s="223"/>
      <c r="J146" s="43"/>
      <c r="K146" s="43"/>
      <c r="L146" s="47"/>
      <c r="M146" s="224"/>
      <c r="N146" s="225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180</v>
      </c>
      <c r="AU146" s="20" t="s">
        <v>86</v>
      </c>
    </row>
    <row r="147" s="2" customFormat="1" ht="24.15" customHeight="1">
      <c r="A147" s="41"/>
      <c r="B147" s="42"/>
      <c r="C147" s="208" t="s">
        <v>218</v>
      </c>
      <c r="D147" s="208" t="s">
        <v>141</v>
      </c>
      <c r="E147" s="209" t="s">
        <v>460</v>
      </c>
      <c r="F147" s="210" t="s">
        <v>461</v>
      </c>
      <c r="G147" s="211" t="s">
        <v>252</v>
      </c>
      <c r="H147" s="212">
        <v>1</v>
      </c>
      <c r="I147" s="213"/>
      <c r="J147" s="214">
        <f>ROUND(I147*H147,2)</f>
        <v>0</v>
      </c>
      <c r="K147" s="210" t="s">
        <v>19</v>
      </c>
      <c r="L147" s="47"/>
      <c r="M147" s="215" t="s">
        <v>19</v>
      </c>
      <c r="N147" s="216" t="s">
        <v>47</v>
      </c>
      <c r="O147" s="87"/>
      <c r="P147" s="217">
        <f>O147*H147</f>
        <v>0</v>
      </c>
      <c r="Q147" s="217">
        <v>0</v>
      </c>
      <c r="R147" s="217">
        <f>Q147*H147</f>
        <v>0</v>
      </c>
      <c r="S147" s="217">
        <v>0</v>
      </c>
      <c r="T147" s="218">
        <f>S147*H147</f>
        <v>0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R147" s="219" t="s">
        <v>145</v>
      </c>
      <c r="AT147" s="219" t="s">
        <v>141</v>
      </c>
      <c r="AU147" s="219" t="s">
        <v>86</v>
      </c>
      <c r="AY147" s="20" t="s">
        <v>139</v>
      </c>
      <c r="BE147" s="220">
        <f>IF(N147="základní",J147,0)</f>
        <v>0</v>
      </c>
      <c r="BF147" s="220">
        <f>IF(N147="snížená",J147,0)</f>
        <v>0</v>
      </c>
      <c r="BG147" s="220">
        <f>IF(N147="zákl. přenesená",J147,0)</f>
        <v>0</v>
      </c>
      <c r="BH147" s="220">
        <f>IF(N147="sníž. přenesená",J147,0)</f>
        <v>0</v>
      </c>
      <c r="BI147" s="220">
        <f>IF(N147="nulová",J147,0)</f>
        <v>0</v>
      </c>
      <c r="BJ147" s="20" t="s">
        <v>84</v>
      </c>
      <c r="BK147" s="220">
        <f>ROUND(I147*H147,2)</f>
        <v>0</v>
      </c>
      <c r="BL147" s="20" t="s">
        <v>145</v>
      </c>
      <c r="BM147" s="219" t="s">
        <v>462</v>
      </c>
    </row>
    <row r="148" s="2" customFormat="1">
      <c r="A148" s="41"/>
      <c r="B148" s="42"/>
      <c r="C148" s="43"/>
      <c r="D148" s="228" t="s">
        <v>180</v>
      </c>
      <c r="E148" s="43"/>
      <c r="F148" s="249" t="s">
        <v>463</v>
      </c>
      <c r="G148" s="43"/>
      <c r="H148" s="43"/>
      <c r="I148" s="223"/>
      <c r="J148" s="43"/>
      <c r="K148" s="43"/>
      <c r="L148" s="47"/>
      <c r="M148" s="224"/>
      <c r="N148" s="225"/>
      <c r="O148" s="87"/>
      <c r="P148" s="87"/>
      <c r="Q148" s="87"/>
      <c r="R148" s="87"/>
      <c r="S148" s="87"/>
      <c r="T148" s="88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T148" s="20" t="s">
        <v>180</v>
      </c>
      <c r="AU148" s="20" t="s">
        <v>86</v>
      </c>
    </row>
    <row r="149" s="12" customFormat="1" ht="22.8" customHeight="1">
      <c r="A149" s="12"/>
      <c r="B149" s="192"/>
      <c r="C149" s="193"/>
      <c r="D149" s="194" t="s">
        <v>75</v>
      </c>
      <c r="E149" s="206" t="s">
        <v>357</v>
      </c>
      <c r="F149" s="206" t="s">
        <v>358</v>
      </c>
      <c r="G149" s="193"/>
      <c r="H149" s="193"/>
      <c r="I149" s="196"/>
      <c r="J149" s="207">
        <f>BK149</f>
        <v>0</v>
      </c>
      <c r="K149" s="193"/>
      <c r="L149" s="198"/>
      <c r="M149" s="199"/>
      <c r="N149" s="200"/>
      <c r="O149" s="200"/>
      <c r="P149" s="201">
        <f>SUM(P150:P151)</f>
        <v>0</v>
      </c>
      <c r="Q149" s="200"/>
      <c r="R149" s="201">
        <f>SUM(R150:R151)</f>
        <v>0</v>
      </c>
      <c r="S149" s="200"/>
      <c r="T149" s="202">
        <f>SUM(T150:T151)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3" t="s">
        <v>84</v>
      </c>
      <c r="AT149" s="204" t="s">
        <v>75</v>
      </c>
      <c r="AU149" s="204" t="s">
        <v>84</v>
      </c>
      <c r="AY149" s="203" t="s">
        <v>139</v>
      </c>
      <c r="BK149" s="205">
        <f>SUM(BK150:BK151)</f>
        <v>0</v>
      </c>
    </row>
    <row r="150" s="2" customFormat="1" ht="21.75" customHeight="1">
      <c r="A150" s="41"/>
      <c r="B150" s="42"/>
      <c r="C150" s="208" t="s">
        <v>8</v>
      </c>
      <c r="D150" s="208" t="s">
        <v>141</v>
      </c>
      <c r="E150" s="209" t="s">
        <v>464</v>
      </c>
      <c r="F150" s="210" t="s">
        <v>465</v>
      </c>
      <c r="G150" s="211" t="s">
        <v>178</v>
      </c>
      <c r="H150" s="212">
        <v>0.80900000000000005</v>
      </c>
      <c r="I150" s="213"/>
      <c r="J150" s="214">
        <f>ROUND(I150*H150,2)</f>
        <v>0</v>
      </c>
      <c r="K150" s="210" t="s">
        <v>144</v>
      </c>
      <c r="L150" s="47"/>
      <c r="M150" s="215" t="s">
        <v>19</v>
      </c>
      <c r="N150" s="216" t="s">
        <v>47</v>
      </c>
      <c r="O150" s="87"/>
      <c r="P150" s="217">
        <f>O150*H150</f>
        <v>0</v>
      </c>
      <c r="Q150" s="217">
        <v>0</v>
      </c>
      <c r="R150" s="217">
        <f>Q150*H150</f>
        <v>0</v>
      </c>
      <c r="S150" s="217">
        <v>0</v>
      </c>
      <c r="T150" s="218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9" t="s">
        <v>145</v>
      </c>
      <c r="AT150" s="219" t="s">
        <v>141</v>
      </c>
      <c r="AU150" s="219" t="s">
        <v>86</v>
      </c>
      <c r="AY150" s="20" t="s">
        <v>139</v>
      </c>
      <c r="BE150" s="220">
        <f>IF(N150="základní",J150,0)</f>
        <v>0</v>
      </c>
      <c r="BF150" s="220">
        <f>IF(N150="snížená",J150,0)</f>
        <v>0</v>
      </c>
      <c r="BG150" s="220">
        <f>IF(N150="zákl. přenesená",J150,0)</f>
        <v>0</v>
      </c>
      <c r="BH150" s="220">
        <f>IF(N150="sníž. přenesená",J150,0)</f>
        <v>0</v>
      </c>
      <c r="BI150" s="220">
        <f>IF(N150="nulová",J150,0)</f>
        <v>0</v>
      </c>
      <c r="BJ150" s="20" t="s">
        <v>84</v>
      </c>
      <c r="BK150" s="220">
        <f>ROUND(I150*H150,2)</f>
        <v>0</v>
      </c>
      <c r="BL150" s="20" t="s">
        <v>145</v>
      </c>
      <c r="BM150" s="219" t="s">
        <v>466</v>
      </c>
    </row>
    <row r="151" s="2" customFormat="1">
      <c r="A151" s="41"/>
      <c r="B151" s="42"/>
      <c r="C151" s="43"/>
      <c r="D151" s="221" t="s">
        <v>147</v>
      </c>
      <c r="E151" s="43"/>
      <c r="F151" s="222" t="s">
        <v>467</v>
      </c>
      <c r="G151" s="43"/>
      <c r="H151" s="43"/>
      <c r="I151" s="223"/>
      <c r="J151" s="43"/>
      <c r="K151" s="43"/>
      <c r="L151" s="47"/>
      <c r="M151" s="224"/>
      <c r="N151" s="225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147</v>
      </c>
      <c r="AU151" s="20" t="s">
        <v>86</v>
      </c>
    </row>
    <row r="152" s="12" customFormat="1" ht="25.92" customHeight="1">
      <c r="A152" s="12"/>
      <c r="B152" s="192"/>
      <c r="C152" s="193"/>
      <c r="D152" s="194" t="s">
        <v>75</v>
      </c>
      <c r="E152" s="195" t="s">
        <v>468</v>
      </c>
      <c r="F152" s="195" t="s">
        <v>469</v>
      </c>
      <c r="G152" s="193"/>
      <c r="H152" s="193"/>
      <c r="I152" s="196"/>
      <c r="J152" s="197">
        <f>BK152</f>
        <v>0</v>
      </c>
      <c r="K152" s="193"/>
      <c r="L152" s="198"/>
      <c r="M152" s="199"/>
      <c r="N152" s="200"/>
      <c r="O152" s="200"/>
      <c r="P152" s="201">
        <f>P153</f>
        <v>0</v>
      </c>
      <c r="Q152" s="200"/>
      <c r="R152" s="201">
        <f>R153</f>
        <v>0.0012011999999999999</v>
      </c>
      <c r="S152" s="200"/>
      <c r="T152" s="202">
        <f>T153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03" t="s">
        <v>86</v>
      </c>
      <c r="AT152" s="204" t="s">
        <v>75</v>
      </c>
      <c r="AU152" s="204" t="s">
        <v>76</v>
      </c>
      <c r="AY152" s="203" t="s">
        <v>139</v>
      </c>
      <c r="BK152" s="205">
        <f>BK153</f>
        <v>0</v>
      </c>
    </row>
    <row r="153" s="12" customFormat="1" ht="22.8" customHeight="1">
      <c r="A153" s="12"/>
      <c r="B153" s="192"/>
      <c r="C153" s="193"/>
      <c r="D153" s="194" t="s">
        <v>75</v>
      </c>
      <c r="E153" s="206" t="s">
        <v>470</v>
      </c>
      <c r="F153" s="206" t="s">
        <v>471</v>
      </c>
      <c r="G153" s="193"/>
      <c r="H153" s="193"/>
      <c r="I153" s="196"/>
      <c r="J153" s="207">
        <f>BK153</f>
        <v>0</v>
      </c>
      <c r="K153" s="193"/>
      <c r="L153" s="198"/>
      <c r="M153" s="199"/>
      <c r="N153" s="200"/>
      <c r="O153" s="200"/>
      <c r="P153" s="201">
        <f>SUM(P154:P159)</f>
        <v>0</v>
      </c>
      <c r="Q153" s="200"/>
      <c r="R153" s="201">
        <f>SUM(R154:R159)</f>
        <v>0.0012011999999999999</v>
      </c>
      <c r="S153" s="200"/>
      <c r="T153" s="202">
        <f>SUM(T154:T159)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3" t="s">
        <v>86</v>
      </c>
      <c r="AT153" s="204" t="s">
        <v>75</v>
      </c>
      <c r="AU153" s="204" t="s">
        <v>84</v>
      </c>
      <c r="AY153" s="203" t="s">
        <v>139</v>
      </c>
      <c r="BK153" s="205">
        <f>SUM(BK154:BK159)</f>
        <v>0</v>
      </c>
    </row>
    <row r="154" s="2" customFormat="1" ht="24.15" customHeight="1">
      <c r="A154" s="41"/>
      <c r="B154" s="42"/>
      <c r="C154" s="208" t="s">
        <v>229</v>
      </c>
      <c r="D154" s="208" t="s">
        <v>141</v>
      </c>
      <c r="E154" s="209" t="s">
        <v>472</v>
      </c>
      <c r="F154" s="210" t="s">
        <v>473</v>
      </c>
      <c r="G154" s="211" t="s">
        <v>178</v>
      </c>
      <c r="H154" s="212">
        <v>0.001</v>
      </c>
      <c r="I154" s="213"/>
      <c r="J154" s="214">
        <f>ROUND(I154*H154,2)</f>
        <v>0</v>
      </c>
      <c r="K154" s="210" t="s">
        <v>144</v>
      </c>
      <c r="L154" s="47"/>
      <c r="M154" s="215" t="s">
        <v>19</v>
      </c>
      <c r="N154" s="216" t="s">
        <v>47</v>
      </c>
      <c r="O154" s="87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9" t="s">
        <v>249</v>
      </c>
      <c r="AT154" s="219" t="s">
        <v>141</v>
      </c>
      <c r="AU154" s="219" t="s">
        <v>86</v>
      </c>
      <c r="AY154" s="20" t="s">
        <v>139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20" t="s">
        <v>84</v>
      </c>
      <c r="BK154" s="220">
        <f>ROUND(I154*H154,2)</f>
        <v>0</v>
      </c>
      <c r="BL154" s="20" t="s">
        <v>249</v>
      </c>
      <c r="BM154" s="219" t="s">
        <v>474</v>
      </c>
    </row>
    <row r="155" s="2" customFormat="1">
      <c r="A155" s="41"/>
      <c r="B155" s="42"/>
      <c r="C155" s="43"/>
      <c r="D155" s="221" t="s">
        <v>147</v>
      </c>
      <c r="E155" s="43"/>
      <c r="F155" s="222" t="s">
        <v>475</v>
      </c>
      <c r="G155" s="43"/>
      <c r="H155" s="43"/>
      <c r="I155" s="223"/>
      <c r="J155" s="43"/>
      <c r="K155" s="43"/>
      <c r="L155" s="47"/>
      <c r="M155" s="224"/>
      <c r="N155" s="225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147</v>
      </c>
      <c r="AU155" s="20" t="s">
        <v>86</v>
      </c>
    </row>
    <row r="156" s="2" customFormat="1" ht="24.15" customHeight="1">
      <c r="A156" s="41"/>
      <c r="B156" s="42"/>
      <c r="C156" s="208" t="s">
        <v>235</v>
      </c>
      <c r="D156" s="208" t="s">
        <v>141</v>
      </c>
      <c r="E156" s="209" t="s">
        <v>338</v>
      </c>
      <c r="F156" s="210" t="s">
        <v>476</v>
      </c>
      <c r="G156" s="211" t="s">
        <v>244</v>
      </c>
      <c r="H156" s="212">
        <v>20.02</v>
      </c>
      <c r="I156" s="213"/>
      <c r="J156" s="214">
        <f>ROUND(I156*H156,2)</f>
        <v>0</v>
      </c>
      <c r="K156" s="210" t="s">
        <v>19</v>
      </c>
      <c r="L156" s="47"/>
      <c r="M156" s="215" t="s">
        <v>19</v>
      </c>
      <c r="N156" s="216" t="s">
        <v>47</v>
      </c>
      <c r="O156" s="87"/>
      <c r="P156" s="217">
        <f>O156*H156</f>
        <v>0</v>
      </c>
      <c r="Q156" s="217">
        <v>6.0000000000000002E-05</v>
      </c>
      <c r="R156" s="217">
        <f>Q156*H156</f>
        <v>0.0012011999999999999</v>
      </c>
      <c r="S156" s="217">
        <v>0</v>
      </c>
      <c r="T156" s="218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9" t="s">
        <v>249</v>
      </c>
      <c r="AT156" s="219" t="s">
        <v>141</v>
      </c>
      <c r="AU156" s="219" t="s">
        <v>86</v>
      </c>
      <c r="AY156" s="20" t="s">
        <v>139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20" t="s">
        <v>84</v>
      </c>
      <c r="BK156" s="220">
        <f>ROUND(I156*H156,2)</f>
        <v>0</v>
      </c>
      <c r="BL156" s="20" t="s">
        <v>249</v>
      </c>
      <c r="BM156" s="219" t="s">
        <v>477</v>
      </c>
    </row>
    <row r="157" s="2" customFormat="1">
      <c r="A157" s="41"/>
      <c r="B157" s="42"/>
      <c r="C157" s="43"/>
      <c r="D157" s="228" t="s">
        <v>180</v>
      </c>
      <c r="E157" s="43"/>
      <c r="F157" s="249" t="s">
        <v>478</v>
      </c>
      <c r="G157" s="43"/>
      <c r="H157" s="43"/>
      <c r="I157" s="223"/>
      <c r="J157" s="43"/>
      <c r="K157" s="43"/>
      <c r="L157" s="47"/>
      <c r="M157" s="224"/>
      <c r="N157" s="225"/>
      <c r="O157" s="87"/>
      <c r="P157" s="87"/>
      <c r="Q157" s="87"/>
      <c r="R157" s="87"/>
      <c r="S157" s="87"/>
      <c r="T157" s="88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T157" s="20" t="s">
        <v>180</v>
      </c>
      <c r="AU157" s="20" t="s">
        <v>86</v>
      </c>
    </row>
    <row r="158" s="13" customFormat="1">
      <c r="A158" s="13"/>
      <c r="B158" s="226"/>
      <c r="C158" s="227"/>
      <c r="D158" s="228" t="s">
        <v>149</v>
      </c>
      <c r="E158" s="229" t="s">
        <v>19</v>
      </c>
      <c r="F158" s="230" t="s">
        <v>393</v>
      </c>
      <c r="G158" s="227"/>
      <c r="H158" s="231">
        <v>20.02</v>
      </c>
      <c r="I158" s="232"/>
      <c r="J158" s="227"/>
      <c r="K158" s="227"/>
      <c r="L158" s="233"/>
      <c r="M158" s="234"/>
      <c r="N158" s="235"/>
      <c r="O158" s="235"/>
      <c r="P158" s="235"/>
      <c r="Q158" s="235"/>
      <c r="R158" s="235"/>
      <c r="S158" s="235"/>
      <c r="T158" s="23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7" t="s">
        <v>149</v>
      </c>
      <c r="AU158" s="237" t="s">
        <v>86</v>
      </c>
      <c r="AV158" s="13" t="s">
        <v>86</v>
      </c>
      <c r="AW158" s="13" t="s">
        <v>37</v>
      </c>
      <c r="AX158" s="13" t="s">
        <v>76</v>
      </c>
      <c r="AY158" s="237" t="s">
        <v>139</v>
      </c>
    </row>
    <row r="159" s="14" customFormat="1">
      <c r="A159" s="14"/>
      <c r="B159" s="238"/>
      <c r="C159" s="239"/>
      <c r="D159" s="228" t="s">
        <v>149</v>
      </c>
      <c r="E159" s="240" t="s">
        <v>19</v>
      </c>
      <c r="F159" s="241" t="s">
        <v>151</v>
      </c>
      <c r="G159" s="239"/>
      <c r="H159" s="242">
        <v>20.02</v>
      </c>
      <c r="I159" s="243"/>
      <c r="J159" s="239"/>
      <c r="K159" s="239"/>
      <c r="L159" s="244"/>
      <c r="M159" s="285"/>
      <c r="N159" s="286"/>
      <c r="O159" s="286"/>
      <c r="P159" s="286"/>
      <c r="Q159" s="286"/>
      <c r="R159" s="286"/>
      <c r="S159" s="286"/>
      <c r="T159" s="28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149</v>
      </c>
      <c r="AU159" s="248" t="s">
        <v>86</v>
      </c>
      <c r="AV159" s="14" t="s">
        <v>145</v>
      </c>
      <c r="AW159" s="14" t="s">
        <v>37</v>
      </c>
      <c r="AX159" s="14" t="s">
        <v>84</v>
      </c>
      <c r="AY159" s="248" t="s">
        <v>139</v>
      </c>
    </row>
    <row r="160" s="2" customFormat="1" ht="6.96" customHeight="1">
      <c r="A160" s="41"/>
      <c r="B160" s="62"/>
      <c r="C160" s="63"/>
      <c r="D160" s="63"/>
      <c r="E160" s="63"/>
      <c r="F160" s="63"/>
      <c r="G160" s="63"/>
      <c r="H160" s="63"/>
      <c r="I160" s="63"/>
      <c r="J160" s="63"/>
      <c r="K160" s="63"/>
      <c r="L160" s="47"/>
      <c r="M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</row>
  </sheetData>
  <sheetProtection sheet="1" autoFilter="0" formatColumns="0" formatRows="0" objects="1" scenarios="1" spinCount="100000" saltValue="IsQcWP1gY6e+KakYSfZwAlZS9mTxAZuAPWSrQHJ3rIsVqbB9R0Yy8lyRzr5EdYepDw/EA3KTlKyrqu8/r4uNxQ==" hashValue="gkQ+CdSP2x+apx+mP9xM4VX/UPskyro5btTXjfBj04V/+9/ZZcuzQQ0ZcaSFCT24fB0S26NoAecByfuiEEm8XQ==" algorithmName="SHA-512" password="E96A"/>
  <autoFilter ref="C85:K15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4_02/132212131"/>
    <hyperlink ref="F94" r:id="rId2" display="https://podminky.urs.cz/item/CS_URS_2024_02/132251101"/>
    <hyperlink ref="F101" r:id="rId3" display="https://podminky.urs.cz/item/CS_URS_2024_02/174101101"/>
    <hyperlink ref="F114" r:id="rId4" display="https://podminky.urs.cz/item/CS_URS_2024_02/274315223"/>
    <hyperlink ref="F118" r:id="rId5" display="https://podminky.urs.cz/item/CS_URS_2022_01/274351111"/>
    <hyperlink ref="F123" r:id="rId6" display="https://podminky.urs.cz/item/CS_URS_2024_02/275315223"/>
    <hyperlink ref="F127" r:id="rId7" display="https://podminky.urs.cz/item/CS_URS_2022_01/275351111"/>
    <hyperlink ref="F132" r:id="rId8" display="https://podminky.urs.cz/item/CS_URS_2024_02/911121111"/>
    <hyperlink ref="F151" r:id="rId9" display="https://podminky.urs.cz/item/CS_URS_2024_02/998312011"/>
    <hyperlink ref="F155" r:id="rId10" display="https://podminky.urs.cz/item/CS_URS_2024_02/99876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3"/>
    </row>
    <row r="4" s="1" customFormat="1" ht="24.96" customHeight="1">
      <c r="B4" s="23"/>
      <c r="C4" s="134" t="s">
        <v>479</v>
      </c>
      <c r="H4" s="23"/>
    </row>
    <row r="5" s="1" customFormat="1" ht="12" customHeight="1">
      <c r="B5" s="23"/>
      <c r="C5" s="288" t="s">
        <v>13</v>
      </c>
      <c r="D5" s="144" t="s">
        <v>14</v>
      </c>
      <c r="E5" s="1"/>
      <c r="F5" s="1"/>
      <c r="H5" s="23"/>
    </row>
    <row r="6" s="1" customFormat="1" ht="36.96" customHeight="1">
      <c r="B6" s="23"/>
      <c r="C6" s="289" t="s">
        <v>16</v>
      </c>
      <c r="D6" s="290" t="s">
        <v>17</v>
      </c>
      <c r="E6" s="1"/>
      <c r="F6" s="1"/>
      <c r="H6" s="23"/>
    </row>
    <row r="7" s="1" customFormat="1" ht="16.5" customHeight="1">
      <c r="B7" s="23"/>
      <c r="C7" s="136" t="s">
        <v>23</v>
      </c>
      <c r="D7" s="141" t="str">
        <f>'Rekapitulace stavby'!AN8</f>
        <v>17. 11. 2024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1"/>
      <c r="B9" s="291"/>
      <c r="C9" s="292" t="s">
        <v>57</v>
      </c>
      <c r="D9" s="293" t="s">
        <v>58</v>
      </c>
      <c r="E9" s="293" t="s">
        <v>126</v>
      </c>
      <c r="F9" s="294" t="s">
        <v>480</v>
      </c>
      <c r="G9" s="181"/>
      <c r="H9" s="291"/>
    </row>
    <row r="10" s="2" customFormat="1" ht="26.4" customHeight="1">
      <c r="A10" s="41"/>
      <c r="B10" s="47"/>
      <c r="C10" s="295" t="s">
        <v>14</v>
      </c>
      <c r="D10" s="295" t="s">
        <v>17</v>
      </c>
      <c r="E10" s="41"/>
      <c r="F10" s="41"/>
      <c r="G10" s="41"/>
      <c r="H10" s="47"/>
    </row>
    <row r="11" s="2" customFormat="1" ht="16.8" customHeight="1">
      <c r="A11" s="41"/>
      <c r="B11" s="47"/>
      <c r="C11" s="296" t="s">
        <v>481</v>
      </c>
      <c r="D11" s="297" t="s">
        <v>482</v>
      </c>
      <c r="E11" s="298" t="s">
        <v>99</v>
      </c>
      <c r="F11" s="299">
        <v>5.1840000000000002</v>
      </c>
      <c r="G11" s="41"/>
      <c r="H11" s="47"/>
    </row>
    <row r="12" s="2" customFormat="1" ht="16.8" customHeight="1">
      <c r="A12" s="41"/>
      <c r="B12" s="47"/>
      <c r="C12" s="296" t="s">
        <v>388</v>
      </c>
      <c r="D12" s="297" t="s">
        <v>98</v>
      </c>
      <c r="E12" s="298" t="s">
        <v>99</v>
      </c>
      <c r="F12" s="299">
        <v>2.6640000000000001</v>
      </c>
      <c r="G12" s="41"/>
      <c r="H12" s="47"/>
    </row>
    <row r="13" s="2" customFormat="1" ht="16.8" customHeight="1">
      <c r="A13" s="41"/>
      <c r="B13" s="47"/>
      <c r="C13" s="296" t="s">
        <v>390</v>
      </c>
      <c r="D13" s="297" t="s">
        <v>391</v>
      </c>
      <c r="E13" s="298" t="s">
        <v>99</v>
      </c>
      <c r="F13" s="299">
        <v>4.9279999999999999</v>
      </c>
      <c r="G13" s="41"/>
      <c r="H13" s="47"/>
    </row>
    <row r="14" s="2" customFormat="1" ht="26.4" customHeight="1">
      <c r="A14" s="41"/>
      <c r="B14" s="47"/>
      <c r="C14" s="295" t="s">
        <v>81</v>
      </c>
      <c r="D14" s="295" t="s">
        <v>82</v>
      </c>
      <c r="E14" s="41"/>
      <c r="F14" s="41"/>
      <c r="G14" s="41"/>
      <c r="H14" s="47"/>
    </row>
    <row r="15" s="2" customFormat="1" ht="16.8" customHeight="1">
      <c r="A15" s="41"/>
      <c r="B15" s="47"/>
      <c r="C15" s="296" t="s">
        <v>90</v>
      </c>
      <c r="D15" s="297" t="s">
        <v>19</v>
      </c>
      <c r="E15" s="298" t="s">
        <v>19</v>
      </c>
      <c r="F15" s="299">
        <v>79.799999999999997</v>
      </c>
      <c r="G15" s="41"/>
      <c r="H15" s="47"/>
    </row>
    <row r="16" s="2" customFormat="1" ht="16.8" customHeight="1">
      <c r="A16" s="41"/>
      <c r="B16" s="47"/>
      <c r="C16" s="300" t="s">
        <v>19</v>
      </c>
      <c r="D16" s="300" t="s">
        <v>190</v>
      </c>
      <c r="E16" s="20" t="s">
        <v>19</v>
      </c>
      <c r="F16" s="301">
        <v>0</v>
      </c>
      <c r="G16" s="41"/>
      <c r="H16" s="47"/>
    </row>
    <row r="17" s="2" customFormat="1" ht="16.8" customHeight="1">
      <c r="A17" s="41"/>
      <c r="B17" s="47"/>
      <c r="C17" s="300" t="s">
        <v>19</v>
      </c>
      <c r="D17" s="300" t="s">
        <v>191</v>
      </c>
      <c r="E17" s="20" t="s">
        <v>19</v>
      </c>
      <c r="F17" s="301">
        <v>42</v>
      </c>
      <c r="G17" s="41"/>
      <c r="H17" s="47"/>
    </row>
    <row r="18" s="2" customFormat="1" ht="16.8" customHeight="1">
      <c r="A18" s="41"/>
      <c r="B18" s="47"/>
      <c r="C18" s="300" t="s">
        <v>19</v>
      </c>
      <c r="D18" s="300" t="s">
        <v>192</v>
      </c>
      <c r="E18" s="20" t="s">
        <v>19</v>
      </c>
      <c r="F18" s="301">
        <v>0</v>
      </c>
      <c r="G18" s="41"/>
      <c r="H18" s="47"/>
    </row>
    <row r="19" s="2" customFormat="1" ht="16.8" customHeight="1">
      <c r="A19" s="41"/>
      <c r="B19" s="47"/>
      <c r="C19" s="300" t="s">
        <v>19</v>
      </c>
      <c r="D19" s="300" t="s">
        <v>193</v>
      </c>
      <c r="E19" s="20" t="s">
        <v>19</v>
      </c>
      <c r="F19" s="301">
        <v>37.799999999999997</v>
      </c>
      <c r="G19" s="41"/>
      <c r="H19" s="47"/>
    </row>
    <row r="20" s="2" customFormat="1" ht="16.8" customHeight="1">
      <c r="A20" s="41"/>
      <c r="B20" s="47"/>
      <c r="C20" s="300" t="s">
        <v>90</v>
      </c>
      <c r="D20" s="300" t="s">
        <v>151</v>
      </c>
      <c r="E20" s="20" t="s">
        <v>19</v>
      </c>
      <c r="F20" s="301">
        <v>79.799999999999997</v>
      </c>
      <c r="G20" s="41"/>
      <c r="H20" s="47"/>
    </row>
    <row r="21" s="2" customFormat="1" ht="16.8" customHeight="1">
      <c r="A21" s="41"/>
      <c r="B21" s="47"/>
      <c r="C21" s="302" t="s">
        <v>483</v>
      </c>
      <c r="D21" s="41"/>
      <c r="E21" s="41"/>
      <c r="F21" s="41"/>
      <c r="G21" s="41"/>
      <c r="H21" s="47"/>
    </row>
    <row r="22" s="2" customFormat="1" ht="16.8" customHeight="1">
      <c r="A22" s="41"/>
      <c r="B22" s="47"/>
      <c r="C22" s="300" t="s">
        <v>185</v>
      </c>
      <c r="D22" s="300" t="s">
        <v>484</v>
      </c>
      <c r="E22" s="20" t="s">
        <v>187</v>
      </c>
      <c r="F22" s="301">
        <v>79.799999999999997</v>
      </c>
      <c r="G22" s="41"/>
      <c r="H22" s="47"/>
    </row>
    <row r="23" s="2" customFormat="1" ht="16.8" customHeight="1">
      <c r="A23" s="41"/>
      <c r="B23" s="47"/>
      <c r="C23" s="300" t="s">
        <v>201</v>
      </c>
      <c r="D23" s="300" t="s">
        <v>485</v>
      </c>
      <c r="E23" s="20" t="s">
        <v>187</v>
      </c>
      <c r="F23" s="301">
        <v>79.799999999999997</v>
      </c>
      <c r="G23" s="41"/>
      <c r="H23" s="47"/>
    </row>
    <row r="24" s="2" customFormat="1" ht="16.8" customHeight="1">
      <c r="A24" s="41"/>
      <c r="B24" s="47"/>
      <c r="C24" s="296" t="s">
        <v>111</v>
      </c>
      <c r="D24" s="297" t="s">
        <v>19</v>
      </c>
      <c r="E24" s="298" t="s">
        <v>19</v>
      </c>
      <c r="F24" s="299">
        <v>33.950000000000003</v>
      </c>
      <c r="G24" s="41"/>
      <c r="H24" s="47"/>
    </row>
    <row r="25" s="2" customFormat="1" ht="16.8" customHeight="1">
      <c r="A25" s="41"/>
      <c r="B25" s="47"/>
      <c r="C25" s="300" t="s">
        <v>19</v>
      </c>
      <c r="D25" s="300" t="s">
        <v>190</v>
      </c>
      <c r="E25" s="20" t="s">
        <v>19</v>
      </c>
      <c r="F25" s="301">
        <v>0</v>
      </c>
      <c r="G25" s="41"/>
      <c r="H25" s="47"/>
    </row>
    <row r="26" s="2" customFormat="1" ht="16.8" customHeight="1">
      <c r="A26" s="41"/>
      <c r="B26" s="47"/>
      <c r="C26" s="300" t="s">
        <v>19</v>
      </c>
      <c r="D26" s="300" t="s">
        <v>199</v>
      </c>
      <c r="E26" s="20" t="s">
        <v>19</v>
      </c>
      <c r="F26" s="301">
        <v>21</v>
      </c>
      <c r="G26" s="41"/>
      <c r="H26" s="47"/>
    </row>
    <row r="27" s="2" customFormat="1" ht="16.8" customHeight="1">
      <c r="A27" s="41"/>
      <c r="B27" s="47"/>
      <c r="C27" s="300" t="s">
        <v>19</v>
      </c>
      <c r="D27" s="300" t="s">
        <v>192</v>
      </c>
      <c r="E27" s="20" t="s">
        <v>19</v>
      </c>
      <c r="F27" s="301">
        <v>0</v>
      </c>
      <c r="G27" s="41"/>
      <c r="H27" s="47"/>
    </row>
    <row r="28" s="2" customFormat="1" ht="16.8" customHeight="1">
      <c r="A28" s="41"/>
      <c r="B28" s="47"/>
      <c r="C28" s="300" t="s">
        <v>19</v>
      </c>
      <c r="D28" s="300" t="s">
        <v>200</v>
      </c>
      <c r="E28" s="20" t="s">
        <v>19</v>
      </c>
      <c r="F28" s="301">
        <v>12.949999999999999</v>
      </c>
      <c r="G28" s="41"/>
      <c r="H28" s="47"/>
    </row>
    <row r="29" s="2" customFormat="1" ht="16.8" customHeight="1">
      <c r="A29" s="41"/>
      <c r="B29" s="47"/>
      <c r="C29" s="300" t="s">
        <v>111</v>
      </c>
      <c r="D29" s="300" t="s">
        <v>151</v>
      </c>
      <c r="E29" s="20" t="s">
        <v>19</v>
      </c>
      <c r="F29" s="301">
        <v>33.950000000000003</v>
      </c>
      <c r="G29" s="41"/>
      <c r="H29" s="47"/>
    </row>
    <row r="30" s="2" customFormat="1" ht="16.8" customHeight="1">
      <c r="A30" s="41"/>
      <c r="B30" s="47"/>
      <c r="C30" s="302" t="s">
        <v>483</v>
      </c>
      <c r="D30" s="41"/>
      <c r="E30" s="41"/>
      <c r="F30" s="41"/>
      <c r="G30" s="41"/>
      <c r="H30" s="47"/>
    </row>
    <row r="31" s="2" customFormat="1" ht="16.8" customHeight="1">
      <c r="A31" s="41"/>
      <c r="B31" s="47"/>
      <c r="C31" s="300" t="s">
        <v>195</v>
      </c>
      <c r="D31" s="300" t="s">
        <v>486</v>
      </c>
      <c r="E31" s="20" t="s">
        <v>187</v>
      </c>
      <c r="F31" s="301">
        <v>33.950000000000003</v>
      </c>
      <c r="G31" s="41"/>
      <c r="H31" s="47"/>
    </row>
    <row r="32" s="2" customFormat="1" ht="16.8" customHeight="1">
      <c r="A32" s="41"/>
      <c r="B32" s="47"/>
      <c r="C32" s="300" t="s">
        <v>219</v>
      </c>
      <c r="D32" s="300" t="s">
        <v>487</v>
      </c>
      <c r="E32" s="20" t="s">
        <v>187</v>
      </c>
      <c r="F32" s="301">
        <v>33.950000000000003</v>
      </c>
      <c r="G32" s="41"/>
      <c r="H32" s="47"/>
    </row>
    <row r="33" s="2" customFormat="1" ht="16.8" customHeight="1">
      <c r="A33" s="41"/>
      <c r="B33" s="47"/>
      <c r="C33" s="296" t="s">
        <v>92</v>
      </c>
      <c r="D33" s="297" t="s">
        <v>19</v>
      </c>
      <c r="E33" s="298" t="s">
        <v>19</v>
      </c>
      <c r="F33" s="299">
        <v>101.67</v>
      </c>
      <c r="G33" s="41"/>
      <c r="H33" s="47"/>
    </row>
    <row r="34" s="2" customFormat="1" ht="16.8" customHeight="1">
      <c r="A34" s="41"/>
      <c r="B34" s="47"/>
      <c r="C34" s="300" t="s">
        <v>19</v>
      </c>
      <c r="D34" s="300" t="s">
        <v>306</v>
      </c>
      <c r="E34" s="20" t="s">
        <v>19</v>
      </c>
      <c r="F34" s="301">
        <v>0</v>
      </c>
      <c r="G34" s="41"/>
      <c r="H34" s="47"/>
    </row>
    <row r="35" s="2" customFormat="1" ht="16.8" customHeight="1">
      <c r="A35" s="41"/>
      <c r="B35" s="47"/>
      <c r="C35" s="300" t="s">
        <v>19</v>
      </c>
      <c r="D35" s="300" t="s">
        <v>307</v>
      </c>
      <c r="E35" s="20" t="s">
        <v>19</v>
      </c>
      <c r="F35" s="301">
        <v>6.7999999999999998</v>
      </c>
      <c r="G35" s="41"/>
      <c r="H35" s="47"/>
    </row>
    <row r="36" s="2" customFormat="1" ht="16.8" customHeight="1">
      <c r="A36" s="41"/>
      <c r="B36" s="47"/>
      <c r="C36" s="300" t="s">
        <v>19</v>
      </c>
      <c r="D36" s="300" t="s">
        <v>308</v>
      </c>
      <c r="E36" s="20" t="s">
        <v>19</v>
      </c>
      <c r="F36" s="301">
        <v>16.300000000000001</v>
      </c>
      <c r="G36" s="41"/>
      <c r="H36" s="47"/>
    </row>
    <row r="37" s="2" customFormat="1" ht="16.8" customHeight="1">
      <c r="A37" s="41"/>
      <c r="B37" s="47"/>
      <c r="C37" s="300" t="s">
        <v>19</v>
      </c>
      <c r="D37" s="300" t="s">
        <v>309</v>
      </c>
      <c r="E37" s="20" t="s">
        <v>19</v>
      </c>
      <c r="F37" s="301">
        <v>54.450000000000003</v>
      </c>
      <c r="G37" s="41"/>
      <c r="H37" s="47"/>
    </row>
    <row r="38" s="2" customFormat="1" ht="16.8" customHeight="1">
      <c r="A38" s="41"/>
      <c r="B38" s="47"/>
      <c r="C38" s="300" t="s">
        <v>19</v>
      </c>
      <c r="D38" s="300" t="s">
        <v>310</v>
      </c>
      <c r="E38" s="20" t="s">
        <v>19</v>
      </c>
      <c r="F38" s="301">
        <v>24.120000000000001</v>
      </c>
      <c r="G38" s="41"/>
      <c r="H38" s="47"/>
    </row>
    <row r="39" s="2" customFormat="1" ht="16.8" customHeight="1">
      <c r="A39" s="41"/>
      <c r="B39" s="47"/>
      <c r="C39" s="300" t="s">
        <v>92</v>
      </c>
      <c r="D39" s="300" t="s">
        <v>311</v>
      </c>
      <c r="E39" s="20" t="s">
        <v>19</v>
      </c>
      <c r="F39" s="301">
        <v>101.67</v>
      </c>
      <c r="G39" s="41"/>
      <c r="H39" s="47"/>
    </row>
    <row r="40" s="2" customFormat="1" ht="16.8" customHeight="1">
      <c r="A40" s="41"/>
      <c r="B40" s="47"/>
      <c r="C40" s="302" t="s">
        <v>483</v>
      </c>
      <c r="D40" s="41"/>
      <c r="E40" s="41"/>
      <c r="F40" s="41"/>
      <c r="G40" s="41"/>
      <c r="H40" s="47"/>
    </row>
    <row r="41" s="2" customFormat="1" ht="16.8" customHeight="1">
      <c r="A41" s="41"/>
      <c r="B41" s="47"/>
      <c r="C41" s="300" t="s">
        <v>302</v>
      </c>
      <c r="D41" s="300" t="s">
        <v>303</v>
      </c>
      <c r="E41" s="20" t="s">
        <v>187</v>
      </c>
      <c r="F41" s="301">
        <v>249.63</v>
      </c>
      <c r="G41" s="41"/>
      <c r="H41" s="47"/>
    </row>
    <row r="42" s="2" customFormat="1" ht="16.8" customHeight="1">
      <c r="A42" s="41"/>
      <c r="B42" s="47"/>
      <c r="C42" s="300" t="s">
        <v>318</v>
      </c>
      <c r="D42" s="300" t="s">
        <v>488</v>
      </c>
      <c r="E42" s="20" t="s">
        <v>187</v>
      </c>
      <c r="F42" s="301">
        <v>186.28999999999999</v>
      </c>
      <c r="G42" s="41"/>
      <c r="H42" s="47"/>
    </row>
    <row r="43" s="2" customFormat="1" ht="16.8" customHeight="1">
      <c r="A43" s="41"/>
      <c r="B43" s="47"/>
      <c r="C43" s="296" t="s">
        <v>95</v>
      </c>
      <c r="D43" s="297" t="s">
        <v>19</v>
      </c>
      <c r="E43" s="298" t="s">
        <v>19</v>
      </c>
      <c r="F43" s="299">
        <v>63.340000000000003</v>
      </c>
      <c r="G43" s="41"/>
      <c r="H43" s="47"/>
    </row>
    <row r="44" s="2" customFormat="1" ht="16.8" customHeight="1">
      <c r="A44" s="41"/>
      <c r="B44" s="47"/>
      <c r="C44" s="300" t="s">
        <v>19</v>
      </c>
      <c r="D44" s="300" t="s">
        <v>312</v>
      </c>
      <c r="E44" s="20" t="s">
        <v>19</v>
      </c>
      <c r="F44" s="301">
        <v>29.07</v>
      </c>
      <c r="G44" s="41"/>
      <c r="H44" s="47"/>
    </row>
    <row r="45" s="2" customFormat="1" ht="16.8" customHeight="1">
      <c r="A45" s="41"/>
      <c r="B45" s="47"/>
      <c r="C45" s="300" t="s">
        <v>19</v>
      </c>
      <c r="D45" s="300" t="s">
        <v>313</v>
      </c>
      <c r="E45" s="20" t="s">
        <v>19</v>
      </c>
      <c r="F45" s="301">
        <v>9.8200000000000003</v>
      </c>
      <c r="G45" s="41"/>
      <c r="H45" s="47"/>
    </row>
    <row r="46" s="2" customFormat="1" ht="16.8" customHeight="1">
      <c r="A46" s="41"/>
      <c r="B46" s="47"/>
      <c r="C46" s="300" t="s">
        <v>19</v>
      </c>
      <c r="D46" s="300" t="s">
        <v>314</v>
      </c>
      <c r="E46" s="20" t="s">
        <v>19</v>
      </c>
      <c r="F46" s="301">
        <v>24.449999999999999</v>
      </c>
      <c r="G46" s="41"/>
      <c r="H46" s="47"/>
    </row>
    <row r="47" s="2" customFormat="1" ht="16.8" customHeight="1">
      <c r="A47" s="41"/>
      <c r="B47" s="47"/>
      <c r="C47" s="300" t="s">
        <v>95</v>
      </c>
      <c r="D47" s="300" t="s">
        <v>311</v>
      </c>
      <c r="E47" s="20" t="s">
        <v>19</v>
      </c>
      <c r="F47" s="301">
        <v>63.340000000000003</v>
      </c>
      <c r="G47" s="41"/>
      <c r="H47" s="47"/>
    </row>
    <row r="48" s="2" customFormat="1" ht="16.8" customHeight="1">
      <c r="A48" s="41"/>
      <c r="B48" s="47"/>
      <c r="C48" s="302" t="s">
        <v>483</v>
      </c>
      <c r="D48" s="41"/>
      <c r="E48" s="41"/>
      <c r="F48" s="41"/>
      <c r="G48" s="41"/>
      <c r="H48" s="47"/>
    </row>
    <row r="49" s="2" customFormat="1" ht="16.8" customHeight="1">
      <c r="A49" s="41"/>
      <c r="B49" s="47"/>
      <c r="C49" s="300" t="s">
        <v>302</v>
      </c>
      <c r="D49" s="300" t="s">
        <v>303</v>
      </c>
      <c r="E49" s="20" t="s">
        <v>187</v>
      </c>
      <c r="F49" s="301">
        <v>249.63</v>
      </c>
      <c r="G49" s="41"/>
      <c r="H49" s="47"/>
    </row>
    <row r="50" s="2" customFormat="1" ht="16.8" customHeight="1">
      <c r="A50" s="41"/>
      <c r="B50" s="47"/>
      <c r="C50" s="300" t="s">
        <v>257</v>
      </c>
      <c r="D50" s="300" t="s">
        <v>489</v>
      </c>
      <c r="E50" s="20" t="s">
        <v>187</v>
      </c>
      <c r="F50" s="301">
        <v>22.169</v>
      </c>
      <c r="G50" s="41"/>
      <c r="H50" s="47"/>
    </row>
    <row r="51" s="2" customFormat="1" ht="16.8" customHeight="1">
      <c r="A51" s="41"/>
      <c r="B51" s="47"/>
      <c r="C51" s="300" t="s">
        <v>281</v>
      </c>
      <c r="D51" s="300" t="s">
        <v>490</v>
      </c>
      <c r="E51" s="20" t="s">
        <v>187</v>
      </c>
      <c r="F51" s="301">
        <v>67.596000000000004</v>
      </c>
      <c r="G51" s="41"/>
      <c r="H51" s="47"/>
    </row>
    <row r="52" s="2" customFormat="1" ht="16.8" customHeight="1">
      <c r="A52" s="41"/>
      <c r="B52" s="47"/>
      <c r="C52" s="300" t="s">
        <v>318</v>
      </c>
      <c r="D52" s="300" t="s">
        <v>488</v>
      </c>
      <c r="E52" s="20" t="s">
        <v>187</v>
      </c>
      <c r="F52" s="301">
        <v>186.28999999999999</v>
      </c>
      <c r="G52" s="41"/>
      <c r="H52" s="47"/>
    </row>
    <row r="53" s="2" customFormat="1" ht="16.8" customHeight="1">
      <c r="A53" s="41"/>
      <c r="B53" s="47"/>
      <c r="C53" s="296" t="s">
        <v>109</v>
      </c>
      <c r="D53" s="297" t="s">
        <v>19</v>
      </c>
      <c r="E53" s="298" t="s">
        <v>19</v>
      </c>
      <c r="F53" s="299">
        <v>21.280000000000001</v>
      </c>
      <c r="G53" s="41"/>
      <c r="H53" s="47"/>
    </row>
    <row r="54" s="2" customFormat="1" ht="16.8" customHeight="1">
      <c r="A54" s="41"/>
      <c r="B54" s="47"/>
      <c r="C54" s="300" t="s">
        <v>19</v>
      </c>
      <c r="D54" s="300" t="s">
        <v>315</v>
      </c>
      <c r="E54" s="20" t="s">
        <v>19</v>
      </c>
      <c r="F54" s="301">
        <v>21.280000000000001</v>
      </c>
      <c r="G54" s="41"/>
      <c r="H54" s="47"/>
    </row>
    <row r="55" s="2" customFormat="1" ht="16.8" customHeight="1">
      <c r="A55" s="41"/>
      <c r="B55" s="47"/>
      <c r="C55" s="300" t="s">
        <v>109</v>
      </c>
      <c r="D55" s="300" t="s">
        <v>311</v>
      </c>
      <c r="E55" s="20" t="s">
        <v>19</v>
      </c>
      <c r="F55" s="301">
        <v>21.280000000000001</v>
      </c>
      <c r="G55" s="41"/>
      <c r="H55" s="47"/>
    </row>
    <row r="56" s="2" customFormat="1" ht="16.8" customHeight="1">
      <c r="A56" s="41"/>
      <c r="B56" s="47"/>
      <c r="C56" s="302" t="s">
        <v>483</v>
      </c>
      <c r="D56" s="41"/>
      <c r="E56" s="41"/>
      <c r="F56" s="41"/>
      <c r="G56" s="41"/>
      <c r="H56" s="47"/>
    </row>
    <row r="57" s="2" customFormat="1" ht="16.8" customHeight="1">
      <c r="A57" s="41"/>
      <c r="B57" s="47"/>
      <c r="C57" s="300" t="s">
        <v>302</v>
      </c>
      <c r="D57" s="300" t="s">
        <v>303</v>
      </c>
      <c r="E57" s="20" t="s">
        <v>187</v>
      </c>
      <c r="F57" s="301">
        <v>249.63</v>
      </c>
      <c r="G57" s="41"/>
      <c r="H57" s="47"/>
    </row>
    <row r="58" s="2" customFormat="1" ht="16.8" customHeight="1">
      <c r="A58" s="41"/>
      <c r="B58" s="47"/>
      <c r="C58" s="300" t="s">
        <v>281</v>
      </c>
      <c r="D58" s="300" t="s">
        <v>490</v>
      </c>
      <c r="E58" s="20" t="s">
        <v>187</v>
      </c>
      <c r="F58" s="301">
        <v>67.596000000000004</v>
      </c>
      <c r="G58" s="41"/>
      <c r="H58" s="47"/>
    </row>
    <row r="59" s="2" customFormat="1" ht="16.8" customHeight="1">
      <c r="A59" s="41"/>
      <c r="B59" s="47"/>
      <c r="C59" s="300" t="s">
        <v>318</v>
      </c>
      <c r="D59" s="300" t="s">
        <v>488</v>
      </c>
      <c r="E59" s="20" t="s">
        <v>187</v>
      </c>
      <c r="F59" s="301">
        <v>186.28999999999999</v>
      </c>
      <c r="G59" s="41"/>
      <c r="H59" s="47"/>
    </row>
    <row r="60" s="2" customFormat="1" ht="16.8" customHeight="1">
      <c r="A60" s="41"/>
      <c r="B60" s="47"/>
      <c r="C60" s="296" t="s">
        <v>97</v>
      </c>
      <c r="D60" s="297" t="s">
        <v>98</v>
      </c>
      <c r="E60" s="298" t="s">
        <v>99</v>
      </c>
      <c r="F60" s="299">
        <v>9</v>
      </c>
      <c r="G60" s="41"/>
      <c r="H60" s="47"/>
    </row>
    <row r="61" s="2" customFormat="1" ht="16.8" customHeight="1">
      <c r="A61" s="41"/>
      <c r="B61" s="47"/>
      <c r="C61" s="300" t="s">
        <v>19</v>
      </c>
      <c r="D61" s="300" t="s">
        <v>173</v>
      </c>
      <c r="E61" s="20" t="s">
        <v>19</v>
      </c>
      <c r="F61" s="301">
        <v>9</v>
      </c>
      <c r="G61" s="41"/>
      <c r="H61" s="47"/>
    </row>
    <row r="62" s="2" customFormat="1" ht="16.8" customHeight="1">
      <c r="A62" s="41"/>
      <c r="B62" s="47"/>
      <c r="C62" s="300" t="s">
        <v>97</v>
      </c>
      <c r="D62" s="300" t="s">
        <v>151</v>
      </c>
      <c r="E62" s="20" t="s">
        <v>19</v>
      </c>
      <c r="F62" s="301">
        <v>9</v>
      </c>
      <c r="G62" s="41"/>
      <c r="H62" s="47"/>
    </row>
    <row r="63" s="2" customFormat="1" ht="16.8" customHeight="1">
      <c r="A63" s="41"/>
      <c r="B63" s="47"/>
      <c r="C63" s="302" t="s">
        <v>483</v>
      </c>
      <c r="D63" s="41"/>
      <c r="E63" s="41"/>
      <c r="F63" s="41"/>
      <c r="G63" s="41"/>
      <c r="H63" s="47"/>
    </row>
    <row r="64" s="2" customFormat="1" ht="16.8" customHeight="1">
      <c r="A64" s="41"/>
      <c r="B64" s="47"/>
      <c r="C64" s="300" t="s">
        <v>169</v>
      </c>
      <c r="D64" s="300" t="s">
        <v>491</v>
      </c>
      <c r="E64" s="20" t="s">
        <v>99</v>
      </c>
      <c r="F64" s="301">
        <v>4.5</v>
      </c>
      <c r="G64" s="41"/>
      <c r="H64" s="47"/>
    </row>
    <row r="65" s="2" customFormat="1" ht="16.8" customHeight="1">
      <c r="A65" s="41"/>
      <c r="B65" s="47"/>
      <c r="C65" s="300" t="s">
        <v>163</v>
      </c>
      <c r="D65" s="300" t="s">
        <v>492</v>
      </c>
      <c r="E65" s="20" t="s">
        <v>99</v>
      </c>
      <c r="F65" s="301">
        <v>4.5</v>
      </c>
      <c r="G65" s="41"/>
      <c r="H65" s="47"/>
    </row>
    <row r="66" s="2" customFormat="1">
      <c r="A66" s="41"/>
      <c r="B66" s="47"/>
      <c r="C66" s="300" t="s">
        <v>176</v>
      </c>
      <c r="D66" s="300" t="s">
        <v>493</v>
      </c>
      <c r="E66" s="20" t="s">
        <v>178</v>
      </c>
      <c r="F66" s="301">
        <v>117.3</v>
      </c>
      <c r="G66" s="41"/>
      <c r="H66" s="47"/>
    </row>
    <row r="67" s="2" customFormat="1" ht="16.8" customHeight="1">
      <c r="A67" s="41"/>
      <c r="B67" s="47"/>
      <c r="C67" s="296" t="s">
        <v>101</v>
      </c>
      <c r="D67" s="297" t="s">
        <v>19</v>
      </c>
      <c r="E67" s="298" t="s">
        <v>19</v>
      </c>
      <c r="F67" s="299">
        <v>60</v>
      </c>
      <c r="G67" s="41"/>
      <c r="H67" s="47"/>
    </row>
    <row r="68" s="2" customFormat="1" ht="16.8" customHeight="1">
      <c r="A68" s="41"/>
      <c r="B68" s="47"/>
      <c r="C68" s="300" t="s">
        <v>19</v>
      </c>
      <c r="D68" s="300" t="s">
        <v>150</v>
      </c>
      <c r="E68" s="20" t="s">
        <v>19</v>
      </c>
      <c r="F68" s="301">
        <v>60</v>
      </c>
      <c r="G68" s="41"/>
      <c r="H68" s="47"/>
    </row>
    <row r="69" s="2" customFormat="1" ht="16.8" customHeight="1">
      <c r="A69" s="41"/>
      <c r="B69" s="47"/>
      <c r="C69" s="300" t="s">
        <v>101</v>
      </c>
      <c r="D69" s="300" t="s">
        <v>151</v>
      </c>
      <c r="E69" s="20" t="s">
        <v>19</v>
      </c>
      <c r="F69" s="301">
        <v>60</v>
      </c>
      <c r="G69" s="41"/>
      <c r="H69" s="47"/>
    </row>
    <row r="70" s="2" customFormat="1" ht="16.8" customHeight="1">
      <c r="A70" s="41"/>
      <c r="B70" s="47"/>
      <c r="C70" s="302" t="s">
        <v>483</v>
      </c>
      <c r="D70" s="41"/>
      <c r="E70" s="41"/>
      <c r="F70" s="41"/>
      <c r="G70" s="41"/>
      <c r="H70" s="47"/>
    </row>
    <row r="71" s="2" customFormat="1" ht="16.8" customHeight="1">
      <c r="A71" s="41"/>
      <c r="B71" s="47"/>
      <c r="C71" s="300" t="s">
        <v>142</v>
      </c>
      <c r="D71" s="300" t="s">
        <v>494</v>
      </c>
      <c r="E71" s="20" t="s">
        <v>99</v>
      </c>
      <c r="F71" s="301">
        <v>24</v>
      </c>
      <c r="G71" s="41"/>
      <c r="H71" s="47"/>
    </row>
    <row r="72" s="2" customFormat="1" ht="16.8" customHeight="1">
      <c r="A72" s="41"/>
      <c r="B72" s="47"/>
      <c r="C72" s="300" t="s">
        <v>153</v>
      </c>
      <c r="D72" s="300" t="s">
        <v>495</v>
      </c>
      <c r="E72" s="20" t="s">
        <v>99</v>
      </c>
      <c r="F72" s="301">
        <v>18</v>
      </c>
      <c r="G72" s="41"/>
      <c r="H72" s="47"/>
    </row>
    <row r="73" s="2" customFormat="1" ht="16.8" customHeight="1">
      <c r="A73" s="41"/>
      <c r="B73" s="47"/>
      <c r="C73" s="300" t="s">
        <v>159</v>
      </c>
      <c r="D73" s="300" t="s">
        <v>496</v>
      </c>
      <c r="E73" s="20" t="s">
        <v>99</v>
      </c>
      <c r="F73" s="301">
        <v>18</v>
      </c>
      <c r="G73" s="41"/>
      <c r="H73" s="47"/>
    </row>
    <row r="74" s="2" customFormat="1">
      <c r="A74" s="41"/>
      <c r="B74" s="47"/>
      <c r="C74" s="300" t="s">
        <v>176</v>
      </c>
      <c r="D74" s="300" t="s">
        <v>493</v>
      </c>
      <c r="E74" s="20" t="s">
        <v>178</v>
      </c>
      <c r="F74" s="301">
        <v>117.3</v>
      </c>
      <c r="G74" s="41"/>
      <c r="H74" s="47"/>
    </row>
    <row r="75" s="2" customFormat="1" ht="16.8" customHeight="1">
      <c r="A75" s="41"/>
      <c r="B75" s="47"/>
      <c r="C75" s="296" t="s">
        <v>103</v>
      </c>
      <c r="D75" s="297" t="s">
        <v>19</v>
      </c>
      <c r="E75" s="298" t="s">
        <v>19</v>
      </c>
      <c r="F75" s="299">
        <v>31.670000000000002</v>
      </c>
      <c r="G75" s="41"/>
      <c r="H75" s="47"/>
    </row>
    <row r="76" s="2" customFormat="1" ht="16.8" customHeight="1">
      <c r="A76" s="41"/>
      <c r="B76" s="47"/>
      <c r="C76" s="300" t="s">
        <v>19</v>
      </c>
      <c r="D76" s="300" t="s">
        <v>261</v>
      </c>
      <c r="E76" s="20" t="s">
        <v>19</v>
      </c>
      <c r="F76" s="301">
        <v>31.670000000000002</v>
      </c>
      <c r="G76" s="41"/>
      <c r="H76" s="47"/>
    </row>
    <row r="77" s="2" customFormat="1" ht="16.8" customHeight="1">
      <c r="A77" s="41"/>
      <c r="B77" s="47"/>
      <c r="C77" s="300" t="s">
        <v>103</v>
      </c>
      <c r="D77" s="300" t="s">
        <v>151</v>
      </c>
      <c r="E77" s="20" t="s">
        <v>19</v>
      </c>
      <c r="F77" s="301">
        <v>31.670000000000002</v>
      </c>
      <c r="G77" s="41"/>
      <c r="H77" s="47"/>
    </row>
    <row r="78" s="2" customFormat="1" ht="16.8" customHeight="1">
      <c r="A78" s="41"/>
      <c r="B78" s="47"/>
      <c r="C78" s="302" t="s">
        <v>483</v>
      </c>
      <c r="D78" s="41"/>
      <c r="E78" s="41"/>
      <c r="F78" s="41"/>
      <c r="G78" s="41"/>
      <c r="H78" s="47"/>
    </row>
    <row r="79" s="2" customFormat="1" ht="16.8" customHeight="1">
      <c r="A79" s="41"/>
      <c r="B79" s="47"/>
      <c r="C79" s="300" t="s">
        <v>257</v>
      </c>
      <c r="D79" s="300" t="s">
        <v>489</v>
      </c>
      <c r="E79" s="20" t="s">
        <v>187</v>
      </c>
      <c r="F79" s="301">
        <v>22.169</v>
      </c>
      <c r="G79" s="41"/>
      <c r="H79" s="47"/>
    </row>
    <row r="80" s="2" customFormat="1" ht="16.8" customHeight="1">
      <c r="A80" s="41"/>
      <c r="B80" s="47"/>
      <c r="C80" s="300" t="s">
        <v>264</v>
      </c>
      <c r="D80" s="300" t="s">
        <v>497</v>
      </c>
      <c r="E80" s="20" t="s">
        <v>187</v>
      </c>
      <c r="F80" s="301">
        <v>9.5009999999999994</v>
      </c>
      <c r="G80" s="41"/>
      <c r="H80" s="47"/>
    </row>
    <row r="81" s="2" customFormat="1" ht="16.8" customHeight="1">
      <c r="A81" s="41"/>
      <c r="B81" s="47"/>
      <c r="C81" s="300" t="s">
        <v>287</v>
      </c>
      <c r="D81" s="300" t="s">
        <v>498</v>
      </c>
      <c r="E81" s="20" t="s">
        <v>187</v>
      </c>
      <c r="F81" s="301">
        <v>22.169</v>
      </c>
      <c r="G81" s="41"/>
      <c r="H81" s="47"/>
    </row>
    <row r="82" s="2" customFormat="1" ht="16.8" customHeight="1">
      <c r="A82" s="41"/>
      <c r="B82" s="47"/>
      <c r="C82" s="300" t="s">
        <v>292</v>
      </c>
      <c r="D82" s="300" t="s">
        <v>499</v>
      </c>
      <c r="E82" s="20" t="s">
        <v>187</v>
      </c>
      <c r="F82" s="301">
        <v>9.5009999999999994</v>
      </c>
      <c r="G82" s="41"/>
      <c r="H82" s="47"/>
    </row>
    <row r="83" s="2" customFormat="1" ht="16.8" customHeight="1">
      <c r="A83" s="41"/>
      <c r="B83" s="47"/>
      <c r="C83" s="300" t="s">
        <v>270</v>
      </c>
      <c r="D83" s="300" t="s">
        <v>271</v>
      </c>
      <c r="E83" s="20" t="s">
        <v>187</v>
      </c>
      <c r="F83" s="301">
        <v>31.670000000000002</v>
      </c>
      <c r="G83" s="41"/>
      <c r="H83" s="47"/>
    </row>
    <row r="84" s="2" customFormat="1" ht="16.8" customHeight="1">
      <c r="A84" s="41"/>
      <c r="B84" s="47"/>
      <c r="C84" s="296" t="s">
        <v>106</v>
      </c>
      <c r="D84" s="297" t="s">
        <v>19</v>
      </c>
      <c r="E84" s="298" t="s">
        <v>19</v>
      </c>
      <c r="F84" s="299">
        <v>47.689</v>
      </c>
      <c r="G84" s="41"/>
      <c r="H84" s="47"/>
    </row>
    <row r="85" s="2" customFormat="1" ht="16.8" customHeight="1">
      <c r="A85" s="41"/>
      <c r="B85" s="47"/>
      <c r="C85" s="300" t="s">
        <v>19</v>
      </c>
      <c r="D85" s="300" t="s">
        <v>210</v>
      </c>
      <c r="E85" s="20" t="s">
        <v>19</v>
      </c>
      <c r="F85" s="301">
        <v>0</v>
      </c>
      <c r="G85" s="41"/>
      <c r="H85" s="47"/>
    </row>
    <row r="86" s="2" customFormat="1" ht="16.8" customHeight="1">
      <c r="A86" s="41"/>
      <c r="B86" s="47"/>
      <c r="C86" s="300" t="s">
        <v>19</v>
      </c>
      <c r="D86" s="300" t="s">
        <v>211</v>
      </c>
      <c r="E86" s="20" t="s">
        <v>19</v>
      </c>
      <c r="F86" s="301">
        <v>8.9250000000000007</v>
      </c>
      <c r="G86" s="41"/>
      <c r="H86" s="47"/>
    </row>
    <row r="87" s="2" customFormat="1" ht="16.8" customHeight="1">
      <c r="A87" s="41"/>
      <c r="B87" s="47"/>
      <c r="C87" s="300" t="s">
        <v>19</v>
      </c>
      <c r="D87" s="300" t="s">
        <v>212</v>
      </c>
      <c r="E87" s="20" t="s">
        <v>19</v>
      </c>
      <c r="F87" s="301">
        <v>0</v>
      </c>
      <c r="G87" s="41"/>
      <c r="H87" s="47"/>
    </row>
    <row r="88" s="2" customFormat="1" ht="16.8" customHeight="1">
      <c r="A88" s="41"/>
      <c r="B88" s="47"/>
      <c r="C88" s="300" t="s">
        <v>19</v>
      </c>
      <c r="D88" s="300" t="s">
        <v>213</v>
      </c>
      <c r="E88" s="20" t="s">
        <v>19</v>
      </c>
      <c r="F88" s="301">
        <v>7.6500000000000004</v>
      </c>
      <c r="G88" s="41"/>
      <c r="H88" s="47"/>
    </row>
    <row r="89" s="2" customFormat="1" ht="16.8" customHeight="1">
      <c r="A89" s="41"/>
      <c r="B89" s="47"/>
      <c r="C89" s="300" t="s">
        <v>19</v>
      </c>
      <c r="D89" s="300" t="s">
        <v>214</v>
      </c>
      <c r="E89" s="20" t="s">
        <v>19</v>
      </c>
      <c r="F89" s="301">
        <v>0</v>
      </c>
      <c r="G89" s="41"/>
      <c r="H89" s="47"/>
    </row>
    <row r="90" s="2" customFormat="1" ht="16.8" customHeight="1">
      <c r="A90" s="41"/>
      <c r="B90" s="47"/>
      <c r="C90" s="300" t="s">
        <v>19</v>
      </c>
      <c r="D90" s="300" t="s">
        <v>215</v>
      </c>
      <c r="E90" s="20" t="s">
        <v>19</v>
      </c>
      <c r="F90" s="301">
        <v>27.513999999999999</v>
      </c>
      <c r="G90" s="41"/>
      <c r="H90" s="47"/>
    </row>
    <row r="91" s="2" customFormat="1" ht="16.8" customHeight="1">
      <c r="A91" s="41"/>
      <c r="B91" s="47"/>
      <c r="C91" s="300" t="s">
        <v>19</v>
      </c>
      <c r="D91" s="300" t="s">
        <v>216</v>
      </c>
      <c r="E91" s="20" t="s">
        <v>19</v>
      </c>
      <c r="F91" s="301">
        <v>0</v>
      </c>
      <c r="G91" s="41"/>
      <c r="H91" s="47"/>
    </row>
    <row r="92" s="2" customFormat="1" ht="16.8" customHeight="1">
      <c r="A92" s="41"/>
      <c r="B92" s="47"/>
      <c r="C92" s="300" t="s">
        <v>19</v>
      </c>
      <c r="D92" s="300" t="s">
        <v>217</v>
      </c>
      <c r="E92" s="20" t="s">
        <v>19</v>
      </c>
      <c r="F92" s="301">
        <v>3.6000000000000001</v>
      </c>
      <c r="G92" s="41"/>
      <c r="H92" s="47"/>
    </row>
    <row r="93" s="2" customFormat="1" ht="16.8" customHeight="1">
      <c r="A93" s="41"/>
      <c r="B93" s="47"/>
      <c r="C93" s="300" t="s">
        <v>106</v>
      </c>
      <c r="D93" s="300" t="s">
        <v>151</v>
      </c>
      <c r="E93" s="20" t="s">
        <v>19</v>
      </c>
      <c r="F93" s="301">
        <v>47.689</v>
      </c>
      <c r="G93" s="41"/>
      <c r="H93" s="47"/>
    </row>
    <row r="94" s="2" customFormat="1" ht="16.8" customHeight="1">
      <c r="A94" s="41"/>
      <c r="B94" s="47"/>
      <c r="C94" s="302" t="s">
        <v>483</v>
      </c>
      <c r="D94" s="41"/>
      <c r="E94" s="41"/>
      <c r="F94" s="41"/>
      <c r="G94" s="41"/>
      <c r="H94" s="47"/>
    </row>
    <row r="95" s="2" customFormat="1" ht="16.8" customHeight="1">
      <c r="A95" s="41"/>
      <c r="B95" s="47"/>
      <c r="C95" s="300" t="s">
        <v>206</v>
      </c>
      <c r="D95" s="300" t="s">
        <v>500</v>
      </c>
      <c r="E95" s="20" t="s">
        <v>99</v>
      </c>
      <c r="F95" s="301">
        <v>47.689</v>
      </c>
      <c r="G95" s="41"/>
      <c r="H95" s="47"/>
    </row>
    <row r="96" s="2" customFormat="1" ht="16.8" customHeight="1">
      <c r="A96" s="41"/>
      <c r="B96" s="47"/>
      <c r="C96" s="300" t="s">
        <v>223</v>
      </c>
      <c r="D96" s="300" t="s">
        <v>501</v>
      </c>
      <c r="E96" s="20" t="s">
        <v>178</v>
      </c>
      <c r="F96" s="301">
        <v>0.76300000000000001</v>
      </c>
      <c r="G96" s="41"/>
      <c r="H96" s="47"/>
    </row>
    <row r="97" s="2" customFormat="1" ht="16.8" customHeight="1">
      <c r="A97" s="41"/>
      <c r="B97" s="47"/>
      <c r="C97" s="300" t="s">
        <v>230</v>
      </c>
      <c r="D97" s="300" t="s">
        <v>502</v>
      </c>
      <c r="E97" s="20" t="s">
        <v>178</v>
      </c>
      <c r="F97" s="301">
        <v>0.95399999999999996</v>
      </c>
      <c r="G97" s="41"/>
      <c r="H97" s="47"/>
    </row>
    <row r="98" s="2" customFormat="1" ht="16.8" customHeight="1">
      <c r="A98" s="41"/>
      <c r="B98" s="47"/>
      <c r="C98" s="300" t="s">
        <v>236</v>
      </c>
      <c r="D98" s="300" t="s">
        <v>503</v>
      </c>
      <c r="E98" s="20" t="s">
        <v>178</v>
      </c>
      <c r="F98" s="301">
        <v>2.0979999999999999</v>
      </c>
      <c r="G98" s="41"/>
      <c r="H98" s="47"/>
    </row>
    <row r="99" s="2" customFormat="1" ht="16.8" customHeight="1">
      <c r="A99" s="41"/>
      <c r="B99" s="47"/>
      <c r="C99" s="300" t="s">
        <v>297</v>
      </c>
      <c r="D99" s="300" t="s">
        <v>504</v>
      </c>
      <c r="E99" s="20" t="s">
        <v>99</v>
      </c>
      <c r="F99" s="301">
        <v>47.689</v>
      </c>
      <c r="G99" s="41"/>
      <c r="H99" s="47"/>
    </row>
    <row r="100" s="2" customFormat="1" ht="16.8" customHeight="1">
      <c r="A100" s="41"/>
      <c r="B100" s="47"/>
      <c r="C100" s="300" t="s">
        <v>338</v>
      </c>
      <c r="D100" s="300" t="s">
        <v>339</v>
      </c>
      <c r="E100" s="20" t="s">
        <v>99</v>
      </c>
      <c r="F100" s="301">
        <v>47.689</v>
      </c>
      <c r="G100" s="41"/>
      <c r="H100" s="47"/>
    </row>
    <row r="101" s="2" customFormat="1" ht="26.4" customHeight="1">
      <c r="A101" s="41"/>
      <c r="B101" s="47"/>
      <c r="C101" s="295" t="s">
        <v>87</v>
      </c>
      <c r="D101" s="295" t="s">
        <v>88</v>
      </c>
      <c r="E101" s="41"/>
      <c r="F101" s="41"/>
      <c r="G101" s="41"/>
      <c r="H101" s="47"/>
    </row>
    <row r="102" s="2" customFormat="1" ht="16.8" customHeight="1">
      <c r="A102" s="41"/>
      <c r="B102" s="47"/>
      <c r="C102" s="296" t="s">
        <v>386</v>
      </c>
      <c r="D102" s="297" t="s">
        <v>19</v>
      </c>
      <c r="E102" s="298" t="s">
        <v>19</v>
      </c>
      <c r="F102" s="299">
        <v>4.8639999999999999</v>
      </c>
      <c r="G102" s="41"/>
      <c r="H102" s="47"/>
    </row>
    <row r="103" s="2" customFormat="1" ht="16.8" customHeight="1">
      <c r="A103" s="41"/>
      <c r="B103" s="47"/>
      <c r="C103" s="300" t="s">
        <v>19</v>
      </c>
      <c r="D103" s="300" t="s">
        <v>388</v>
      </c>
      <c r="E103" s="20" t="s">
        <v>19</v>
      </c>
      <c r="F103" s="301">
        <v>9.7919999999999998</v>
      </c>
      <c r="G103" s="41"/>
      <c r="H103" s="47"/>
    </row>
    <row r="104" s="2" customFormat="1" ht="16.8" customHeight="1">
      <c r="A104" s="41"/>
      <c r="B104" s="47"/>
      <c r="C104" s="300" t="s">
        <v>19</v>
      </c>
      <c r="D104" s="300" t="s">
        <v>418</v>
      </c>
      <c r="E104" s="20" t="s">
        <v>19</v>
      </c>
      <c r="F104" s="301">
        <v>-4.9279999999999999</v>
      </c>
      <c r="G104" s="41"/>
      <c r="H104" s="47"/>
    </row>
    <row r="105" s="2" customFormat="1" ht="16.8" customHeight="1">
      <c r="A105" s="41"/>
      <c r="B105" s="47"/>
      <c r="C105" s="300" t="s">
        <v>386</v>
      </c>
      <c r="D105" s="300" t="s">
        <v>151</v>
      </c>
      <c r="E105" s="20" t="s">
        <v>19</v>
      </c>
      <c r="F105" s="301">
        <v>4.8639999999999999</v>
      </c>
      <c r="G105" s="41"/>
      <c r="H105" s="47"/>
    </row>
    <row r="106" s="2" customFormat="1" ht="16.8" customHeight="1">
      <c r="A106" s="41"/>
      <c r="B106" s="47"/>
      <c r="C106" s="302" t="s">
        <v>483</v>
      </c>
      <c r="D106" s="41"/>
      <c r="E106" s="41"/>
      <c r="F106" s="41"/>
      <c r="G106" s="41"/>
      <c r="H106" s="47"/>
    </row>
    <row r="107" s="2" customFormat="1">
      <c r="A107" s="41"/>
      <c r="B107" s="47"/>
      <c r="C107" s="300" t="s">
        <v>176</v>
      </c>
      <c r="D107" s="300" t="s">
        <v>493</v>
      </c>
      <c r="E107" s="20" t="s">
        <v>178</v>
      </c>
      <c r="F107" s="301">
        <v>8.2690000000000001</v>
      </c>
      <c r="G107" s="41"/>
      <c r="H107" s="47"/>
    </row>
    <row r="108" s="2" customFormat="1" ht="16.8" customHeight="1">
      <c r="A108" s="41"/>
      <c r="B108" s="47"/>
      <c r="C108" s="296" t="s">
        <v>388</v>
      </c>
      <c r="D108" s="297" t="s">
        <v>98</v>
      </c>
      <c r="E108" s="298" t="s">
        <v>99</v>
      </c>
      <c r="F108" s="299">
        <v>9.7919999999999998</v>
      </c>
      <c r="G108" s="41"/>
      <c r="H108" s="47"/>
    </row>
    <row r="109" s="2" customFormat="1" ht="16.8" customHeight="1">
      <c r="A109" s="41"/>
      <c r="B109" s="47"/>
      <c r="C109" s="300" t="s">
        <v>19</v>
      </c>
      <c r="D109" s="300" t="s">
        <v>408</v>
      </c>
      <c r="E109" s="20" t="s">
        <v>19</v>
      </c>
      <c r="F109" s="301">
        <v>2.6640000000000001</v>
      </c>
      <c r="G109" s="41"/>
      <c r="H109" s="47"/>
    </row>
    <row r="110" s="2" customFormat="1" ht="16.8" customHeight="1">
      <c r="A110" s="41"/>
      <c r="B110" s="47"/>
      <c r="C110" s="300" t="s">
        <v>19</v>
      </c>
      <c r="D110" s="300" t="s">
        <v>409</v>
      </c>
      <c r="E110" s="20" t="s">
        <v>19</v>
      </c>
      <c r="F110" s="301">
        <v>7.1280000000000001</v>
      </c>
      <c r="G110" s="41"/>
      <c r="H110" s="47"/>
    </row>
    <row r="111" s="2" customFormat="1" ht="16.8" customHeight="1">
      <c r="A111" s="41"/>
      <c r="B111" s="47"/>
      <c r="C111" s="300" t="s">
        <v>388</v>
      </c>
      <c r="D111" s="300" t="s">
        <v>151</v>
      </c>
      <c r="E111" s="20" t="s">
        <v>19</v>
      </c>
      <c r="F111" s="301">
        <v>9.7919999999999998</v>
      </c>
      <c r="G111" s="41"/>
      <c r="H111" s="47"/>
    </row>
    <row r="112" s="2" customFormat="1" ht="16.8" customHeight="1">
      <c r="A112" s="41"/>
      <c r="B112" s="47"/>
      <c r="C112" s="302" t="s">
        <v>483</v>
      </c>
      <c r="D112" s="41"/>
      <c r="E112" s="41"/>
      <c r="F112" s="41"/>
      <c r="G112" s="41"/>
      <c r="H112" s="47"/>
    </row>
    <row r="113" s="2" customFormat="1" ht="16.8" customHeight="1">
      <c r="A113" s="41"/>
      <c r="B113" s="47"/>
      <c r="C113" s="300" t="s">
        <v>404</v>
      </c>
      <c r="D113" s="300" t="s">
        <v>505</v>
      </c>
      <c r="E113" s="20" t="s">
        <v>99</v>
      </c>
      <c r="F113" s="301">
        <v>4.8959999999999999</v>
      </c>
      <c r="G113" s="41"/>
      <c r="H113" s="47"/>
    </row>
    <row r="114" s="2" customFormat="1" ht="16.8" customHeight="1">
      <c r="A114" s="41"/>
      <c r="B114" s="47"/>
      <c r="C114" s="300" t="s">
        <v>399</v>
      </c>
      <c r="D114" s="300" t="s">
        <v>506</v>
      </c>
      <c r="E114" s="20" t="s">
        <v>99</v>
      </c>
      <c r="F114" s="301">
        <v>4.8959999999999999</v>
      </c>
      <c r="G114" s="41"/>
      <c r="H114" s="47"/>
    </row>
    <row r="115" s="2" customFormat="1">
      <c r="A115" s="41"/>
      <c r="B115" s="47"/>
      <c r="C115" s="300" t="s">
        <v>176</v>
      </c>
      <c r="D115" s="300" t="s">
        <v>493</v>
      </c>
      <c r="E115" s="20" t="s">
        <v>178</v>
      </c>
      <c r="F115" s="301">
        <v>8.2690000000000001</v>
      </c>
      <c r="G115" s="41"/>
      <c r="H115" s="47"/>
    </row>
    <row r="116" s="2" customFormat="1" ht="16.8" customHeight="1">
      <c r="A116" s="41"/>
      <c r="B116" s="47"/>
      <c r="C116" s="296" t="s">
        <v>393</v>
      </c>
      <c r="D116" s="297" t="s">
        <v>19</v>
      </c>
      <c r="E116" s="298" t="s">
        <v>19</v>
      </c>
      <c r="F116" s="299">
        <v>20.02</v>
      </c>
      <c r="G116" s="41"/>
      <c r="H116" s="47"/>
    </row>
    <row r="117" s="2" customFormat="1" ht="16.8" customHeight="1">
      <c r="A117" s="41"/>
      <c r="B117" s="47"/>
      <c r="C117" s="300" t="s">
        <v>19</v>
      </c>
      <c r="D117" s="300" t="s">
        <v>447</v>
      </c>
      <c r="E117" s="20" t="s">
        <v>19</v>
      </c>
      <c r="F117" s="301">
        <v>0</v>
      </c>
      <c r="G117" s="41"/>
      <c r="H117" s="47"/>
    </row>
    <row r="118" s="2" customFormat="1" ht="16.8" customHeight="1">
      <c r="A118" s="41"/>
      <c r="B118" s="47"/>
      <c r="C118" s="300" t="s">
        <v>19</v>
      </c>
      <c r="D118" s="300" t="s">
        <v>448</v>
      </c>
      <c r="E118" s="20" t="s">
        <v>19</v>
      </c>
      <c r="F118" s="301">
        <v>0.69999999999999996</v>
      </c>
      <c r="G118" s="41"/>
      <c r="H118" s="47"/>
    </row>
    <row r="119" s="2" customFormat="1" ht="16.8" customHeight="1">
      <c r="A119" s="41"/>
      <c r="B119" s="47"/>
      <c r="C119" s="300" t="s">
        <v>19</v>
      </c>
      <c r="D119" s="300" t="s">
        <v>449</v>
      </c>
      <c r="E119" s="20" t="s">
        <v>19</v>
      </c>
      <c r="F119" s="301">
        <v>7.7199999999999998</v>
      </c>
      <c r="G119" s="41"/>
      <c r="H119" s="47"/>
    </row>
    <row r="120" s="2" customFormat="1" ht="16.8" customHeight="1">
      <c r="A120" s="41"/>
      <c r="B120" s="47"/>
      <c r="C120" s="300" t="s">
        <v>19</v>
      </c>
      <c r="D120" s="300" t="s">
        <v>450</v>
      </c>
      <c r="E120" s="20" t="s">
        <v>19</v>
      </c>
      <c r="F120" s="301">
        <v>2.6600000000000001</v>
      </c>
      <c r="G120" s="41"/>
      <c r="H120" s="47"/>
    </row>
    <row r="121" s="2" customFormat="1" ht="16.8" customHeight="1">
      <c r="A121" s="41"/>
      <c r="B121" s="47"/>
      <c r="C121" s="300" t="s">
        <v>19</v>
      </c>
      <c r="D121" s="300" t="s">
        <v>451</v>
      </c>
      <c r="E121" s="20" t="s">
        <v>19</v>
      </c>
      <c r="F121" s="301">
        <v>1.46</v>
      </c>
      <c r="G121" s="41"/>
      <c r="H121" s="47"/>
    </row>
    <row r="122" s="2" customFormat="1" ht="16.8" customHeight="1">
      <c r="A122" s="41"/>
      <c r="B122" s="47"/>
      <c r="C122" s="300" t="s">
        <v>19</v>
      </c>
      <c r="D122" s="300" t="s">
        <v>452</v>
      </c>
      <c r="E122" s="20" t="s">
        <v>19</v>
      </c>
      <c r="F122" s="301">
        <v>0.60999999999999999</v>
      </c>
      <c r="G122" s="41"/>
      <c r="H122" s="47"/>
    </row>
    <row r="123" s="2" customFormat="1" ht="16.8" customHeight="1">
      <c r="A123" s="41"/>
      <c r="B123" s="47"/>
      <c r="C123" s="300" t="s">
        <v>19</v>
      </c>
      <c r="D123" s="300" t="s">
        <v>453</v>
      </c>
      <c r="E123" s="20" t="s">
        <v>19</v>
      </c>
      <c r="F123" s="301">
        <v>0</v>
      </c>
      <c r="G123" s="41"/>
      <c r="H123" s="47"/>
    </row>
    <row r="124" s="2" customFormat="1" ht="16.8" customHeight="1">
      <c r="A124" s="41"/>
      <c r="B124" s="47"/>
      <c r="C124" s="300" t="s">
        <v>19</v>
      </c>
      <c r="D124" s="300" t="s">
        <v>454</v>
      </c>
      <c r="E124" s="20" t="s">
        <v>19</v>
      </c>
      <c r="F124" s="301">
        <v>0.34999999999999998</v>
      </c>
      <c r="G124" s="41"/>
      <c r="H124" s="47"/>
    </row>
    <row r="125" s="2" customFormat="1" ht="16.8" customHeight="1">
      <c r="A125" s="41"/>
      <c r="B125" s="47"/>
      <c r="C125" s="300" t="s">
        <v>19</v>
      </c>
      <c r="D125" s="300" t="s">
        <v>455</v>
      </c>
      <c r="E125" s="20" t="s">
        <v>19</v>
      </c>
      <c r="F125" s="301">
        <v>6.5199999999999996</v>
      </c>
      <c r="G125" s="41"/>
      <c r="H125" s="47"/>
    </row>
    <row r="126" s="2" customFormat="1" ht="16.8" customHeight="1">
      <c r="A126" s="41"/>
      <c r="B126" s="47"/>
      <c r="C126" s="300" t="s">
        <v>393</v>
      </c>
      <c r="D126" s="300" t="s">
        <v>151</v>
      </c>
      <c r="E126" s="20" t="s">
        <v>19</v>
      </c>
      <c r="F126" s="301">
        <v>20.02</v>
      </c>
      <c r="G126" s="41"/>
      <c r="H126" s="47"/>
    </row>
    <row r="127" s="2" customFormat="1" ht="16.8" customHeight="1">
      <c r="A127" s="41"/>
      <c r="B127" s="47"/>
      <c r="C127" s="302" t="s">
        <v>483</v>
      </c>
      <c r="D127" s="41"/>
      <c r="E127" s="41"/>
      <c r="F127" s="41"/>
      <c r="G127" s="41"/>
      <c r="H127" s="47"/>
    </row>
    <row r="128" s="2" customFormat="1" ht="16.8" customHeight="1">
      <c r="A128" s="41"/>
      <c r="B128" s="47"/>
      <c r="C128" s="300" t="s">
        <v>443</v>
      </c>
      <c r="D128" s="300" t="s">
        <v>444</v>
      </c>
      <c r="E128" s="20" t="s">
        <v>244</v>
      </c>
      <c r="F128" s="301">
        <v>20.02</v>
      </c>
      <c r="G128" s="41"/>
      <c r="H128" s="47"/>
    </row>
    <row r="129" s="2" customFormat="1">
      <c r="A129" s="41"/>
      <c r="B129" s="47"/>
      <c r="C129" s="300" t="s">
        <v>338</v>
      </c>
      <c r="D129" s="300" t="s">
        <v>507</v>
      </c>
      <c r="E129" s="20" t="s">
        <v>244</v>
      </c>
      <c r="F129" s="301">
        <v>20.02</v>
      </c>
      <c r="G129" s="41"/>
      <c r="H129" s="47"/>
    </row>
    <row r="130" s="2" customFormat="1" ht="16.8" customHeight="1">
      <c r="A130" s="41"/>
      <c r="B130" s="47"/>
      <c r="C130" s="296" t="s">
        <v>390</v>
      </c>
      <c r="D130" s="297" t="s">
        <v>391</v>
      </c>
      <c r="E130" s="298" t="s">
        <v>99</v>
      </c>
      <c r="F130" s="299">
        <v>4.9279999999999999</v>
      </c>
      <c r="G130" s="41"/>
      <c r="H130" s="47"/>
    </row>
    <row r="131" s="2" customFormat="1" ht="16.8" customHeight="1">
      <c r="A131" s="41"/>
      <c r="B131" s="47"/>
      <c r="C131" s="300" t="s">
        <v>19</v>
      </c>
      <c r="D131" s="300" t="s">
        <v>415</v>
      </c>
      <c r="E131" s="20" t="s">
        <v>19</v>
      </c>
      <c r="F131" s="301">
        <v>3.5840000000000001</v>
      </c>
      <c r="G131" s="41"/>
      <c r="H131" s="47"/>
    </row>
    <row r="132" s="2" customFormat="1" ht="16.8" customHeight="1">
      <c r="A132" s="41"/>
      <c r="B132" s="47"/>
      <c r="C132" s="300" t="s">
        <v>19</v>
      </c>
      <c r="D132" s="300" t="s">
        <v>416</v>
      </c>
      <c r="E132" s="20" t="s">
        <v>19</v>
      </c>
      <c r="F132" s="301">
        <v>1.3440000000000001</v>
      </c>
      <c r="G132" s="41"/>
      <c r="H132" s="47"/>
    </row>
    <row r="133" s="2" customFormat="1" ht="16.8" customHeight="1">
      <c r="A133" s="41"/>
      <c r="B133" s="47"/>
      <c r="C133" s="300" t="s">
        <v>390</v>
      </c>
      <c r="D133" s="300" t="s">
        <v>151</v>
      </c>
      <c r="E133" s="20" t="s">
        <v>19</v>
      </c>
      <c r="F133" s="301">
        <v>4.9279999999999999</v>
      </c>
      <c r="G133" s="41"/>
      <c r="H133" s="47"/>
    </row>
    <row r="134" s="2" customFormat="1" ht="16.8" customHeight="1">
      <c r="A134" s="41"/>
      <c r="B134" s="47"/>
      <c r="C134" s="302" t="s">
        <v>483</v>
      </c>
      <c r="D134" s="41"/>
      <c r="E134" s="41"/>
      <c r="F134" s="41"/>
      <c r="G134" s="41"/>
      <c r="H134" s="47"/>
    </row>
    <row r="135" s="2" customFormat="1" ht="16.8" customHeight="1">
      <c r="A135" s="41"/>
      <c r="B135" s="47"/>
      <c r="C135" s="300" t="s">
        <v>411</v>
      </c>
      <c r="D135" s="300" t="s">
        <v>508</v>
      </c>
      <c r="E135" s="20" t="s">
        <v>99</v>
      </c>
      <c r="F135" s="301">
        <v>4.9279999999999999</v>
      </c>
      <c r="G135" s="41"/>
      <c r="H135" s="47"/>
    </row>
    <row r="136" s="2" customFormat="1">
      <c r="A136" s="41"/>
      <c r="B136" s="47"/>
      <c r="C136" s="300" t="s">
        <v>176</v>
      </c>
      <c r="D136" s="300" t="s">
        <v>493</v>
      </c>
      <c r="E136" s="20" t="s">
        <v>178</v>
      </c>
      <c r="F136" s="301">
        <v>8.2690000000000001</v>
      </c>
      <c r="G136" s="41"/>
      <c r="H136" s="47"/>
    </row>
    <row r="137" s="2" customFormat="1" ht="7.44" customHeight="1">
      <c r="A137" s="41"/>
      <c r="B137" s="160"/>
      <c r="C137" s="161"/>
      <c r="D137" s="161"/>
      <c r="E137" s="161"/>
      <c r="F137" s="161"/>
      <c r="G137" s="161"/>
      <c r="H137" s="47"/>
    </row>
    <row r="138" s="2" customFormat="1">
      <c r="A138" s="41"/>
      <c r="B138" s="41"/>
      <c r="C138" s="41"/>
      <c r="D138" s="41"/>
      <c r="E138" s="41"/>
      <c r="F138" s="41"/>
      <c r="G138" s="41"/>
      <c r="H138" s="41"/>
    </row>
  </sheetData>
  <sheetProtection sheet="1" formatColumns="0" formatRows="0" objects="1" scenarios="1" spinCount="100000" saltValue="qXmKyuUqYzsbuYVmEt+InSuauB3Qdl15LxIWjMkm+PDDLC5syE97GiHkOUisKu7M4aLVwgj6BZXItEEcTd08yw==" hashValue="F3IVIgB0+sZiJonOwRz9XDgoh38/0I/uvOednSW2dvkGAu1XLhqjuxG5BXK8guFwXOj9n3awXca0Vf5FnHZywQ==" algorithmName="SHA-512" password="E96A"/>
  <mergeCells count="2">
    <mergeCell ref="D5:F5"/>
    <mergeCell ref="D6:F6"/>
  </mergeCells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303" customWidth="1"/>
    <col min="2" max="2" width="1.667969" style="303" customWidth="1"/>
    <col min="3" max="4" width="5" style="303" customWidth="1"/>
    <col min="5" max="5" width="11.66016" style="303" customWidth="1"/>
    <col min="6" max="6" width="9.160156" style="303" customWidth="1"/>
    <col min="7" max="7" width="5" style="303" customWidth="1"/>
    <col min="8" max="8" width="77.83203" style="303" customWidth="1"/>
    <col min="9" max="10" width="20" style="303" customWidth="1"/>
    <col min="11" max="11" width="1.667969" style="303" customWidth="1"/>
  </cols>
  <sheetData>
    <row r="1" s="1" customFormat="1" ht="37.5" customHeight="1"/>
    <row r="2" s="1" customFormat="1" ht="7.5" customHeight="1">
      <c r="B2" s="304"/>
      <c r="C2" s="305"/>
      <c r="D2" s="305"/>
      <c r="E2" s="305"/>
      <c r="F2" s="305"/>
      <c r="G2" s="305"/>
      <c r="H2" s="305"/>
      <c r="I2" s="305"/>
      <c r="J2" s="305"/>
      <c r="K2" s="306"/>
    </row>
    <row r="3" s="17" customFormat="1" ht="45" customHeight="1">
      <c r="B3" s="307"/>
      <c r="C3" s="308" t="s">
        <v>509</v>
      </c>
      <c r="D3" s="308"/>
      <c r="E3" s="308"/>
      <c r="F3" s="308"/>
      <c r="G3" s="308"/>
      <c r="H3" s="308"/>
      <c r="I3" s="308"/>
      <c r="J3" s="308"/>
      <c r="K3" s="309"/>
    </row>
    <row r="4" s="1" customFormat="1" ht="25.5" customHeight="1">
      <c r="B4" s="310"/>
      <c r="C4" s="311" t="s">
        <v>510</v>
      </c>
      <c r="D4" s="311"/>
      <c r="E4" s="311"/>
      <c r="F4" s="311"/>
      <c r="G4" s="311"/>
      <c r="H4" s="311"/>
      <c r="I4" s="311"/>
      <c r="J4" s="311"/>
      <c r="K4" s="312"/>
    </row>
    <row r="5" s="1" customFormat="1" ht="5.25" customHeight="1">
      <c r="B5" s="310"/>
      <c r="C5" s="313"/>
      <c r="D5" s="313"/>
      <c r="E5" s="313"/>
      <c r="F5" s="313"/>
      <c r="G5" s="313"/>
      <c r="H5" s="313"/>
      <c r="I5" s="313"/>
      <c r="J5" s="313"/>
      <c r="K5" s="312"/>
    </row>
    <row r="6" s="1" customFormat="1" ht="15" customHeight="1">
      <c r="B6" s="310"/>
      <c r="C6" s="314" t="s">
        <v>511</v>
      </c>
      <c r="D6" s="314"/>
      <c r="E6" s="314"/>
      <c r="F6" s="314"/>
      <c r="G6" s="314"/>
      <c r="H6" s="314"/>
      <c r="I6" s="314"/>
      <c r="J6" s="314"/>
      <c r="K6" s="312"/>
    </row>
    <row r="7" s="1" customFormat="1" ht="15" customHeight="1">
      <c r="B7" s="315"/>
      <c r="C7" s="314" t="s">
        <v>512</v>
      </c>
      <c r="D7" s="314"/>
      <c r="E7" s="314"/>
      <c r="F7" s="314"/>
      <c r="G7" s="314"/>
      <c r="H7" s="314"/>
      <c r="I7" s="314"/>
      <c r="J7" s="314"/>
      <c r="K7" s="312"/>
    </row>
    <row r="8" s="1" customFormat="1" ht="12.75" customHeight="1">
      <c r="B8" s="315"/>
      <c r="C8" s="314"/>
      <c r="D8" s="314"/>
      <c r="E8" s="314"/>
      <c r="F8" s="314"/>
      <c r="G8" s="314"/>
      <c r="H8" s="314"/>
      <c r="I8" s="314"/>
      <c r="J8" s="314"/>
      <c r="K8" s="312"/>
    </row>
    <row r="9" s="1" customFormat="1" ht="15" customHeight="1">
      <c r="B9" s="315"/>
      <c r="C9" s="314" t="s">
        <v>513</v>
      </c>
      <c r="D9" s="314"/>
      <c r="E9" s="314"/>
      <c r="F9" s="314"/>
      <c r="G9" s="314"/>
      <c r="H9" s="314"/>
      <c r="I9" s="314"/>
      <c r="J9" s="314"/>
      <c r="K9" s="312"/>
    </row>
    <row r="10" s="1" customFormat="1" ht="15" customHeight="1">
      <c r="B10" s="315"/>
      <c r="C10" s="314"/>
      <c r="D10" s="314" t="s">
        <v>514</v>
      </c>
      <c r="E10" s="314"/>
      <c r="F10" s="314"/>
      <c r="G10" s="314"/>
      <c r="H10" s="314"/>
      <c r="I10" s="314"/>
      <c r="J10" s="314"/>
      <c r="K10" s="312"/>
    </row>
    <row r="11" s="1" customFormat="1" ht="15" customHeight="1">
      <c r="B11" s="315"/>
      <c r="C11" s="316"/>
      <c r="D11" s="314" t="s">
        <v>515</v>
      </c>
      <c r="E11" s="314"/>
      <c r="F11" s="314"/>
      <c r="G11" s="314"/>
      <c r="H11" s="314"/>
      <c r="I11" s="314"/>
      <c r="J11" s="314"/>
      <c r="K11" s="312"/>
    </row>
    <row r="12" s="1" customFormat="1" ht="15" customHeight="1">
      <c r="B12" s="315"/>
      <c r="C12" s="316"/>
      <c r="D12" s="314"/>
      <c r="E12" s="314"/>
      <c r="F12" s="314"/>
      <c r="G12" s="314"/>
      <c r="H12" s="314"/>
      <c r="I12" s="314"/>
      <c r="J12" s="314"/>
      <c r="K12" s="312"/>
    </row>
    <row r="13" s="1" customFormat="1" ht="15" customHeight="1">
      <c r="B13" s="315"/>
      <c r="C13" s="316"/>
      <c r="D13" s="317" t="s">
        <v>516</v>
      </c>
      <c r="E13" s="314"/>
      <c r="F13" s="314"/>
      <c r="G13" s="314"/>
      <c r="H13" s="314"/>
      <c r="I13" s="314"/>
      <c r="J13" s="314"/>
      <c r="K13" s="312"/>
    </row>
    <row r="14" s="1" customFormat="1" ht="12.75" customHeight="1">
      <c r="B14" s="315"/>
      <c r="C14" s="316"/>
      <c r="D14" s="316"/>
      <c r="E14" s="316"/>
      <c r="F14" s="316"/>
      <c r="G14" s="316"/>
      <c r="H14" s="316"/>
      <c r="I14" s="316"/>
      <c r="J14" s="316"/>
      <c r="K14" s="312"/>
    </row>
    <row r="15" s="1" customFormat="1" ht="15" customHeight="1">
      <c r="B15" s="315"/>
      <c r="C15" s="316"/>
      <c r="D15" s="314" t="s">
        <v>517</v>
      </c>
      <c r="E15" s="314"/>
      <c r="F15" s="314"/>
      <c r="G15" s="314"/>
      <c r="H15" s="314"/>
      <c r="I15" s="314"/>
      <c r="J15" s="314"/>
      <c r="K15" s="312"/>
    </row>
    <row r="16" s="1" customFormat="1" ht="15" customHeight="1">
      <c r="B16" s="315"/>
      <c r="C16" s="316"/>
      <c r="D16" s="314" t="s">
        <v>518</v>
      </c>
      <c r="E16" s="314"/>
      <c r="F16" s="314"/>
      <c r="G16" s="314"/>
      <c r="H16" s="314"/>
      <c r="I16" s="314"/>
      <c r="J16" s="314"/>
      <c r="K16" s="312"/>
    </row>
    <row r="17" s="1" customFormat="1" ht="15" customHeight="1">
      <c r="B17" s="315"/>
      <c r="C17" s="316"/>
      <c r="D17" s="314" t="s">
        <v>519</v>
      </c>
      <c r="E17" s="314"/>
      <c r="F17" s="314"/>
      <c r="G17" s="314"/>
      <c r="H17" s="314"/>
      <c r="I17" s="314"/>
      <c r="J17" s="314"/>
      <c r="K17" s="312"/>
    </row>
    <row r="18" s="1" customFormat="1" ht="15" customHeight="1">
      <c r="B18" s="315"/>
      <c r="C18" s="316"/>
      <c r="D18" s="316"/>
      <c r="E18" s="318" t="s">
        <v>83</v>
      </c>
      <c r="F18" s="314" t="s">
        <v>520</v>
      </c>
      <c r="G18" s="314"/>
      <c r="H18" s="314"/>
      <c r="I18" s="314"/>
      <c r="J18" s="314"/>
      <c r="K18" s="312"/>
    </row>
    <row r="19" s="1" customFormat="1" ht="15" customHeight="1">
      <c r="B19" s="315"/>
      <c r="C19" s="316"/>
      <c r="D19" s="316"/>
      <c r="E19" s="318" t="s">
        <v>521</v>
      </c>
      <c r="F19" s="314" t="s">
        <v>522</v>
      </c>
      <c r="G19" s="314"/>
      <c r="H19" s="314"/>
      <c r="I19" s="314"/>
      <c r="J19" s="314"/>
      <c r="K19" s="312"/>
    </row>
    <row r="20" s="1" customFormat="1" ht="15" customHeight="1">
      <c r="B20" s="315"/>
      <c r="C20" s="316"/>
      <c r="D20" s="316"/>
      <c r="E20" s="318" t="s">
        <v>523</v>
      </c>
      <c r="F20" s="314" t="s">
        <v>524</v>
      </c>
      <c r="G20" s="314"/>
      <c r="H20" s="314"/>
      <c r="I20" s="314"/>
      <c r="J20" s="314"/>
      <c r="K20" s="312"/>
    </row>
    <row r="21" s="1" customFormat="1" ht="15" customHeight="1">
      <c r="B21" s="315"/>
      <c r="C21" s="316"/>
      <c r="D21" s="316"/>
      <c r="E21" s="318" t="s">
        <v>525</v>
      </c>
      <c r="F21" s="314" t="s">
        <v>526</v>
      </c>
      <c r="G21" s="314"/>
      <c r="H21" s="314"/>
      <c r="I21" s="314"/>
      <c r="J21" s="314"/>
      <c r="K21" s="312"/>
    </row>
    <row r="22" s="1" customFormat="1" ht="15" customHeight="1">
      <c r="B22" s="315"/>
      <c r="C22" s="316"/>
      <c r="D22" s="316"/>
      <c r="E22" s="318" t="s">
        <v>527</v>
      </c>
      <c r="F22" s="314" t="s">
        <v>528</v>
      </c>
      <c r="G22" s="314"/>
      <c r="H22" s="314"/>
      <c r="I22" s="314"/>
      <c r="J22" s="314"/>
      <c r="K22" s="312"/>
    </row>
    <row r="23" s="1" customFormat="1" ht="15" customHeight="1">
      <c r="B23" s="315"/>
      <c r="C23" s="316"/>
      <c r="D23" s="316"/>
      <c r="E23" s="318" t="s">
        <v>529</v>
      </c>
      <c r="F23" s="314" t="s">
        <v>530</v>
      </c>
      <c r="G23" s="314"/>
      <c r="H23" s="314"/>
      <c r="I23" s="314"/>
      <c r="J23" s="314"/>
      <c r="K23" s="312"/>
    </row>
    <row r="24" s="1" customFormat="1" ht="12.75" customHeight="1">
      <c r="B24" s="315"/>
      <c r="C24" s="316"/>
      <c r="D24" s="316"/>
      <c r="E24" s="316"/>
      <c r="F24" s="316"/>
      <c r="G24" s="316"/>
      <c r="H24" s="316"/>
      <c r="I24" s="316"/>
      <c r="J24" s="316"/>
      <c r="K24" s="312"/>
    </row>
    <row r="25" s="1" customFormat="1" ht="15" customHeight="1">
      <c r="B25" s="315"/>
      <c r="C25" s="314" t="s">
        <v>531</v>
      </c>
      <c r="D25" s="314"/>
      <c r="E25" s="314"/>
      <c r="F25" s="314"/>
      <c r="G25" s="314"/>
      <c r="H25" s="314"/>
      <c r="I25" s="314"/>
      <c r="J25" s="314"/>
      <c r="K25" s="312"/>
    </row>
    <row r="26" s="1" customFormat="1" ht="15" customHeight="1">
      <c r="B26" s="315"/>
      <c r="C26" s="314" t="s">
        <v>532</v>
      </c>
      <c r="D26" s="314"/>
      <c r="E26" s="314"/>
      <c r="F26" s="314"/>
      <c r="G26" s="314"/>
      <c r="H26" s="314"/>
      <c r="I26" s="314"/>
      <c r="J26" s="314"/>
      <c r="K26" s="312"/>
    </row>
    <row r="27" s="1" customFormat="1" ht="15" customHeight="1">
      <c r="B27" s="315"/>
      <c r="C27" s="314"/>
      <c r="D27" s="314" t="s">
        <v>533</v>
      </c>
      <c r="E27" s="314"/>
      <c r="F27" s="314"/>
      <c r="G27" s="314"/>
      <c r="H27" s="314"/>
      <c r="I27" s="314"/>
      <c r="J27" s="314"/>
      <c r="K27" s="312"/>
    </row>
    <row r="28" s="1" customFormat="1" ht="15" customHeight="1">
      <c r="B28" s="315"/>
      <c r="C28" s="316"/>
      <c r="D28" s="314" t="s">
        <v>534</v>
      </c>
      <c r="E28" s="314"/>
      <c r="F28" s="314"/>
      <c r="G28" s="314"/>
      <c r="H28" s="314"/>
      <c r="I28" s="314"/>
      <c r="J28" s="314"/>
      <c r="K28" s="312"/>
    </row>
    <row r="29" s="1" customFormat="1" ht="12.75" customHeight="1">
      <c r="B29" s="315"/>
      <c r="C29" s="316"/>
      <c r="D29" s="316"/>
      <c r="E29" s="316"/>
      <c r="F29" s="316"/>
      <c r="G29" s="316"/>
      <c r="H29" s="316"/>
      <c r="I29" s="316"/>
      <c r="J29" s="316"/>
      <c r="K29" s="312"/>
    </row>
    <row r="30" s="1" customFormat="1" ht="15" customHeight="1">
      <c r="B30" s="315"/>
      <c r="C30" s="316"/>
      <c r="D30" s="314" t="s">
        <v>535</v>
      </c>
      <c r="E30" s="314"/>
      <c r="F30" s="314"/>
      <c r="G30" s="314"/>
      <c r="H30" s="314"/>
      <c r="I30" s="314"/>
      <c r="J30" s="314"/>
      <c r="K30" s="312"/>
    </row>
    <row r="31" s="1" customFormat="1" ht="15" customHeight="1">
      <c r="B31" s="315"/>
      <c r="C31" s="316"/>
      <c r="D31" s="314" t="s">
        <v>536</v>
      </c>
      <c r="E31" s="314"/>
      <c r="F31" s="314"/>
      <c r="G31" s="314"/>
      <c r="H31" s="314"/>
      <c r="I31" s="314"/>
      <c r="J31" s="314"/>
      <c r="K31" s="312"/>
    </row>
    <row r="32" s="1" customFormat="1" ht="12.75" customHeight="1">
      <c r="B32" s="315"/>
      <c r="C32" s="316"/>
      <c r="D32" s="316"/>
      <c r="E32" s="316"/>
      <c r="F32" s="316"/>
      <c r="G32" s="316"/>
      <c r="H32" s="316"/>
      <c r="I32" s="316"/>
      <c r="J32" s="316"/>
      <c r="K32" s="312"/>
    </row>
    <row r="33" s="1" customFormat="1" ht="15" customHeight="1">
      <c r="B33" s="315"/>
      <c r="C33" s="316"/>
      <c r="D33" s="314" t="s">
        <v>537</v>
      </c>
      <c r="E33" s="314"/>
      <c r="F33" s="314"/>
      <c r="G33" s="314"/>
      <c r="H33" s="314"/>
      <c r="I33" s="314"/>
      <c r="J33" s="314"/>
      <c r="K33" s="312"/>
    </row>
    <row r="34" s="1" customFormat="1" ht="15" customHeight="1">
      <c r="B34" s="315"/>
      <c r="C34" s="316"/>
      <c r="D34" s="314" t="s">
        <v>538</v>
      </c>
      <c r="E34" s="314"/>
      <c r="F34" s="314"/>
      <c r="G34" s="314"/>
      <c r="H34" s="314"/>
      <c r="I34" s="314"/>
      <c r="J34" s="314"/>
      <c r="K34" s="312"/>
    </row>
    <row r="35" s="1" customFormat="1" ht="15" customHeight="1">
      <c r="B35" s="315"/>
      <c r="C35" s="316"/>
      <c r="D35" s="314" t="s">
        <v>539</v>
      </c>
      <c r="E35" s="314"/>
      <c r="F35" s="314"/>
      <c r="G35" s="314"/>
      <c r="H35" s="314"/>
      <c r="I35" s="314"/>
      <c r="J35" s="314"/>
      <c r="K35" s="312"/>
    </row>
    <row r="36" s="1" customFormat="1" ht="15" customHeight="1">
      <c r="B36" s="315"/>
      <c r="C36" s="316"/>
      <c r="D36" s="314"/>
      <c r="E36" s="317" t="s">
        <v>125</v>
      </c>
      <c r="F36" s="314"/>
      <c r="G36" s="314" t="s">
        <v>540</v>
      </c>
      <c r="H36" s="314"/>
      <c r="I36" s="314"/>
      <c r="J36" s="314"/>
      <c r="K36" s="312"/>
    </row>
    <row r="37" s="1" customFormat="1" ht="30.75" customHeight="1">
      <c r="B37" s="315"/>
      <c r="C37" s="316"/>
      <c r="D37" s="314"/>
      <c r="E37" s="317" t="s">
        <v>541</v>
      </c>
      <c r="F37" s="314"/>
      <c r="G37" s="314" t="s">
        <v>542</v>
      </c>
      <c r="H37" s="314"/>
      <c r="I37" s="314"/>
      <c r="J37" s="314"/>
      <c r="K37" s="312"/>
    </row>
    <row r="38" s="1" customFormat="1" ht="15" customHeight="1">
      <c r="B38" s="315"/>
      <c r="C38" s="316"/>
      <c r="D38" s="314"/>
      <c r="E38" s="317" t="s">
        <v>57</v>
      </c>
      <c r="F38" s="314"/>
      <c r="G38" s="314" t="s">
        <v>543</v>
      </c>
      <c r="H38" s="314"/>
      <c r="I38" s="314"/>
      <c r="J38" s="314"/>
      <c r="K38" s="312"/>
    </row>
    <row r="39" s="1" customFormat="1" ht="15" customHeight="1">
      <c r="B39" s="315"/>
      <c r="C39" s="316"/>
      <c r="D39" s="314"/>
      <c r="E39" s="317" t="s">
        <v>58</v>
      </c>
      <c r="F39" s="314"/>
      <c r="G39" s="314" t="s">
        <v>544</v>
      </c>
      <c r="H39" s="314"/>
      <c r="I39" s="314"/>
      <c r="J39" s="314"/>
      <c r="K39" s="312"/>
    </row>
    <row r="40" s="1" customFormat="1" ht="15" customHeight="1">
      <c r="B40" s="315"/>
      <c r="C40" s="316"/>
      <c r="D40" s="314"/>
      <c r="E40" s="317" t="s">
        <v>126</v>
      </c>
      <c r="F40" s="314"/>
      <c r="G40" s="314" t="s">
        <v>545</v>
      </c>
      <c r="H40" s="314"/>
      <c r="I40" s="314"/>
      <c r="J40" s="314"/>
      <c r="K40" s="312"/>
    </row>
    <row r="41" s="1" customFormat="1" ht="15" customHeight="1">
      <c r="B41" s="315"/>
      <c r="C41" s="316"/>
      <c r="D41" s="314"/>
      <c r="E41" s="317" t="s">
        <v>127</v>
      </c>
      <c r="F41" s="314"/>
      <c r="G41" s="314" t="s">
        <v>546</v>
      </c>
      <c r="H41" s="314"/>
      <c r="I41" s="314"/>
      <c r="J41" s="314"/>
      <c r="K41" s="312"/>
    </row>
    <row r="42" s="1" customFormat="1" ht="15" customHeight="1">
      <c r="B42" s="315"/>
      <c r="C42" s="316"/>
      <c r="D42" s="314"/>
      <c r="E42" s="317" t="s">
        <v>547</v>
      </c>
      <c r="F42" s="314"/>
      <c r="G42" s="314" t="s">
        <v>548</v>
      </c>
      <c r="H42" s="314"/>
      <c r="I42" s="314"/>
      <c r="J42" s="314"/>
      <c r="K42" s="312"/>
    </row>
    <row r="43" s="1" customFormat="1" ht="15" customHeight="1">
      <c r="B43" s="315"/>
      <c r="C43" s="316"/>
      <c r="D43" s="314"/>
      <c r="E43" s="317"/>
      <c r="F43" s="314"/>
      <c r="G43" s="314" t="s">
        <v>549</v>
      </c>
      <c r="H43" s="314"/>
      <c r="I43" s="314"/>
      <c r="J43" s="314"/>
      <c r="K43" s="312"/>
    </row>
    <row r="44" s="1" customFormat="1" ht="15" customHeight="1">
      <c r="B44" s="315"/>
      <c r="C44" s="316"/>
      <c r="D44" s="314"/>
      <c r="E44" s="317" t="s">
        <v>550</v>
      </c>
      <c r="F44" s="314"/>
      <c r="G44" s="314" t="s">
        <v>551</v>
      </c>
      <c r="H44" s="314"/>
      <c r="I44" s="314"/>
      <c r="J44" s="314"/>
      <c r="K44" s="312"/>
    </row>
    <row r="45" s="1" customFormat="1" ht="15" customHeight="1">
      <c r="B45" s="315"/>
      <c r="C45" s="316"/>
      <c r="D45" s="314"/>
      <c r="E45" s="317" t="s">
        <v>129</v>
      </c>
      <c r="F45" s="314"/>
      <c r="G45" s="314" t="s">
        <v>552</v>
      </c>
      <c r="H45" s="314"/>
      <c r="I45" s="314"/>
      <c r="J45" s="314"/>
      <c r="K45" s="312"/>
    </row>
    <row r="46" s="1" customFormat="1" ht="12.75" customHeight="1">
      <c r="B46" s="315"/>
      <c r="C46" s="316"/>
      <c r="D46" s="314"/>
      <c r="E46" s="314"/>
      <c r="F46" s="314"/>
      <c r="G46" s="314"/>
      <c r="H46" s="314"/>
      <c r="I46" s="314"/>
      <c r="J46" s="314"/>
      <c r="K46" s="312"/>
    </row>
    <row r="47" s="1" customFormat="1" ht="15" customHeight="1">
      <c r="B47" s="315"/>
      <c r="C47" s="316"/>
      <c r="D47" s="314" t="s">
        <v>553</v>
      </c>
      <c r="E47" s="314"/>
      <c r="F47" s="314"/>
      <c r="G47" s="314"/>
      <c r="H47" s="314"/>
      <c r="I47" s="314"/>
      <c r="J47" s="314"/>
      <c r="K47" s="312"/>
    </row>
    <row r="48" s="1" customFormat="1" ht="15" customHeight="1">
      <c r="B48" s="315"/>
      <c r="C48" s="316"/>
      <c r="D48" s="316"/>
      <c r="E48" s="314" t="s">
        <v>554</v>
      </c>
      <c r="F48" s="314"/>
      <c r="G48" s="314"/>
      <c r="H48" s="314"/>
      <c r="I48" s="314"/>
      <c r="J48" s="314"/>
      <c r="K48" s="312"/>
    </row>
    <row r="49" s="1" customFormat="1" ht="15" customHeight="1">
      <c r="B49" s="315"/>
      <c r="C49" s="316"/>
      <c r="D49" s="316"/>
      <c r="E49" s="314" t="s">
        <v>555</v>
      </c>
      <c r="F49" s="314"/>
      <c r="G49" s="314"/>
      <c r="H49" s="314"/>
      <c r="I49" s="314"/>
      <c r="J49" s="314"/>
      <c r="K49" s="312"/>
    </row>
    <row r="50" s="1" customFormat="1" ht="15" customHeight="1">
      <c r="B50" s="315"/>
      <c r="C50" s="316"/>
      <c r="D50" s="316"/>
      <c r="E50" s="314" t="s">
        <v>556</v>
      </c>
      <c r="F50" s="314"/>
      <c r="G50" s="314"/>
      <c r="H50" s="314"/>
      <c r="I50" s="314"/>
      <c r="J50" s="314"/>
      <c r="K50" s="312"/>
    </row>
    <row r="51" s="1" customFormat="1" ht="15" customHeight="1">
      <c r="B51" s="315"/>
      <c r="C51" s="316"/>
      <c r="D51" s="314" t="s">
        <v>557</v>
      </c>
      <c r="E51" s="314"/>
      <c r="F51" s="314"/>
      <c r="G51" s="314"/>
      <c r="H51" s="314"/>
      <c r="I51" s="314"/>
      <c r="J51" s="314"/>
      <c r="K51" s="312"/>
    </row>
    <row r="52" s="1" customFormat="1" ht="25.5" customHeight="1">
      <c r="B52" s="310"/>
      <c r="C52" s="311" t="s">
        <v>558</v>
      </c>
      <c r="D52" s="311"/>
      <c r="E52" s="311"/>
      <c r="F52" s="311"/>
      <c r="G52" s="311"/>
      <c r="H52" s="311"/>
      <c r="I52" s="311"/>
      <c r="J52" s="311"/>
      <c r="K52" s="312"/>
    </row>
    <row r="53" s="1" customFormat="1" ht="5.25" customHeight="1">
      <c r="B53" s="310"/>
      <c r="C53" s="313"/>
      <c r="D53" s="313"/>
      <c r="E53" s="313"/>
      <c r="F53" s="313"/>
      <c r="G53" s="313"/>
      <c r="H53" s="313"/>
      <c r="I53" s="313"/>
      <c r="J53" s="313"/>
      <c r="K53" s="312"/>
    </row>
    <row r="54" s="1" customFormat="1" ht="15" customHeight="1">
      <c r="B54" s="310"/>
      <c r="C54" s="314" t="s">
        <v>559</v>
      </c>
      <c r="D54" s="314"/>
      <c r="E54" s="314"/>
      <c r="F54" s="314"/>
      <c r="G54" s="314"/>
      <c r="H54" s="314"/>
      <c r="I54" s="314"/>
      <c r="J54" s="314"/>
      <c r="K54" s="312"/>
    </row>
    <row r="55" s="1" customFormat="1" ht="15" customHeight="1">
      <c r="B55" s="310"/>
      <c r="C55" s="314" t="s">
        <v>560</v>
      </c>
      <c r="D55" s="314"/>
      <c r="E55" s="314"/>
      <c r="F55" s="314"/>
      <c r="G55" s="314"/>
      <c r="H55" s="314"/>
      <c r="I55" s="314"/>
      <c r="J55" s="314"/>
      <c r="K55" s="312"/>
    </row>
    <row r="56" s="1" customFormat="1" ht="12.75" customHeight="1">
      <c r="B56" s="310"/>
      <c r="C56" s="314"/>
      <c r="D56" s="314"/>
      <c r="E56" s="314"/>
      <c r="F56" s="314"/>
      <c r="G56" s="314"/>
      <c r="H56" s="314"/>
      <c r="I56" s="314"/>
      <c r="J56" s="314"/>
      <c r="K56" s="312"/>
    </row>
    <row r="57" s="1" customFormat="1" ht="15" customHeight="1">
      <c r="B57" s="310"/>
      <c r="C57" s="314" t="s">
        <v>561</v>
      </c>
      <c r="D57" s="314"/>
      <c r="E57" s="314"/>
      <c r="F57" s="314"/>
      <c r="G57" s="314"/>
      <c r="H57" s="314"/>
      <c r="I57" s="314"/>
      <c r="J57" s="314"/>
      <c r="K57" s="312"/>
    </row>
    <row r="58" s="1" customFormat="1" ht="15" customHeight="1">
      <c r="B58" s="310"/>
      <c r="C58" s="316"/>
      <c r="D58" s="314" t="s">
        <v>562</v>
      </c>
      <c r="E58" s="314"/>
      <c r="F58" s="314"/>
      <c r="G58" s="314"/>
      <c r="H58" s="314"/>
      <c r="I58" s="314"/>
      <c r="J58" s="314"/>
      <c r="K58" s="312"/>
    </row>
    <row r="59" s="1" customFormat="1" ht="15" customHeight="1">
      <c r="B59" s="310"/>
      <c r="C59" s="316"/>
      <c r="D59" s="314" t="s">
        <v>563</v>
      </c>
      <c r="E59" s="314"/>
      <c r="F59" s="314"/>
      <c r="G59" s="314"/>
      <c r="H59" s="314"/>
      <c r="I59" s="314"/>
      <c r="J59" s="314"/>
      <c r="K59" s="312"/>
    </row>
    <row r="60" s="1" customFormat="1" ht="15" customHeight="1">
      <c r="B60" s="310"/>
      <c r="C60" s="316"/>
      <c r="D60" s="314" t="s">
        <v>564</v>
      </c>
      <c r="E60" s="314"/>
      <c r="F60" s="314"/>
      <c r="G60" s="314"/>
      <c r="H60" s="314"/>
      <c r="I60" s="314"/>
      <c r="J60" s="314"/>
      <c r="K60" s="312"/>
    </row>
    <row r="61" s="1" customFormat="1" ht="15" customHeight="1">
      <c r="B61" s="310"/>
      <c r="C61" s="316"/>
      <c r="D61" s="314" t="s">
        <v>565</v>
      </c>
      <c r="E61" s="314"/>
      <c r="F61" s="314"/>
      <c r="G61" s="314"/>
      <c r="H61" s="314"/>
      <c r="I61" s="314"/>
      <c r="J61" s="314"/>
      <c r="K61" s="312"/>
    </row>
    <row r="62" s="1" customFormat="1" ht="15" customHeight="1">
      <c r="B62" s="310"/>
      <c r="C62" s="316"/>
      <c r="D62" s="319" t="s">
        <v>566</v>
      </c>
      <c r="E62" s="319"/>
      <c r="F62" s="319"/>
      <c r="G62" s="319"/>
      <c r="H62" s="319"/>
      <c r="I62" s="319"/>
      <c r="J62" s="319"/>
      <c r="K62" s="312"/>
    </row>
    <row r="63" s="1" customFormat="1" ht="15" customHeight="1">
      <c r="B63" s="310"/>
      <c r="C63" s="316"/>
      <c r="D63" s="314" t="s">
        <v>567</v>
      </c>
      <c r="E63" s="314"/>
      <c r="F63" s="314"/>
      <c r="G63" s="314"/>
      <c r="H63" s="314"/>
      <c r="I63" s="314"/>
      <c r="J63" s="314"/>
      <c r="K63" s="312"/>
    </row>
    <row r="64" s="1" customFormat="1" ht="12.75" customHeight="1">
      <c r="B64" s="310"/>
      <c r="C64" s="316"/>
      <c r="D64" s="316"/>
      <c r="E64" s="320"/>
      <c r="F64" s="316"/>
      <c r="G64" s="316"/>
      <c r="H64" s="316"/>
      <c r="I64" s="316"/>
      <c r="J64" s="316"/>
      <c r="K64" s="312"/>
    </row>
    <row r="65" s="1" customFormat="1" ht="15" customHeight="1">
      <c r="B65" s="310"/>
      <c r="C65" s="316"/>
      <c r="D65" s="314" t="s">
        <v>568</v>
      </c>
      <c r="E65" s="314"/>
      <c r="F65" s="314"/>
      <c r="G65" s="314"/>
      <c r="H65" s="314"/>
      <c r="I65" s="314"/>
      <c r="J65" s="314"/>
      <c r="K65" s="312"/>
    </row>
    <row r="66" s="1" customFormat="1" ht="15" customHeight="1">
      <c r="B66" s="310"/>
      <c r="C66" s="316"/>
      <c r="D66" s="319" t="s">
        <v>569</v>
      </c>
      <c r="E66" s="319"/>
      <c r="F66" s="319"/>
      <c r="G66" s="319"/>
      <c r="H66" s="319"/>
      <c r="I66" s="319"/>
      <c r="J66" s="319"/>
      <c r="K66" s="312"/>
    </row>
    <row r="67" s="1" customFormat="1" ht="15" customHeight="1">
      <c r="B67" s="310"/>
      <c r="C67" s="316"/>
      <c r="D67" s="314" t="s">
        <v>570</v>
      </c>
      <c r="E67" s="314"/>
      <c r="F67" s="314"/>
      <c r="G67" s="314"/>
      <c r="H67" s="314"/>
      <c r="I67" s="314"/>
      <c r="J67" s="314"/>
      <c r="K67" s="312"/>
    </row>
    <row r="68" s="1" customFormat="1" ht="15" customHeight="1">
      <c r="B68" s="310"/>
      <c r="C68" s="316"/>
      <c r="D68" s="314" t="s">
        <v>571</v>
      </c>
      <c r="E68" s="314"/>
      <c r="F68" s="314"/>
      <c r="G68" s="314"/>
      <c r="H68" s="314"/>
      <c r="I68" s="314"/>
      <c r="J68" s="314"/>
      <c r="K68" s="312"/>
    </row>
    <row r="69" s="1" customFormat="1" ht="15" customHeight="1">
      <c r="B69" s="310"/>
      <c r="C69" s="316"/>
      <c r="D69" s="314" t="s">
        <v>572</v>
      </c>
      <c r="E69" s="314"/>
      <c r="F69" s="314"/>
      <c r="G69" s="314"/>
      <c r="H69" s="314"/>
      <c r="I69" s="314"/>
      <c r="J69" s="314"/>
      <c r="K69" s="312"/>
    </row>
    <row r="70" s="1" customFormat="1" ht="15" customHeight="1">
      <c r="B70" s="310"/>
      <c r="C70" s="316"/>
      <c r="D70" s="314" t="s">
        <v>573</v>
      </c>
      <c r="E70" s="314"/>
      <c r="F70" s="314"/>
      <c r="G70" s="314"/>
      <c r="H70" s="314"/>
      <c r="I70" s="314"/>
      <c r="J70" s="314"/>
      <c r="K70" s="312"/>
    </row>
    <row r="71" s="1" customFormat="1" ht="12.75" customHeight="1">
      <c r="B71" s="321"/>
      <c r="C71" s="322"/>
      <c r="D71" s="322"/>
      <c r="E71" s="322"/>
      <c r="F71" s="322"/>
      <c r="G71" s="322"/>
      <c r="H71" s="322"/>
      <c r="I71" s="322"/>
      <c r="J71" s="322"/>
      <c r="K71" s="323"/>
    </row>
    <row r="72" s="1" customFormat="1" ht="18.75" customHeight="1">
      <c r="B72" s="324"/>
      <c r="C72" s="324"/>
      <c r="D72" s="324"/>
      <c r="E72" s="324"/>
      <c r="F72" s="324"/>
      <c r="G72" s="324"/>
      <c r="H72" s="324"/>
      <c r="I72" s="324"/>
      <c r="J72" s="324"/>
      <c r="K72" s="325"/>
    </row>
    <row r="73" s="1" customFormat="1" ht="18.75" customHeight="1">
      <c r="B73" s="325"/>
      <c r="C73" s="325"/>
      <c r="D73" s="325"/>
      <c r="E73" s="325"/>
      <c r="F73" s="325"/>
      <c r="G73" s="325"/>
      <c r="H73" s="325"/>
      <c r="I73" s="325"/>
      <c r="J73" s="325"/>
      <c r="K73" s="325"/>
    </row>
    <row r="74" s="1" customFormat="1" ht="7.5" customHeight="1">
      <c r="B74" s="326"/>
      <c r="C74" s="327"/>
      <c r="D74" s="327"/>
      <c r="E74" s="327"/>
      <c r="F74" s="327"/>
      <c r="G74" s="327"/>
      <c r="H74" s="327"/>
      <c r="I74" s="327"/>
      <c r="J74" s="327"/>
      <c r="K74" s="328"/>
    </row>
    <row r="75" s="1" customFormat="1" ht="45" customHeight="1">
      <c r="B75" s="329"/>
      <c r="C75" s="330" t="s">
        <v>574</v>
      </c>
      <c r="D75" s="330"/>
      <c r="E75" s="330"/>
      <c r="F75" s="330"/>
      <c r="G75" s="330"/>
      <c r="H75" s="330"/>
      <c r="I75" s="330"/>
      <c r="J75" s="330"/>
      <c r="K75" s="331"/>
    </row>
    <row r="76" s="1" customFormat="1" ht="17.25" customHeight="1">
      <c r="B76" s="329"/>
      <c r="C76" s="332" t="s">
        <v>575</v>
      </c>
      <c r="D76" s="332"/>
      <c r="E76" s="332"/>
      <c r="F76" s="332" t="s">
        <v>576</v>
      </c>
      <c r="G76" s="333"/>
      <c r="H76" s="332" t="s">
        <v>58</v>
      </c>
      <c r="I76" s="332" t="s">
        <v>61</v>
      </c>
      <c r="J76" s="332" t="s">
        <v>577</v>
      </c>
      <c r="K76" s="331"/>
    </row>
    <row r="77" s="1" customFormat="1" ht="17.25" customHeight="1">
      <c r="B77" s="329"/>
      <c r="C77" s="334" t="s">
        <v>578</v>
      </c>
      <c r="D77" s="334"/>
      <c r="E77" s="334"/>
      <c r="F77" s="335" t="s">
        <v>579</v>
      </c>
      <c r="G77" s="336"/>
      <c r="H77" s="334"/>
      <c r="I77" s="334"/>
      <c r="J77" s="334" t="s">
        <v>580</v>
      </c>
      <c r="K77" s="331"/>
    </row>
    <row r="78" s="1" customFormat="1" ht="5.25" customHeight="1">
      <c r="B78" s="329"/>
      <c r="C78" s="337"/>
      <c r="D78" s="337"/>
      <c r="E78" s="337"/>
      <c r="F78" s="337"/>
      <c r="G78" s="338"/>
      <c r="H78" s="337"/>
      <c r="I78" s="337"/>
      <c r="J78" s="337"/>
      <c r="K78" s="331"/>
    </row>
    <row r="79" s="1" customFormat="1" ht="15" customHeight="1">
      <c r="B79" s="329"/>
      <c r="C79" s="317" t="s">
        <v>57</v>
      </c>
      <c r="D79" s="339"/>
      <c r="E79" s="339"/>
      <c r="F79" s="340" t="s">
        <v>581</v>
      </c>
      <c r="G79" s="341"/>
      <c r="H79" s="317" t="s">
        <v>582</v>
      </c>
      <c r="I79" s="317" t="s">
        <v>583</v>
      </c>
      <c r="J79" s="317">
        <v>20</v>
      </c>
      <c r="K79" s="331"/>
    </row>
    <row r="80" s="1" customFormat="1" ht="15" customHeight="1">
      <c r="B80" s="329"/>
      <c r="C80" s="317" t="s">
        <v>584</v>
      </c>
      <c r="D80" s="317"/>
      <c r="E80" s="317"/>
      <c r="F80" s="340" t="s">
        <v>581</v>
      </c>
      <c r="G80" s="341"/>
      <c r="H80" s="317" t="s">
        <v>585</v>
      </c>
      <c r="I80" s="317" t="s">
        <v>583</v>
      </c>
      <c r="J80" s="317">
        <v>120</v>
      </c>
      <c r="K80" s="331"/>
    </row>
    <row r="81" s="1" customFormat="1" ht="15" customHeight="1">
      <c r="B81" s="342"/>
      <c r="C81" s="317" t="s">
        <v>586</v>
      </c>
      <c r="D81" s="317"/>
      <c r="E81" s="317"/>
      <c r="F81" s="340" t="s">
        <v>587</v>
      </c>
      <c r="G81" s="341"/>
      <c r="H81" s="317" t="s">
        <v>588</v>
      </c>
      <c r="I81" s="317" t="s">
        <v>583</v>
      </c>
      <c r="J81" s="317">
        <v>50</v>
      </c>
      <c r="K81" s="331"/>
    </row>
    <row r="82" s="1" customFormat="1" ht="15" customHeight="1">
      <c r="B82" s="342"/>
      <c r="C82" s="317" t="s">
        <v>589</v>
      </c>
      <c r="D82" s="317"/>
      <c r="E82" s="317"/>
      <c r="F82" s="340" t="s">
        <v>581</v>
      </c>
      <c r="G82" s="341"/>
      <c r="H82" s="317" t="s">
        <v>590</v>
      </c>
      <c r="I82" s="317" t="s">
        <v>591</v>
      </c>
      <c r="J82" s="317"/>
      <c r="K82" s="331"/>
    </row>
    <row r="83" s="1" customFormat="1" ht="15" customHeight="1">
      <c r="B83" s="342"/>
      <c r="C83" s="343" t="s">
        <v>592</v>
      </c>
      <c r="D83" s="343"/>
      <c r="E83" s="343"/>
      <c r="F83" s="344" t="s">
        <v>587</v>
      </c>
      <c r="G83" s="343"/>
      <c r="H83" s="343" t="s">
        <v>593</v>
      </c>
      <c r="I83" s="343" t="s">
        <v>583</v>
      </c>
      <c r="J83" s="343">
        <v>15</v>
      </c>
      <c r="K83" s="331"/>
    </row>
    <row r="84" s="1" customFormat="1" ht="15" customHeight="1">
      <c r="B84" s="342"/>
      <c r="C84" s="343" t="s">
        <v>594</v>
      </c>
      <c r="D84" s="343"/>
      <c r="E84" s="343"/>
      <c r="F84" s="344" t="s">
        <v>587</v>
      </c>
      <c r="G84" s="343"/>
      <c r="H84" s="343" t="s">
        <v>595</v>
      </c>
      <c r="I84" s="343" t="s">
        <v>583</v>
      </c>
      <c r="J84" s="343">
        <v>15</v>
      </c>
      <c r="K84" s="331"/>
    </row>
    <row r="85" s="1" customFormat="1" ht="15" customHeight="1">
      <c r="B85" s="342"/>
      <c r="C85" s="343" t="s">
        <v>596</v>
      </c>
      <c r="D85" s="343"/>
      <c r="E85" s="343"/>
      <c r="F85" s="344" t="s">
        <v>587</v>
      </c>
      <c r="G85" s="343"/>
      <c r="H85" s="343" t="s">
        <v>597</v>
      </c>
      <c r="I85" s="343" t="s">
        <v>583</v>
      </c>
      <c r="J85" s="343">
        <v>20</v>
      </c>
      <c r="K85" s="331"/>
    </row>
    <row r="86" s="1" customFormat="1" ht="15" customHeight="1">
      <c r="B86" s="342"/>
      <c r="C86" s="343" t="s">
        <v>598</v>
      </c>
      <c r="D86" s="343"/>
      <c r="E86" s="343"/>
      <c r="F86" s="344" t="s">
        <v>587</v>
      </c>
      <c r="G86" s="343"/>
      <c r="H86" s="343" t="s">
        <v>599</v>
      </c>
      <c r="I86" s="343" t="s">
        <v>583</v>
      </c>
      <c r="J86" s="343">
        <v>20</v>
      </c>
      <c r="K86" s="331"/>
    </row>
    <row r="87" s="1" customFormat="1" ht="15" customHeight="1">
      <c r="B87" s="342"/>
      <c r="C87" s="317" t="s">
        <v>600</v>
      </c>
      <c r="D87" s="317"/>
      <c r="E87" s="317"/>
      <c r="F87" s="340" t="s">
        <v>587</v>
      </c>
      <c r="G87" s="341"/>
      <c r="H87" s="317" t="s">
        <v>601</v>
      </c>
      <c r="I87" s="317" t="s">
        <v>583</v>
      </c>
      <c r="J87" s="317">
        <v>50</v>
      </c>
      <c r="K87" s="331"/>
    </row>
    <row r="88" s="1" customFormat="1" ht="15" customHeight="1">
      <c r="B88" s="342"/>
      <c r="C88" s="317" t="s">
        <v>602</v>
      </c>
      <c r="D88" s="317"/>
      <c r="E88" s="317"/>
      <c r="F88" s="340" t="s">
        <v>587</v>
      </c>
      <c r="G88" s="341"/>
      <c r="H88" s="317" t="s">
        <v>603</v>
      </c>
      <c r="I88" s="317" t="s">
        <v>583</v>
      </c>
      <c r="J88" s="317">
        <v>20</v>
      </c>
      <c r="K88" s="331"/>
    </row>
    <row r="89" s="1" customFormat="1" ht="15" customHeight="1">
      <c r="B89" s="342"/>
      <c r="C89" s="317" t="s">
        <v>604</v>
      </c>
      <c r="D89" s="317"/>
      <c r="E89" s="317"/>
      <c r="F89" s="340" t="s">
        <v>587</v>
      </c>
      <c r="G89" s="341"/>
      <c r="H89" s="317" t="s">
        <v>605</v>
      </c>
      <c r="I89" s="317" t="s">
        <v>583</v>
      </c>
      <c r="J89" s="317">
        <v>20</v>
      </c>
      <c r="K89" s="331"/>
    </row>
    <row r="90" s="1" customFormat="1" ht="15" customHeight="1">
      <c r="B90" s="342"/>
      <c r="C90" s="317" t="s">
        <v>606</v>
      </c>
      <c r="D90" s="317"/>
      <c r="E90" s="317"/>
      <c r="F90" s="340" t="s">
        <v>587</v>
      </c>
      <c r="G90" s="341"/>
      <c r="H90" s="317" t="s">
        <v>607</v>
      </c>
      <c r="I90" s="317" t="s">
        <v>583</v>
      </c>
      <c r="J90" s="317">
        <v>50</v>
      </c>
      <c r="K90" s="331"/>
    </row>
    <row r="91" s="1" customFormat="1" ht="15" customHeight="1">
      <c r="B91" s="342"/>
      <c r="C91" s="317" t="s">
        <v>608</v>
      </c>
      <c r="D91" s="317"/>
      <c r="E91" s="317"/>
      <c r="F91" s="340" t="s">
        <v>587</v>
      </c>
      <c r="G91" s="341"/>
      <c r="H91" s="317" t="s">
        <v>608</v>
      </c>
      <c r="I91" s="317" t="s">
        <v>583</v>
      </c>
      <c r="J91" s="317">
        <v>50</v>
      </c>
      <c r="K91" s="331"/>
    </row>
    <row r="92" s="1" customFormat="1" ht="15" customHeight="1">
      <c r="B92" s="342"/>
      <c r="C92" s="317" t="s">
        <v>609</v>
      </c>
      <c r="D92" s="317"/>
      <c r="E92" s="317"/>
      <c r="F92" s="340" t="s">
        <v>587</v>
      </c>
      <c r="G92" s="341"/>
      <c r="H92" s="317" t="s">
        <v>610</v>
      </c>
      <c r="I92" s="317" t="s">
        <v>583</v>
      </c>
      <c r="J92" s="317">
        <v>255</v>
      </c>
      <c r="K92" s="331"/>
    </row>
    <row r="93" s="1" customFormat="1" ht="15" customHeight="1">
      <c r="B93" s="342"/>
      <c r="C93" s="317" t="s">
        <v>611</v>
      </c>
      <c r="D93" s="317"/>
      <c r="E93" s="317"/>
      <c r="F93" s="340" t="s">
        <v>581</v>
      </c>
      <c r="G93" s="341"/>
      <c r="H93" s="317" t="s">
        <v>612</v>
      </c>
      <c r="I93" s="317" t="s">
        <v>613</v>
      </c>
      <c r="J93" s="317"/>
      <c r="K93" s="331"/>
    </row>
    <row r="94" s="1" customFormat="1" ht="15" customHeight="1">
      <c r="B94" s="342"/>
      <c r="C94" s="317" t="s">
        <v>614</v>
      </c>
      <c r="D94" s="317"/>
      <c r="E94" s="317"/>
      <c r="F94" s="340" t="s">
        <v>581</v>
      </c>
      <c r="G94" s="341"/>
      <c r="H94" s="317" t="s">
        <v>615</v>
      </c>
      <c r="I94" s="317" t="s">
        <v>616</v>
      </c>
      <c r="J94" s="317"/>
      <c r="K94" s="331"/>
    </row>
    <row r="95" s="1" customFormat="1" ht="15" customHeight="1">
      <c r="B95" s="342"/>
      <c r="C95" s="317" t="s">
        <v>617</v>
      </c>
      <c r="D95" s="317"/>
      <c r="E95" s="317"/>
      <c r="F95" s="340" t="s">
        <v>581</v>
      </c>
      <c r="G95" s="341"/>
      <c r="H95" s="317" t="s">
        <v>617</v>
      </c>
      <c r="I95" s="317" t="s">
        <v>616</v>
      </c>
      <c r="J95" s="317"/>
      <c r="K95" s="331"/>
    </row>
    <row r="96" s="1" customFormat="1" ht="15" customHeight="1">
      <c r="B96" s="342"/>
      <c r="C96" s="317" t="s">
        <v>42</v>
      </c>
      <c r="D96" s="317"/>
      <c r="E96" s="317"/>
      <c r="F96" s="340" t="s">
        <v>581</v>
      </c>
      <c r="G96" s="341"/>
      <c r="H96" s="317" t="s">
        <v>618</v>
      </c>
      <c r="I96" s="317" t="s">
        <v>616</v>
      </c>
      <c r="J96" s="317"/>
      <c r="K96" s="331"/>
    </row>
    <row r="97" s="1" customFormat="1" ht="15" customHeight="1">
      <c r="B97" s="342"/>
      <c r="C97" s="317" t="s">
        <v>52</v>
      </c>
      <c r="D97" s="317"/>
      <c r="E97" s="317"/>
      <c r="F97" s="340" t="s">
        <v>581</v>
      </c>
      <c r="G97" s="341"/>
      <c r="H97" s="317" t="s">
        <v>619</v>
      </c>
      <c r="I97" s="317" t="s">
        <v>616</v>
      </c>
      <c r="J97" s="317"/>
      <c r="K97" s="331"/>
    </row>
    <row r="98" s="1" customFormat="1" ht="15" customHeight="1">
      <c r="B98" s="345"/>
      <c r="C98" s="346"/>
      <c r="D98" s="346"/>
      <c r="E98" s="346"/>
      <c r="F98" s="346"/>
      <c r="G98" s="346"/>
      <c r="H98" s="346"/>
      <c r="I98" s="346"/>
      <c r="J98" s="346"/>
      <c r="K98" s="347"/>
    </row>
    <row r="99" s="1" customFormat="1" ht="18.75" customHeight="1">
      <c r="B99" s="348"/>
      <c r="C99" s="349"/>
      <c r="D99" s="349"/>
      <c r="E99" s="349"/>
      <c r="F99" s="349"/>
      <c r="G99" s="349"/>
      <c r="H99" s="349"/>
      <c r="I99" s="349"/>
      <c r="J99" s="349"/>
      <c r="K99" s="348"/>
    </row>
    <row r="100" s="1" customFormat="1" ht="18.75" customHeight="1">
      <c r="B100" s="325"/>
      <c r="C100" s="325"/>
      <c r="D100" s="325"/>
      <c r="E100" s="325"/>
      <c r="F100" s="325"/>
      <c r="G100" s="325"/>
      <c r="H100" s="325"/>
      <c r="I100" s="325"/>
      <c r="J100" s="325"/>
      <c r="K100" s="325"/>
    </row>
    <row r="101" s="1" customFormat="1" ht="7.5" customHeight="1">
      <c r="B101" s="326"/>
      <c r="C101" s="327"/>
      <c r="D101" s="327"/>
      <c r="E101" s="327"/>
      <c r="F101" s="327"/>
      <c r="G101" s="327"/>
      <c r="H101" s="327"/>
      <c r="I101" s="327"/>
      <c r="J101" s="327"/>
      <c r="K101" s="328"/>
    </row>
    <row r="102" s="1" customFormat="1" ht="45" customHeight="1">
      <c r="B102" s="329"/>
      <c r="C102" s="330" t="s">
        <v>620</v>
      </c>
      <c r="D102" s="330"/>
      <c r="E102" s="330"/>
      <c r="F102" s="330"/>
      <c r="G102" s="330"/>
      <c r="H102" s="330"/>
      <c r="I102" s="330"/>
      <c r="J102" s="330"/>
      <c r="K102" s="331"/>
    </row>
    <row r="103" s="1" customFormat="1" ht="17.25" customHeight="1">
      <c r="B103" s="329"/>
      <c r="C103" s="332" t="s">
        <v>575</v>
      </c>
      <c r="D103" s="332"/>
      <c r="E103" s="332"/>
      <c r="F103" s="332" t="s">
        <v>576</v>
      </c>
      <c r="G103" s="333"/>
      <c r="H103" s="332" t="s">
        <v>58</v>
      </c>
      <c r="I103" s="332" t="s">
        <v>61</v>
      </c>
      <c r="J103" s="332" t="s">
        <v>577</v>
      </c>
      <c r="K103" s="331"/>
    </row>
    <row r="104" s="1" customFormat="1" ht="17.25" customHeight="1">
      <c r="B104" s="329"/>
      <c r="C104" s="334" t="s">
        <v>578</v>
      </c>
      <c r="D104" s="334"/>
      <c r="E104" s="334"/>
      <c r="F104" s="335" t="s">
        <v>579</v>
      </c>
      <c r="G104" s="336"/>
      <c r="H104" s="334"/>
      <c r="I104" s="334"/>
      <c r="J104" s="334" t="s">
        <v>580</v>
      </c>
      <c r="K104" s="331"/>
    </row>
    <row r="105" s="1" customFormat="1" ht="5.25" customHeight="1">
      <c r="B105" s="329"/>
      <c r="C105" s="332"/>
      <c r="D105" s="332"/>
      <c r="E105" s="332"/>
      <c r="F105" s="332"/>
      <c r="G105" s="350"/>
      <c r="H105" s="332"/>
      <c r="I105" s="332"/>
      <c r="J105" s="332"/>
      <c r="K105" s="331"/>
    </row>
    <row r="106" s="1" customFormat="1" ht="15" customHeight="1">
      <c r="B106" s="329"/>
      <c r="C106" s="317" t="s">
        <v>57</v>
      </c>
      <c r="D106" s="339"/>
      <c r="E106" s="339"/>
      <c r="F106" s="340" t="s">
        <v>581</v>
      </c>
      <c r="G106" s="317"/>
      <c r="H106" s="317" t="s">
        <v>621</v>
      </c>
      <c r="I106" s="317" t="s">
        <v>583</v>
      </c>
      <c r="J106" s="317">
        <v>20</v>
      </c>
      <c r="K106" s="331"/>
    </row>
    <row r="107" s="1" customFormat="1" ht="15" customHeight="1">
      <c r="B107" s="329"/>
      <c r="C107" s="317" t="s">
        <v>584</v>
      </c>
      <c r="D107" s="317"/>
      <c r="E107" s="317"/>
      <c r="F107" s="340" t="s">
        <v>581</v>
      </c>
      <c r="G107" s="317"/>
      <c r="H107" s="317" t="s">
        <v>621</v>
      </c>
      <c r="I107" s="317" t="s">
        <v>583</v>
      </c>
      <c r="J107" s="317">
        <v>120</v>
      </c>
      <c r="K107" s="331"/>
    </row>
    <row r="108" s="1" customFormat="1" ht="15" customHeight="1">
      <c r="B108" s="342"/>
      <c r="C108" s="317" t="s">
        <v>586</v>
      </c>
      <c r="D108" s="317"/>
      <c r="E108" s="317"/>
      <c r="F108" s="340" t="s">
        <v>587</v>
      </c>
      <c r="G108" s="317"/>
      <c r="H108" s="317" t="s">
        <v>621</v>
      </c>
      <c r="I108" s="317" t="s">
        <v>583</v>
      </c>
      <c r="J108" s="317">
        <v>50</v>
      </c>
      <c r="K108" s="331"/>
    </row>
    <row r="109" s="1" customFormat="1" ht="15" customHeight="1">
      <c r="B109" s="342"/>
      <c r="C109" s="317" t="s">
        <v>589</v>
      </c>
      <c r="D109" s="317"/>
      <c r="E109" s="317"/>
      <c r="F109" s="340" t="s">
        <v>581</v>
      </c>
      <c r="G109" s="317"/>
      <c r="H109" s="317" t="s">
        <v>621</v>
      </c>
      <c r="I109" s="317" t="s">
        <v>591</v>
      </c>
      <c r="J109" s="317"/>
      <c r="K109" s="331"/>
    </row>
    <row r="110" s="1" customFormat="1" ht="15" customHeight="1">
      <c r="B110" s="342"/>
      <c r="C110" s="317" t="s">
        <v>600</v>
      </c>
      <c r="D110" s="317"/>
      <c r="E110" s="317"/>
      <c r="F110" s="340" t="s">
        <v>587</v>
      </c>
      <c r="G110" s="317"/>
      <c r="H110" s="317" t="s">
        <v>621</v>
      </c>
      <c r="I110" s="317" t="s">
        <v>583</v>
      </c>
      <c r="J110" s="317">
        <v>50</v>
      </c>
      <c r="K110" s="331"/>
    </row>
    <row r="111" s="1" customFormat="1" ht="15" customHeight="1">
      <c r="B111" s="342"/>
      <c r="C111" s="317" t="s">
        <v>608</v>
      </c>
      <c r="D111" s="317"/>
      <c r="E111" s="317"/>
      <c r="F111" s="340" t="s">
        <v>587</v>
      </c>
      <c r="G111" s="317"/>
      <c r="H111" s="317" t="s">
        <v>621</v>
      </c>
      <c r="I111" s="317" t="s">
        <v>583</v>
      </c>
      <c r="J111" s="317">
        <v>50</v>
      </c>
      <c r="K111" s="331"/>
    </row>
    <row r="112" s="1" customFormat="1" ht="15" customHeight="1">
      <c r="B112" s="342"/>
      <c r="C112" s="317" t="s">
        <v>606</v>
      </c>
      <c r="D112" s="317"/>
      <c r="E112" s="317"/>
      <c r="F112" s="340" t="s">
        <v>587</v>
      </c>
      <c r="G112" s="317"/>
      <c r="H112" s="317" t="s">
        <v>621</v>
      </c>
      <c r="I112" s="317" t="s">
        <v>583</v>
      </c>
      <c r="J112" s="317">
        <v>50</v>
      </c>
      <c r="K112" s="331"/>
    </row>
    <row r="113" s="1" customFormat="1" ht="15" customHeight="1">
      <c r="B113" s="342"/>
      <c r="C113" s="317" t="s">
        <v>57</v>
      </c>
      <c r="D113" s="317"/>
      <c r="E113" s="317"/>
      <c r="F113" s="340" t="s">
        <v>581</v>
      </c>
      <c r="G113" s="317"/>
      <c r="H113" s="317" t="s">
        <v>622</v>
      </c>
      <c r="I113" s="317" t="s">
        <v>583</v>
      </c>
      <c r="J113" s="317">
        <v>20</v>
      </c>
      <c r="K113" s="331"/>
    </row>
    <row r="114" s="1" customFormat="1" ht="15" customHeight="1">
      <c r="B114" s="342"/>
      <c r="C114" s="317" t="s">
        <v>623</v>
      </c>
      <c r="D114" s="317"/>
      <c r="E114" s="317"/>
      <c r="F114" s="340" t="s">
        <v>581</v>
      </c>
      <c r="G114" s="317"/>
      <c r="H114" s="317" t="s">
        <v>624</v>
      </c>
      <c r="I114" s="317" t="s">
        <v>583</v>
      </c>
      <c r="J114" s="317">
        <v>120</v>
      </c>
      <c r="K114" s="331"/>
    </row>
    <row r="115" s="1" customFormat="1" ht="15" customHeight="1">
      <c r="B115" s="342"/>
      <c r="C115" s="317" t="s">
        <v>42</v>
      </c>
      <c r="D115" s="317"/>
      <c r="E115" s="317"/>
      <c r="F115" s="340" t="s">
        <v>581</v>
      </c>
      <c r="G115" s="317"/>
      <c r="H115" s="317" t="s">
        <v>625</v>
      </c>
      <c r="I115" s="317" t="s">
        <v>616</v>
      </c>
      <c r="J115" s="317"/>
      <c r="K115" s="331"/>
    </row>
    <row r="116" s="1" customFormat="1" ht="15" customHeight="1">
      <c r="B116" s="342"/>
      <c r="C116" s="317" t="s">
        <v>52</v>
      </c>
      <c r="D116" s="317"/>
      <c r="E116" s="317"/>
      <c r="F116" s="340" t="s">
        <v>581</v>
      </c>
      <c r="G116" s="317"/>
      <c r="H116" s="317" t="s">
        <v>626</v>
      </c>
      <c r="I116" s="317" t="s">
        <v>616</v>
      </c>
      <c r="J116" s="317"/>
      <c r="K116" s="331"/>
    </row>
    <row r="117" s="1" customFormat="1" ht="15" customHeight="1">
      <c r="B117" s="342"/>
      <c r="C117" s="317" t="s">
        <v>61</v>
      </c>
      <c r="D117" s="317"/>
      <c r="E117" s="317"/>
      <c r="F117" s="340" t="s">
        <v>581</v>
      </c>
      <c r="G117" s="317"/>
      <c r="H117" s="317" t="s">
        <v>627</v>
      </c>
      <c r="I117" s="317" t="s">
        <v>628</v>
      </c>
      <c r="J117" s="317"/>
      <c r="K117" s="331"/>
    </row>
    <row r="118" s="1" customFormat="1" ht="15" customHeight="1">
      <c r="B118" s="345"/>
      <c r="C118" s="351"/>
      <c r="D118" s="351"/>
      <c r="E118" s="351"/>
      <c r="F118" s="351"/>
      <c r="G118" s="351"/>
      <c r="H118" s="351"/>
      <c r="I118" s="351"/>
      <c r="J118" s="351"/>
      <c r="K118" s="347"/>
    </row>
    <row r="119" s="1" customFormat="1" ht="18.75" customHeight="1">
      <c r="B119" s="352"/>
      <c r="C119" s="353"/>
      <c r="D119" s="353"/>
      <c r="E119" s="353"/>
      <c r="F119" s="354"/>
      <c r="G119" s="353"/>
      <c r="H119" s="353"/>
      <c r="I119" s="353"/>
      <c r="J119" s="353"/>
      <c r="K119" s="352"/>
    </row>
    <row r="120" s="1" customFormat="1" ht="18.75" customHeight="1">
      <c r="B120" s="325"/>
      <c r="C120" s="325"/>
      <c r="D120" s="325"/>
      <c r="E120" s="325"/>
      <c r="F120" s="325"/>
      <c r="G120" s="325"/>
      <c r="H120" s="325"/>
      <c r="I120" s="325"/>
      <c r="J120" s="325"/>
      <c r="K120" s="325"/>
    </row>
    <row r="121" s="1" customFormat="1" ht="7.5" customHeight="1">
      <c r="B121" s="355"/>
      <c r="C121" s="356"/>
      <c r="D121" s="356"/>
      <c r="E121" s="356"/>
      <c r="F121" s="356"/>
      <c r="G121" s="356"/>
      <c r="H121" s="356"/>
      <c r="I121" s="356"/>
      <c r="J121" s="356"/>
      <c r="K121" s="357"/>
    </row>
    <row r="122" s="1" customFormat="1" ht="45" customHeight="1">
      <c r="B122" s="358"/>
      <c r="C122" s="308" t="s">
        <v>629</v>
      </c>
      <c r="D122" s="308"/>
      <c r="E122" s="308"/>
      <c r="F122" s="308"/>
      <c r="G122" s="308"/>
      <c r="H122" s="308"/>
      <c r="I122" s="308"/>
      <c r="J122" s="308"/>
      <c r="K122" s="359"/>
    </row>
    <row r="123" s="1" customFormat="1" ht="17.25" customHeight="1">
      <c r="B123" s="360"/>
      <c r="C123" s="332" t="s">
        <v>575</v>
      </c>
      <c r="D123" s="332"/>
      <c r="E123" s="332"/>
      <c r="F123" s="332" t="s">
        <v>576</v>
      </c>
      <c r="G123" s="333"/>
      <c r="H123" s="332" t="s">
        <v>58</v>
      </c>
      <c r="I123" s="332" t="s">
        <v>61</v>
      </c>
      <c r="J123" s="332" t="s">
        <v>577</v>
      </c>
      <c r="K123" s="361"/>
    </row>
    <row r="124" s="1" customFormat="1" ht="17.25" customHeight="1">
      <c r="B124" s="360"/>
      <c r="C124" s="334" t="s">
        <v>578</v>
      </c>
      <c r="D124" s="334"/>
      <c r="E124" s="334"/>
      <c r="F124" s="335" t="s">
        <v>579</v>
      </c>
      <c r="G124" s="336"/>
      <c r="H124" s="334"/>
      <c r="I124" s="334"/>
      <c r="J124" s="334" t="s">
        <v>580</v>
      </c>
      <c r="K124" s="361"/>
    </row>
    <row r="125" s="1" customFormat="1" ht="5.25" customHeight="1">
      <c r="B125" s="362"/>
      <c r="C125" s="337"/>
      <c r="D125" s="337"/>
      <c r="E125" s="337"/>
      <c r="F125" s="337"/>
      <c r="G125" s="363"/>
      <c r="H125" s="337"/>
      <c r="I125" s="337"/>
      <c r="J125" s="337"/>
      <c r="K125" s="364"/>
    </row>
    <row r="126" s="1" customFormat="1" ht="15" customHeight="1">
      <c r="B126" s="362"/>
      <c r="C126" s="317" t="s">
        <v>584</v>
      </c>
      <c r="D126" s="339"/>
      <c r="E126" s="339"/>
      <c r="F126" s="340" t="s">
        <v>581</v>
      </c>
      <c r="G126" s="317"/>
      <c r="H126" s="317" t="s">
        <v>621</v>
      </c>
      <c r="I126" s="317" t="s">
        <v>583</v>
      </c>
      <c r="J126" s="317">
        <v>120</v>
      </c>
      <c r="K126" s="365"/>
    </row>
    <row r="127" s="1" customFormat="1" ht="15" customHeight="1">
      <c r="B127" s="362"/>
      <c r="C127" s="317" t="s">
        <v>630</v>
      </c>
      <c r="D127" s="317"/>
      <c r="E127" s="317"/>
      <c r="F127" s="340" t="s">
        <v>581</v>
      </c>
      <c r="G127" s="317"/>
      <c r="H127" s="317" t="s">
        <v>631</v>
      </c>
      <c r="I127" s="317" t="s">
        <v>583</v>
      </c>
      <c r="J127" s="317" t="s">
        <v>632</v>
      </c>
      <c r="K127" s="365"/>
    </row>
    <row r="128" s="1" customFormat="1" ht="15" customHeight="1">
      <c r="B128" s="362"/>
      <c r="C128" s="317" t="s">
        <v>529</v>
      </c>
      <c r="D128" s="317"/>
      <c r="E128" s="317"/>
      <c r="F128" s="340" t="s">
        <v>581</v>
      </c>
      <c r="G128" s="317"/>
      <c r="H128" s="317" t="s">
        <v>633</v>
      </c>
      <c r="I128" s="317" t="s">
        <v>583</v>
      </c>
      <c r="J128" s="317" t="s">
        <v>632</v>
      </c>
      <c r="K128" s="365"/>
    </row>
    <row r="129" s="1" customFormat="1" ht="15" customHeight="1">
      <c r="B129" s="362"/>
      <c r="C129" s="317" t="s">
        <v>592</v>
      </c>
      <c r="D129" s="317"/>
      <c r="E129" s="317"/>
      <c r="F129" s="340" t="s">
        <v>587</v>
      </c>
      <c r="G129" s="317"/>
      <c r="H129" s="317" t="s">
        <v>593</v>
      </c>
      <c r="I129" s="317" t="s">
        <v>583</v>
      </c>
      <c r="J129" s="317">
        <v>15</v>
      </c>
      <c r="K129" s="365"/>
    </row>
    <row r="130" s="1" customFormat="1" ht="15" customHeight="1">
      <c r="B130" s="362"/>
      <c r="C130" s="343" t="s">
        <v>594</v>
      </c>
      <c r="D130" s="343"/>
      <c r="E130" s="343"/>
      <c r="F130" s="344" t="s">
        <v>587</v>
      </c>
      <c r="G130" s="343"/>
      <c r="H130" s="343" t="s">
        <v>595</v>
      </c>
      <c r="I130" s="343" t="s">
        <v>583</v>
      </c>
      <c r="J130" s="343">
        <v>15</v>
      </c>
      <c r="K130" s="365"/>
    </row>
    <row r="131" s="1" customFormat="1" ht="15" customHeight="1">
      <c r="B131" s="362"/>
      <c r="C131" s="343" t="s">
        <v>596</v>
      </c>
      <c r="D131" s="343"/>
      <c r="E131" s="343"/>
      <c r="F131" s="344" t="s">
        <v>587</v>
      </c>
      <c r="G131" s="343"/>
      <c r="H131" s="343" t="s">
        <v>597</v>
      </c>
      <c r="I131" s="343" t="s">
        <v>583</v>
      </c>
      <c r="J131" s="343">
        <v>20</v>
      </c>
      <c r="K131" s="365"/>
    </row>
    <row r="132" s="1" customFormat="1" ht="15" customHeight="1">
      <c r="B132" s="362"/>
      <c r="C132" s="343" t="s">
        <v>598</v>
      </c>
      <c r="D132" s="343"/>
      <c r="E132" s="343"/>
      <c r="F132" s="344" t="s">
        <v>587</v>
      </c>
      <c r="G132" s="343"/>
      <c r="H132" s="343" t="s">
        <v>599</v>
      </c>
      <c r="I132" s="343" t="s">
        <v>583</v>
      </c>
      <c r="J132" s="343">
        <v>20</v>
      </c>
      <c r="K132" s="365"/>
    </row>
    <row r="133" s="1" customFormat="1" ht="15" customHeight="1">
      <c r="B133" s="362"/>
      <c r="C133" s="317" t="s">
        <v>586</v>
      </c>
      <c r="D133" s="317"/>
      <c r="E133" s="317"/>
      <c r="F133" s="340" t="s">
        <v>587</v>
      </c>
      <c r="G133" s="317"/>
      <c r="H133" s="317" t="s">
        <v>621</v>
      </c>
      <c r="I133" s="317" t="s">
        <v>583</v>
      </c>
      <c r="J133" s="317">
        <v>50</v>
      </c>
      <c r="K133" s="365"/>
    </row>
    <row r="134" s="1" customFormat="1" ht="15" customHeight="1">
      <c r="B134" s="362"/>
      <c r="C134" s="317" t="s">
        <v>600</v>
      </c>
      <c r="D134" s="317"/>
      <c r="E134" s="317"/>
      <c r="F134" s="340" t="s">
        <v>587</v>
      </c>
      <c r="G134" s="317"/>
      <c r="H134" s="317" t="s">
        <v>621</v>
      </c>
      <c r="I134" s="317" t="s">
        <v>583</v>
      </c>
      <c r="J134" s="317">
        <v>50</v>
      </c>
      <c r="K134" s="365"/>
    </row>
    <row r="135" s="1" customFormat="1" ht="15" customHeight="1">
      <c r="B135" s="362"/>
      <c r="C135" s="317" t="s">
        <v>606</v>
      </c>
      <c r="D135" s="317"/>
      <c r="E135" s="317"/>
      <c r="F135" s="340" t="s">
        <v>587</v>
      </c>
      <c r="G135" s="317"/>
      <c r="H135" s="317" t="s">
        <v>621</v>
      </c>
      <c r="I135" s="317" t="s">
        <v>583</v>
      </c>
      <c r="J135" s="317">
        <v>50</v>
      </c>
      <c r="K135" s="365"/>
    </row>
    <row r="136" s="1" customFormat="1" ht="15" customHeight="1">
      <c r="B136" s="362"/>
      <c r="C136" s="317" t="s">
        <v>608</v>
      </c>
      <c r="D136" s="317"/>
      <c r="E136" s="317"/>
      <c r="F136" s="340" t="s">
        <v>587</v>
      </c>
      <c r="G136" s="317"/>
      <c r="H136" s="317" t="s">
        <v>621</v>
      </c>
      <c r="I136" s="317" t="s">
        <v>583</v>
      </c>
      <c r="J136" s="317">
        <v>50</v>
      </c>
      <c r="K136" s="365"/>
    </row>
    <row r="137" s="1" customFormat="1" ht="15" customHeight="1">
      <c r="B137" s="362"/>
      <c r="C137" s="317" t="s">
        <v>609</v>
      </c>
      <c r="D137" s="317"/>
      <c r="E137" s="317"/>
      <c r="F137" s="340" t="s">
        <v>587</v>
      </c>
      <c r="G137" s="317"/>
      <c r="H137" s="317" t="s">
        <v>634</v>
      </c>
      <c r="I137" s="317" t="s">
        <v>583</v>
      </c>
      <c r="J137" s="317">
        <v>255</v>
      </c>
      <c r="K137" s="365"/>
    </row>
    <row r="138" s="1" customFormat="1" ht="15" customHeight="1">
      <c r="B138" s="362"/>
      <c r="C138" s="317" t="s">
        <v>611</v>
      </c>
      <c r="D138" s="317"/>
      <c r="E138" s="317"/>
      <c r="F138" s="340" t="s">
        <v>581</v>
      </c>
      <c r="G138" s="317"/>
      <c r="H138" s="317" t="s">
        <v>635</v>
      </c>
      <c r="I138" s="317" t="s">
        <v>613</v>
      </c>
      <c r="J138" s="317"/>
      <c r="K138" s="365"/>
    </row>
    <row r="139" s="1" customFormat="1" ht="15" customHeight="1">
      <c r="B139" s="362"/>
      <c r="C139" s="317" t="s">
        <v>614</v>
      </c>
      <c r="D139" s="317"/>
      <c r="E139" s="317"/>
      <c r="F139" s="340" t="s">
        <v>581</v>
      </c>
      <c r="G139" s="317"/>
      <c r="H139" s="317" t="s">
        <v>636</v>
      </c>
      <c r="I139" s="317" t="s">
        <v>616</v>
      </c>
      <c r="J139" s="317"/>
      <c r="K139" s="365"/>
    </row>
    <row r="140" s="1" customFormat="1" ht="15" customHeight="1">
      <c r="B140" s="362"/>
      <c r="C140" s="317" t="s">
        <v>617</v>
      </c>
      <c r="D140" s="317"/>
      <c r="E140" s="317"/>
      <c r="F140" s="340" t="s">
        <v>581</v>
      </c>
      <c r="G140" s="317"/>
      <c r="H140" s="317" t="s">
        <v>617</v>
      </c>
      <c r="I140" s="317" t="s">
        <v>616</v>
      </c>
      <c r="J140" s="317"/>
      <c r="K140" s="365"/>
    </row>
    <row r="141" s="1" customFormat="1" ht="15" customHeight="1">
      <c r="B141" s="362"/>
      <c r="C141" s="317" t="s">
        <v>42</v>
      </c>
      <c r="D141" s="317"/>
      <c r="E141" s="317"/>
      <c r="F141" s="340" t="s">
        <v>581</v>
      </c>
      <c r="G141" s="317"/>
      <c r="H141" s="317" t="s">
        <v>637</v>
      </c>
      <c r="I141" s="317" t="s">
        <v>616</v>
      </c>
      <c r="J141" s="317"/>
      <c r="K141" s="365"/>
    </row>
    <row r="142" s="1" customFormat="1" ht="15" customHeight="1">
      <c r="B142" s="362"/>
      <c r="C142" s="317" t="s">
        <v>638</v>
      </c>
      <c r="D142" s="317"/>
      <c r="E142" s="317"/>
      <c r="F142" s="340" t="s">
        <v>581</v>
      </c>
      <c r="G142" s="317"/>
      <c r="H142" s="317" t="s">
        <v>639</v>
      </c>
      <c r="I142" s="317" t="s">
        <v>616</v>
      </c>
      <c r="J142" s="317"/>
      <c r="K142" s="365"/>
    </row>
    <row r="143" s="1" customFormat="1" ht="15" customHeight="1">
      <c r="B143" s="366"/>
      <c r="C143" s="367"/>
      <c r="D143" s="367"/>
      <c r="E143" s="367"/>
      <c r="F143" s="367"/>
      <c r="G143" s="367"/>
      <c r="H143" s="367"/>
      <c r="I143" s="367"/>
      <c r="J143" s="367"/>
      <c r="K143" s="368"/>
    </row>
    <row r="144" s="1" customFormat="1" ht="18.75" customHeight="1">
      <c r="B144" s="353"/>
      <c r="C144" s="353"/>
      <c r="D144" s="353"/>
      <c r="E144" s="353"/>
      <c r="F144" s="354"/>
      <c r="G144" s="353"/>
      <c r="H144" s="353"/>
      <c r="I144" s="353"/>
      <c r="J144" s="353"/>
      <c r="K144" s="353"/>
    </row>
    <row r="145" s="1" customFormat="1" ht="18.75" customHeight="1">
      <c r="B145" s="325"/>
      <c r="C145" s="325"/>
      <c r="D145" s="325"/>
      <c r="E145" s="325"/>
      <c r="F145" s="325"/>
      <c r="G145" s="325"/>
      <c r="H145" s="325"/>
      <c r="I145" s="325"/>
      <c r="J145" s="325"/>
      <c r="K145" s="325"/>
    </row>
    <row r="146" s="1" customFormat="1" ht="7.5" customHeight="1">
      <c r="B146" s="326"/>
      <c r="C146" s="327"/>
      <c r="D146" s="327"/>
      <c r="E146" s="327"/>
      <c r="F146" s="327"/>
      <c r="G146" s="327"/>
      <c r="H146" s="327"/>
      <c r="I146" s="327"/>
      <c r="J146" s="327"/>
      <c r="K146" s="328"/>
    </row>
    <row r="147" s="1" customFormat="1" ht="45" customHeight="1">
      <c r="B147" s="329"/>
      <c r="C147" s="330" t="s">
        <v>640</v>
      </c>
      <c r="D147" s="330"/>
      <c r="E147" s="330"/>
      <c r="F147" s="330"/>
      <c r="G147" s="330"/>
      <c r="H147" s="330"/>
      <c r="I147" s="330"/>
      <c r="J147" s="330"/>
      <c r="K147" s="331"/>
    </row>
    <row r="148" s="1" customFormat="1" ht="17.25" customHeight="1">
      <c r="B148" s="329"/>
      <c r="C148" s="332" t="s">
        <v>575</v>
      </c>
      <c r="D148" s="332"/>
      <c r="E148" s="332"/>
      <c r="F148" s="332" t="s">
        <v>576</v>
      </c>
      <c r="G148" s="333"/>
      <c r="H148" s="332" t="s">
        <v>58</v>
      </c>
      <c r="I148" s="332" t="s">
        <v>61</v>
      </c>
      <c r="J148" s="332" t="s">
        <v>577</v>
      </c>
      <c r="K148" s="331"/>
    </row>
    <row r="149" s="1" customFormat="1" ht="17.25" customHeight="1">
      <c r="B149" s="329"/>
      <c r="C149" s="334" t="s">
        <v>578</v>
      </c>
      <c r="D149" s="334"/>
      <c r="E149" s="334"/>
      <c r="F149" s="335" t="s">
        <v>579</v>
      </c>
      <c r="G149" s="336"/>
      <c r="H149" s="334"/>
      <c r="I149" s="334"/>
      <c r="J149" s="334" t="s">
        <v>580</v>
      </c>
      <c r="K149" s="331"/>
    </row>
    <row r="150" s="1" customFormat="1" ht="5.25" customHeight="1">
      <c r="B150" s="342"/>
      <c r="C150" s="337"/>
      <c r="D150" s="337"/>
      <c r="E150" s="337"/>
      <c r="F150" s="337"/>
      <c r="G150" s="338"/>
      <c r="H150" s="337"/>
      <c r="I150" s="337"/>
      <c r="J150" s="337"/>
      <c r="K150" s="365"/>
    </row>
    <row r="151" s="1" customFormat="1" ht="15" customHeight="1">
      <c r="B151" s="342"/>
      <c r="C151" s="369" t="s">
        <v>584</v>
      </c>
      <c r="D151" s="317"/>
      <c r="E151" s="317"/>
      <c r="F151" s="370" t="s">
        <v>581</v>
      </c>
      <c r="G151" s="317"/>
      <c r="H151" s="369" t="s">
        <v>621</v>
      </c>
      <c r="I151" s="369" t="s">
        <v>583</v>
      </c>
      <c r="J151" s="369">
        <v>120</v>
      </c>
      <c r="K151" s="365"/>
    </row>
    <row r="152" s="1" customFormat="1" ht="15" customHeight="1">
      <c r="B152" s="342"/>
      <c r="C152" s="369" t="s">
        <v>630</v>
      </c>
      <c r="D152" s="317"/>
      <c r="E152" s="317"/>
      <c r="F152" s="370" t="s">
        <v>581</v>
      </c>
      <c r="G152" s="317"/>
      <c r="H152" s="369" t="s">
        <v>641</v>
      </c>
      <c r="I152" s="369" t="s">
        <v>583</v>
      </c>
      <c r="J152" s="369" t="s">
        <v>632</v>
      </c>
      <c r="K152" s="365"/>
    </row>
    <row r="153" s="1" customFormat="1" ht="15" customHeight="1">
      <c r="B153" s="342"/>
      <c r="C153" s="369" t="s">
        <v>529</v>
      </c>
      <c r="D153" s="317"/>
      <c r="E153" s="317"/>
      <c r="F153" s="370" t="s">
        <v>581</v>
      </c>
      <c r="G153" s="317"/>
      <c r="H153" s="369" t="s">
        <v>642</v>
      </c>
      <c r="I153" s="369" t="s">
        <v>583</v>
      </c>
      <c r="J153" s="369" t="s">
        <v>632</v>
      </c>
      <c r="K153" s="365"/>
    </row>
    <row r="154" s="1" customFormat="1" ht="15" customHeight="1">
      <c r="B154" s="342"/>
      <c r="C154" s="369" t="s">
        <v>586</v>
      </c>
      <c r="D154" s="317"/>
      <c r="E154" s="317"/>
      <c r="F154" s="370" t="s">
        <v>587</v>
      </c>
      <c r="G154" s="317"/>
      <c r="H154" s="369" t="s">
        <v>621</v>
      </c>
      <c r="I154" s="369" t="s">
        <v>583</v>
      </c>
      <c r="J154" s="369">
        <v>50</v>
      </c>
      <c r="K154" s="365"/>
    </row>
    <row r="155" s="1" customFormat="1" ht="15" customHeight="1">
      <c r="B155" s="342"/>
      <c r="C155" s="369" t="s">
        <v>589</v>
      </c>
      <c r="D155" s="317"/>
      <c r="E155" s="317"/>
      <c r="F155" s="370" t="s">
        <v>581</v>
      </c>
      <c r="G155" s="317"/>
      <c r="H155" s="369" t="s">
        <v>621</v>
      </c>
      <c r="I155" s="369" t="s">
        <v>591</v>
      </c>
      <c r="J155" s="369"/>
      <c r="K155" s="365"/>
    </row>
    <row r="156" s="1" customFormat="1" ht="15" customHeight="1">
      <c r="B156" s="342"/>
      <c r="C156" s="369" t="s">
        <v>600</v>
      </c>
      <c r="D156" s="317"/>
      <c r="E156" s="317"/>
      <c r="F156" s="370" t="s">
        <v>587</v>
      </c>
      <c r="G156" s="317"/>
      <c r="H156" s="369" t="s">
        <v>621</v>
      </c>
      <c r="I156" s="369" t="s">
        <v>583</v>
      </c>
      <c r="J156" s="369">
        <v>50</v>
      </c>
      <c r="K156" s="365"/>
    </row>
    <row r="157" s="1" customFormat="1" ht="15" customHeight="1">
      <c r="B157" s="342"/>
      <c r="C157" s="369" t="s">
        <v>608</v>
      </c>
      <c r="D157" s="317"/>
      <c r="E157" s="317"/>
      <c r="F157" s="370" t="s">
        <v>587</v>
      </c>
      <c r="G157" s="317"/>
      <c r="H157" s="369" t="s">
        <v>621</v>
      </c>
      <c r="I157" s="369" t="s">
        <v>583</v>
      </c>
      <c r="J157" s="369">
        <v>50</v>
      </c>
      <c r="K157" s="365"/>
    </row>
    <row r="158" s="1" customFormat="1" ht="15" customHeight="1">
      <c r="B158" s="342"/>
      <c r="C158" s="369" t="s">
        <v>606</v>
      </c>
      <c r="D158" s="317"/>
      <c r="E158" s="317"/>
      <c r="F158" s="370" t="s">
        <v>587</v>
      </c>
      <c r="G158" s="317"/>
      <c r="H158" s="369" t="s">
        <v>621</v>
      </c>
      <c r="I158" s="369" t="s">
        <v>583</v>
      </c>
      <c r="J158" s="369">
        <v>50</v>
      </c>
      <c r="K158" s="365"/>
    </row>
    <row r="159" s="1" customFormat="1" ht="15" customHeight="1">
      <c r="B159" s="342"/>
      <c r="C159" s="369" t="s">
        <v>114</v>
      </c>
      <c r="D159" s="317"/>
      <c r="E159" s="317"/>
      <c r="F159" s="370" t="s">
        <v>581</v>
      </c>
      <c r="G159" s="317"/>
      <c r="H159" s="369" t="s">
        <v>643</v>
      </c>
      <c r="I159" s="369" t="s">
        <v>583</v>
      </c>
      <c r="J159" s="369" t="s">
        <v>644</v>
      </c>
      <c r="K159" s="365"/>
    </row>
    <row r="160" s="1" customFormat="1" ht="15" customHeight="1">
      <c r="B160" s="342"/>
      <c r="C160" s="369" t="s">
        <v>645</v>
      </c>
      <c r="D160" s="317"/>
      <c r="E160" s="317"/>
      <c r="F160" s="370" t="s">
        <v>581</v>
      </c>
      <c r="G160" s="317"/>
      <c r="H160" s="369" t="s">
        <v>646</v>
      </c>
      <c r="I160" s="369" t="s">
        <v>616</v>
      </c>
      <c r="J160" s="369"/>
      <c r="K160" s="365"/>
    </row>
    <row r="161" s="1" customFormat="1" ht="15" customHeight="1">
      <c r="B161" s="371"/>
      <c r="C161" s="351"/>
      <c r="D161" s="351"/>
      <c r="E161" s="351"/>
      <c r="F161" s="351"/>
      <c r="G161" s="351"/>
      <c r="H161" s="351"/>
      <c r="I161" s="351"/>
      <c r="J161" s="351"/>
      <c r="K161" s="372"/>
    </row>
    <row r="162" s="1" customFormat="1" ht="18.75" customHeight="1">
      <c r="B162" s="353"/>
      <c r="C162" s="363"/>
      <c r="D162" s="363"/>
      <c r="E162" s="363"/>
      <c r="F162" s="373"/>
      <c r="G162" s="363"/>
      <c r="H162" s="363"/>
      <c r="I162" s="363"/>
      <c r="J162" s="363"/>
      <c r="K162" s="353"/>
    </row>
    <row r="163" s="1" customFormat="1" ht="18.75" customHeight="1">
      <c r="B163" s="325"/>
      <c r="C163" s="325"/>
      <c r="D163" s="325"/>
      <c r="E163" s="325"/>
      <c r="F163" s="325"/>
      <c r="G163" s="325"/>
      <c r="H163" s="325"/>
      <c r="I163" s="325"/>
      <c r="J163" s="325"/>
      <c r="K163" s="325"/>
    </row>
    <row r="164" s="1" customFormat="1" ht="7.5" customHeight="1">
      <c r="B164" s="304"/>
      <c r="C164" s="305"/>
      <c r="D164" s="305"/>
      <c r="E164" s="305"/>
      <c r="F164" s="305"/>
      <c r="G164" s="305"/>
      <c r="H164" s="305"/>
      <c r="I164" s="305"/>
      <c r="J164" s="305"/>
      <c r="K164" s="306"/>
    </row>
    <row r="165" s="1" customFormat="1" ht="45" customHeight="1">
      <c r="B165" s="307"/>
      <c r="C165" s="308" t="s">
        <v>647</v>
      </c>
      <c r="D165" s="308"/>
      <c r="E165" s="308"/>
      <c r="F165" s="308"/>
      <c r="G165" s="308"/>
      <c r="H165" s="308"/>
      <c r="I165" s="308"/>
      <c r="J165" s="308"/>
      <c r="K165" s="309"/>
    </row>
    <row r="166" s="1" customFormat="1" ht="17.25" customHeight="1">
      <c r="B166" s="307"/>
      <c r="C166" s="332" t="s">
        <v>575</v>
      </c>
      <c r="D166" s="332"/>
      <c r="E166" s="332"/>
      <c r="F166" s="332" t="s">
        <v>576</v>
      </c>
      <c r="G166" s="374"/>
      <c r="H166" s="375" t="s">
        <v>58</v>
      </c>
      <c r="I166" s="375" t="s">
        <v>61</v>
      </c>
      <c r="J166" s="332" t="s">
        <v>577</v>
      </c>
      <c r="K166" s="309"/>
    </row>
    <row r="167" s="1" customFormat="1" ht="17.25" customHeight="1">
      <c r="B167" s="310"/>
      <c r="C167" s="334" t="s">
        <v>578</v>
      </c>
      <c r="D167" s="334"/>
      <c r="E167" s="334"/>
      <c r="F167" s="335" t="s">
        <v>579</v>
      </c>
      <c r="G167" s="376"/>
      <c r="H167" s="377"/>
      <c r="I167" s="377"/>
      <c r="J167" s="334" t="s">
        <v>580</v>
      </c>
      <c r="K167" s="312"/>
    </row>
    <row r="168" s="1" customFormat="1" ht="5.25" customHeight="1">
      <c r="B168" s="342"/>
      <c r="C168" s="337"/>
      <c r="D168" s="337"/>
      <c r="E168" s="337"/>
      <c r="F168" s="337"/>
      <c r="G168" s="338"/>
      <c r="H168" s="337"/>
      <c r="I168" s="337"/>
      <c r="J168" s="337"/>
      <c r="K168" s="365"/>
    </row>
    <row r="169" s="1" customFormat="1" ht="15" customHeight="1">
      <c r="B169" s="342"/>
      <c r="C169" s="317" t="s">
        <v>584</v>
      </c>
      <c r="D169" s="317"/>
      <c r="E169" s="317"/>
      <c r="F169" s="340" t="s">
        <v>581</v>
      </c>
      <c r="G169" s="317"/>
      <c r="H169" s="317" t="s">
        <v>621</v>
      </c>
      <c r="I169" s="317" t="s">
        <v>583</v>
      </c>
      <c r="J169" s="317">
        <v>120</v>
      </c>
      <c r="K169" s="365"/>
    </row>
    <row r="170" s="1" customFormat="1" ht="15" customHeight="1">
      <c r="B170" s="342"/>
      <c r="C170" s="317" t="s">
        <v>630</v>
      </c>
      <c r="D170" s="317"/>
      <c r="E170" s="317"/>
      <c r="F170" s="340" t="s">
        <v>581</v>
      </c>
      <c r="G170" s="317"/>
      <c r="H170" s="317" t="s">
        <v>631</v>
      </c>
      <c r="I170" s="317" t="s">
        <v>583</v>
      </c>
      <c r="J170" s="317" t="s">
        <v>632</v>
      </c>
      <c r="K170" s="365"/>
    </row>
    <row r="171" s="1" customFormat="1" ht="15" customHeight="1">
      <c r="B171" s="342"/>
      <c r="C171" s="317" t="s">
        <v>529</v>
      </c>
      <c r="D171" s="317"/>
      <c r="E171" s="317"/>
      <c r="F171" s="340" t="s">
        <v>581</v>
      </c>
      <c r="G171" s="317"/>
      <c r="H171" s="317" t="s">
        <v>648</v>
      </c>
      <c r="I171" s="317" t="s">
        <v>583</v>
      </c>
      <c r="J171" s="317" t="s">
        <v>632</v>
      </c>
      <c r="K171" s="365"/>
    </row>
    <row r="172" s="1" customFormat="1" ht="15" customHeight="1">
      <c r="B172" s="342"/>
      <c r="C172" s="317" t="s">
        <v>586</v>
      </c>
      <c r="D172" s="317"/>
      <c r="E172" s="317"/>
      <c r="F172" s="340" t="s">
        <v>587</v>
      </c>
      <c r="G172" s="317"/>
      <c r="H172" s="317" t="s">
        <v>648</v>
      </c>
      <c r="I172" s="317" t="s">
        <v>583</v>
      </c>
      <c r="J172" s="317">
        <v>50</v>
      </c>
      <c r="K172" s="365"/>
    </row>
    <row r="173" s="1" customFormat="1" ht="15" customHeight="1">
      <c r="B173" s="342"/>
      <c r="C173" s="317" t="s">
        <v>589</v>
      </c>
      <c r="D173" s="317"/>
      <c r="E173" s="317"/>
      <c r="F173" s="340" t="s">
        <v>581</v>
      </c>
      <c r="G173" s="317"/>
      <c r="H173" s="317" t="s">
        <v>648</v>
      </c>
      <c r="I173" s="317" t="s">
        <v>591</v>
      </c>
      <c r="J173" s="317"/>
      <c r="K173" s="365"/>
    </row>
    <row r="174" s="1" customFormat="1" ht="15" customHeight="1">
      <c r="B174" s="342"/>
      <c r="C174" s="317" t="s">
        <v>600</v>
      </c>
      <c r="D174" s="317"/>
      <c r="E174" s="317"/>
      <c r="F174" s="340" t="s">
        <v>587</v>
      </c>
      <c r="G174" s="317"/>
      <c r="H174" s="317" t="s">
        <v>648</v>
      </c>
      <c r="I174" s="317" t="s">
        <v>583</v>
      </c>
      <c r="J174" s="317">
        <v>50</v>
      </c>
      <c r="K174" s="365"/>
    </row>
    <row r="175" s="1" customFormat="1" ht="15" customHeight="1">
      <c r="B175" s="342"/>
      <c r="C175" s="317" t="s">
        <v>608</v>
      </c>
      <c r="D175" s="317"/>
      <c r="E175" s="317"/>
      <c r="F175" s="340" t="s">
        <v>587</v>
      </c>
      <c r="G175" s="317"/>
      <c r="H175" s="317" t="s">
        <v>648</v>
      </c>
      <c r="I175" s="317" t="s">
        <v>583</v>
      </c>
      <c r="J175" s="317">
        <v>50</v>
      </c>
      <c r="K175" s="365"/>
    </row>
    <row r="176" s="1" customFormat="1" ht="15" customHeight="1">
      <c r="B176" s="342"/>
      <c r="C176" s="317" t="s">
        <v>606</v>
      </c>
      <c r="D176" s="317"/>
      <c r="E176" s="317"/>
      <c r="F176" s="340" t="s">
        <v>587</v>
      </c>
      <c r="G176" s="317"/>
      <c r="H176" s="317" t="s">
        <v>648</v>
      </c>
      <c r="I176" s="317" t="s">
        <v>583</v>
      </c>
      <c r="J176" s="317">
        <v>50</v>
      </c>
      <c r="K176" s="365"/>
    </row>
    <row r="177" s="1" customFormat="1" ht="15" customHeight="1">
      <c r="B177" s="342"/>
      <c r="C177" s="317" t="s">
        <v>125</v>
      </c>
      <c r="D177" s="317"/>
      <c r="E177" s="317"/>
      <c r="F177" s="340" t="s">
        <v>581</v>
      </c>
      <c r="G177" s="317"/>
      <c r="H177" s="317" t="s">
        <v>649</v>
      </c>
      <c r="I177" s="317" t="s">
        <v>650</v>
      </c>
      <c r="J177" s="317"/>
      <c r="K177" s="365"/>
    </row>
    <row r="178" s="1" customFormat="1" ht="15" customHeight="1">
      <c r="B178" s="342"/>
      <c r="C178" s="317" t="s">
        <v>61</v>
      </c>
      <c r="D178" s="317"/>
      <c r="E178" s="317"/>
      <c r="F178" s="340" t="s">
        <v>581</v>
      </c>
      <c r="G178" s="317"/>
      <c r="H178" s="317" t="s">
        <v>651</v>
      </c>
      <c r="I178" s="317" t="s">
        <v>652</v>
      </c>
      <c r="J178" s="317">
        <v>1</v>
      </c>
      <c r="K178" s="365"/>
    </row>
    <row r="179" s="1" customFormat="1" ht="15" customHeight="1">
      <c r="B179" s="342"/>
      <c r="C179" s="317" t="s">
        <v>57</v>
      </c>
      <c r="D179" s="317"/>
      <c r="E179" s="317"/>
      <c r="F179" s="340" t="s">
        <v>581</v>
      </c>
      <c r="G179" s="317"/>
      <c r="H179" s="317" t="s">
        <v>653</v>
      </c>
      <c r="I179" s="317" t="s">
        <v>583</v>
      </c>
      <c r="J179" s="317">
        <v>20</v>
      </c>
      <c r="K179" s="365"/>
    </row>
    <row r="180" s="1" customFormat="1" ht="15" customHeight="1">
      <c r="B180" s="342"/>
      <c r="C180" s="317" t="s">
        <v>58</v>
      </c>
      <c r="D180" s="317"/>
      <c r="E180" s="317"/>
      <c r="F180" s="340" t="s">
        <v>581</v>
      </c>
      <c r="G180" s="317"/>
      <c r="H180" s="317" t="s">
        <v>654</v>
      </c>
      <c r="I180" s="317" t="s">
        <v>583</v>
      </c>
      <c r="J180" s="317">
        <v>255</v>
      </c>
      <c r="K180" s="365"/>
    </row>
    <row r="181" s="1" customFormat="1" ht="15" customHeight="1">
      <c r="B181" s="342"/>
      <c r="C181" s="317" t="s">
        <v>126</v>
      </c>
      <c r="D181" s="317"/>
      <c r="E181" s="317"/>
      <c r="F181" s="340" t="s">
        <v>581</v>
      </c>
      <c r="G181" s="317"/>
      <c r="H181" s="317" t="s">
        <v>545</v>
      </c>
      <c r="I181" s="317" t="s">
        <v>583</v>
      </c>
      <c r="J181" s="317">
        <v>10</v>
      </c>
      <c r="K181" s="365"/>
    </row>
    <row r="182" s="1" customFormat="1" ht="15" customHeight="1">
      <c r="B182" s="342"/>
      <c r="C182" s="317" t="s">
        <v>127</v>
      </c>
      <c r="D182" s="317"/>
      <c r="E182" s="317"/>
      <c r="F182" s="340" t="s">
        <v>581</v>
      </c>
      <c r="G182" s="317"/>
      <c r="H182" s="317" t="s">
        <v>655</v>
      </c>
      <c r="I182" s="317" t="s">
        <v>616</v>
      </c>
      <c r="J182" s="317"/>
      <c r="K182" s="365"/>
    </row>
    <row r="183" s="1" customFormat="1" ht="15" customHeight="1">
      <c r="B183" s="342"/>
      <c r="C183" s="317" t="s">
        <v>656</v>
      </c>
      <c r="D183" s="317"/>
      <c r="E183" s="317"/>
      <c r="F183" s="340" t="s">
        <v>581</v>
      </c>
      <c r="G183" s="317"/>
      <c r="H183" s="317" t="s">
        <v>657</v>
      </c>
      <c r="I183" s="317" t="s">
        <v>616</v>
      </c>
      <c r="J183" s="317"/>
      <c r="K183" s="365"/>
    </row>
    <row r="184" s="1" customFormat="1" ht="15" customHeight="1">
      <c r="B184" s="342"/>
      <c r="C184" s="317" t="s">
        <v>645</v>
      </c>
      <c r="D184" s="317"/>
      <c r="E184" s="317"/>
      <c r="F184" s="340" t="s">
        <v>581</v>
      </c>
      <c r="G184" s="317"/>
      <c r="H184" s="317" t="s">
        <v>658</v>
      </c>
      <c r="I184" s="317" t="s">
        <v>616</v>
      </c>
      <c r="J184" s="317"/>
      <c r="K184" s="365"/>
    </row>
    <row r="185" s="1" customFormat="1" ht="15" customHeight="1">
      <c r="B185" s="342"/>
      <c r="C185" s="317" t="s">
        <v>129</v>
      </c>
      <c r="D185" s="317"/>
      <c r="E185" s="317"/>
      <c r="F185" s="340" t="s">
        <v>587</v>
      </c>
      <c r="G185" s="317"/>
      <c r="H185" s="317" t="s">
        <v>659</v>
      </c>
      <c r="I185" s="317" t="s">
        <v>583</v>
      </c>
      <c r="J185" s="317">
        <v>50</v>
      </c>
      <c r="K185" s="365"/>
    </row>
    <row r="186" s="1" customFormat="1" ht="15" customHeight="1">
      <c r="B186" s="342"/>
      <c r="C186" s="317" t="s">
        <v>660</v>
      </c>
      <c r="D186" s="317"/>
      <c r="E186" s="317"/>
      <c r="F186" s="340" t="s">
        <v>587</v>
      </c>
      <c r="G186" s="317"/>
      <c r="H186" s="317" t="s">
        <v>661</v>
      </c>
      <c r="I186" s="317" t="s">
        <v>662</v>
      </c>
      <c r="J186" s="317"/>
      <c r="K186" s="365"/>
    </row>
    <row r="187" s="1" customFormat="1" ht="15" customHeight="1">
      <c r="B187" s="342"/>
      <c r="C187" s="317" t="s">
        <v>663</v>
      </c>
      <c r="D187" s="317"/>
      <c r="E187" s="317"/>
      <c r="F187" s="340" t="s">
        <v>587</v>
      </c>
      <c r="G187" s="317"/>
      <c r="H187" s="317" t="s">
        <v>664</v>
      </c>
      <c r="I187" s="317" t="s">
        <v>662</v>
      </c>
      <c r="J187" s="317"/>
      <c r="K187" s="365"/>
    </row>
    <row r="188" s="1" customFormat="1" ht="15" customHeight="1">
      <c r="B188" s="342"/>
      <c r="C188" s="317" t="s">
        <v>665</v>
      </c>
      <c r="D188" s="317"/>
      <c r="E188" s="317"/>
      <c r="F188" s="340" t="s">
        <v>587</v>
      </c>
      <c r="G188" s="317"/>
      <c r="H188" s="317" t="s">
        <v>666</v>
      </c>
      <c r="I188" s="317" t="s">
        <v>662</v>
      </c>
      <c r="J188" s="317"/>
      <c r="K188" s="365"/>
    </row>
    <row r="189" s="1" customFormat="1" ht="15" customHeight="1">
      <c r="B189" s="342"/>
      <c r="C189" s="378" t="s">
        <v>667</v>
      </c>
      <c r="D189" s="317"/>
      <c r="E189" s="317"/>
      <c r="F189" s="340" t="s">
        <v>587</v>
      </c>
      <c r="G189" s="317"/>
      <c r="H189" s="317" t="s">
        <v>668</v>
      </c>
      <c r="I189" s="317" t="s">
        <v>669</v>
      </c>
      <c r="J189" s="379" t="s">
        <v>670</v>
      </c>
      <c r="K189" s="365"/>
    </row>
    <row r="190" s="18" customFormat="1" ht="15" customHeight="1">
      <c r="B190" s="380"/>
      <c r="C190" s="381" t="s">
        <v>671</v>
      </c>
      <c r="D190" s="382"/>
      <c r="E190" s="382"/>
      <c r="F190" s="383" t="s">
        <v>587</v>
      </c>
      <c r="G190" s="382"/>
      <c r="H190" s="382" t="s">
        <v>672</v>
      </c>
      <c r="I190" s="382" t="s">
        <v>669</v>
      </c>
      <c r="J190" s="384" t="s">
        <v>670</v>
      </c>
      <c r="K190" s="385"/>
    </row>
    <row r="191" s="1" customFormat="1" ht="15" customHeight="1">
      <c r="B191" s="342"/>
      <c r="C191" s="378" t="s">
        <v>46</v>
      </c>
      <c r="D191" s="317"/>
      <c r="E191" s="317"/>
      <c r="F191" s="340" t="s">
        <v>581</v>
      </c>
      <c r="G191" s="317"/>
      <c r="H191" s="314" t="s">
        <v>673</v>
      </c>
      <c r="I191" s="317" t="s">
        <v>674</v>
      </c>
      <c r="J191" s="317"/>
      <c r="K191" s="365"/>
    </row>
    <row r="192" s="1" customFormat="1" ht="15" customHeight="1">
      <c r="B192" s="342"/>
      <c r="C192" s="378" t="s">
        <v>675</v>
      </c>
      <c r="D192" s="317"/>
      <c r="E192" s="317"/>
      <c r="F192" s="340" t="s">
        <v>581</v>
      </c>
      <c r="G192" s="317"/>
      <c r="H192" s="317" t="s">
        <v>676</v>
      </c>
      <c r="I192" s="317" t="s">
        <v>616</v>
      </c>
      <c r="J192" s="317"/>
      <c r="K192" s="365"/>
    </row>
    <row r="193" s="1" customFormat="1" ht="15" customHeight="1">
      <c r="B193" s="342"/>
      <c r="C193" s="378" t="s">
        <v>677</v>
      </c>
      <c r="D193" s="317"/>
      <c r="E193" s="317"/>
      <c r="F193" s="340" t="s">
        <v>581</v>
      </c>
      <c r="G193" s="317"/>
      <c r="H193" s="317" t="s">
        <v>678</v>
      </c>
      <c r="I193" s="317" t="s">
        <v>616</v>
      </c>
      <c r="J193" s="317"/>
      <c r="K193" s="365"/>
    </row>
    <row r="194" s="1" customFormat="1" ht="15" customHeight="1">
      <c r="B194" s="342"/>
      <c r="C194" s="378" t="s">
        <v>679</v>
      </c>
      <c r="D194" s="317"/>
      <c r="E194" s="317"/>
      <c r="F194" s="340" t="s">
        <v>587</v>
      </c>
      <c r="G194" s="317"/>
      <c r="H194" s="317" t="s">
        <v>680</v>
      </c>
      <c r="I194" s="317" t="s">
        <v>616</v>
      </c>
      <c r="J194" s="317"/>
      <c r="K194" s="365"/>
    </row>
    <row r="195" s="1" customFormat="1" ht="15" customHeight="1">
      <c r="B195" s="371"/>
      <c r="C195" s="386"/>
      <c r="D195" s="351"/>
      <c r="E195" s="351"/>
      <c r="F195" s="351"/>
      <c r="G195" s="351"/>
      <c r="H195" s="351"/>
      <c r="I195" s="351"/>
      <c r="J195" s="351"/>
      <c r="K195" s="372"/>
    </row>
    <row r="196" s="1" customFormat="1" ht="18.75" customHeight="1">
      <c r="B196" s="353"/>
      <c r="C196" s="363"/>
      <c r="D196" s="363"/>
      <c r="E196" s="363"/>
      <c r="F196" s="373"/>
      <c r="G196" s="363"/>
      <c r="H196" s="363"/>
      <c r="I196" s="363"/>
      <c r="J196" s="363"/>
      <c r="K196" s="353"/>
    </row>
    <row r="197" s="1" customFormat="1" ht="18.75" customHeight="1">
      <c r="B197" s="353"/>
      <c r="C197" s="363"/>
      <c r="D197" s="363"/>
      <c r="E197" s="363"/>
      <c r="F197" s="373"/>
      <c r="G197" s="363"/>
      <c r="H197" s="363"/>
      <c r="I197" s="363"/>
      <c r="J197" s="363"/>
      <c r="K197" s="353"/>
    </row>
    <row r="198" s="1" customFormat="1" ht="18.75" customHeight="1">
      <c r="B198" s="325"/>
      <c r="C198" s="325"/>
      <c r="D198" s="325"/>
      <c r="E198" s="325"/>
      <c r="F198" s="325"/>
      <c r="G198" s="325"/>
      <c r="H198" s="325"/>
      <c r="I198" s="325"/>
      <c r="J198" s="325"/>
      <c r="K198" s="325"/>
    </row>
    <row r="199" s="1" customFormat="1" ht="13.5">
      <c r="B199" s="304"/>
      <c r="C199" s="305"/>
      <c r="D199" s="305"/>
      <c r="E199" s="305"/>
      <c r="F199" s="305"/>
      <c r="G199" s="305"/>
      <c r="H199" s="305"/>
      <c r="I199" s="305"/>
      <c r="J199" s="305"/>
      <c r="K199" s="306"/>
    </row>
    <row r="200" s="1" customFormat="1" ht="21">
      <c r="B200" s="307"/>
      <c r="C200" s="308" t="s">
        <v>681</v>
      </c>
      <c r="D200" s="308"/>
      <c r="E200" s="308"/>
      <c r="F200" s="308"/>
      <c r="G200" s="308"/>
      <c r="H200" s="308"/>
      <c r="I200" s="308"/>
      <c r="J200" s="308"/>
      <c r="K200" s="309"/>
    </row>
    <row r="201" s="1" customFormat="1" ht="25.5" customHeight="1">
      <c r="B201" s="307"/>
      <c r="C201" s="387" t="s">
        <v>682</v>
      </c>
      <c r="D201" s="387"/>
      <c r="E201" s="387"/>
      <c r="F201" s="387" t="s">
        <v>683</v>
      </c>
      <c r="G201" s="388"/>
      <c r="H201" s="387" t="s">
        <v>684</v>
      </c>
      <c r="I201" s="387"/>
      <c r="J201" s="387"/>
      <c r="K201" s="309"/>
    </row>
    <row r="202" s="1" customFormat="1" ht="5.25" customHeight="1">
      <c r="B202" s="342"/>
      <c r="C202" s="337"/>
      <c r="D202" s="337"/>
      <c r="E202" s="337"/>
      <c r="F202" s="337"/>
      <c r="G202" s="363"/>
      <c r="H202" s="337"/>
      <c r="I202" s="337"/>
      <c r="J202" s="337"/>
      <c r="K202" s="365"/>
    </row>
    <row r="203" s="1" customFormat="1" ht="15" customHeight="1">
      <c r="B203" s="342"/>
      <c r="C203" s="317" t="s">
        <v>674</v>
      </c>
      <c r="D203" s="317"/>
      <c r="E203" s="317"/>
      <c r="F203" s="340" t="s">
        <v>47</v>
      </c>
      <c r="G203" s="317"/>
      <c r="H203" s="317" t="s">
        <v>685</v>
      </c>
      <c r="I203" s="317"/>
      <c r="J203" s="317"/>
      <c r="K203" s="365"/>
    </row>
    <row r="204" s="1" customFormat="1" ht="15" customHeight="1">
      <c r="B204" s="342"/>
      <c r="C204" s="317"/>
      <c r="D204" s="317"/>
      <c r="E204" s="317"/>
      <c r="F204" s="340" t="s">
        <v>48</v>
      </c>
      <c r="G204" s="317"/>
      <c r="H204" s="317" t="s">
        <v>686</v>
      </c>
      <c r="I204" s="317"/>
      <c r="J204" s="317"/>
      <c r="K204" s="365"/>
    </row>
    <row r="205" s="1" customFormat="1" ht="15" customHeight="1">
      <c r="B205" s="342"/>
      <c r="C205" s="317"/>
      <c r="D205" s="317"/>
      <c r="E205" s="317"/>
      <c r="F205" s="340" t="s">
        <v>51</v>
      </c>
      <c r="G205" s="317"/>
      <c r="H205" s="317" t="s">
        <v>687</v>
      </c>
      <c r="I205" s="317"/>
      <c r="J205" s="317"/>
      <c r="K205" s="365"/>
    </row>
    <row r="206" s="1" customFormat="1" ht="15" customHeight="1">
      <c r="B206" s="342"/>
      <c r="C206" s="317"/>
      <c r="D206" s="317"/>
      <c r="E206" s="317"/>
      <c r="F206" s="340" t="s">
        <v>49</v>
      </c>
      <c r="G206" s="317"/>
      <c r="H206" s="317" t="s">
        <v>688</v>
      </c>
      <c r="I206" s="317"/>
      <c r="J206" s="317"/>
      <c r="K206" s="365"/>
    </row>
    <row r="207" s="1" customFormat="1" ht="15" customHeight="1">
      <c r="B207" s="342"/>
      <c r="C207" s="317"/>
      <c r="D207" s="317"/>
      <c r="E207" s="317"/>
      <c r="F207" s="340" t="s">
        <v>50</v>
      </c>
      <c r="G207" s="317"/>
      <c r="H207" s="317" t="s">
        <v>689</v>
      </c>
      <c r="I207" s="317"/>
      <c r="J207" s="317"/>
      <c r="K207" s="365"/>
    </row>
    <row r="208" s="1" customFormat="1" ht="15" customHeight="1">
      <c r="B208" s="342"/>
      <c r="C208" s="317"/>
      <c r="D208" s="317"/>
      <c r="E208" s="317"/>
      <c r="F208" s="340"/>
      <c r="G208" s="317"/>
      <c r="H208" s="317"/>
      <c r="I208" s="317"/>
      <c r="J208" s="317"/>
      <c r="K208" s="365"/>
    </row>
    <row r="209" s="1" customFormat="1" ht="15" customHeight="1">
      <c r="B209" s="342"/>
      <c r="C209" s="317" t="s">
        <v>628</v>
      </c>
      <c r="D209" s="317"/>
      <c r="E209" s="317"/>
      <c r="F209" s="340" t="s">
        <v>83</v>
      </c>
      <c r="G209" s="317"/>
      <c r="H209" s="317" t="s">
        <v>690</v>
      </c>
      <c r="I209" s="317"/>
      <c r="J209" s="317"/>
      <c r="K209" s="365"/>
    </row>
    <row r="210" s="1" customFormat="1" ht="15" customHeight="1">
      <c r="B210" s="342"/>
      <c r="C210" s="317"/>
      <c r="D210" s="317"/>
      <c r="E210" s="317"/>
      <c r="F210" s="340" t="s">
        <v>523</v>
      </c>
      <c r="G210" s="317"/>
      <c r="H210" s="317" t="s">
        <v>524</v>
      </c>
      <c r="I210" s="317"/>
      <c r="J210" s="317"/>
      <c r="K210" s="365"/>
    </row>
    <row r="211" s="1" customFormat="1" ht="15" customHeight="1">
      <c r="B211" s="342"/>
      <c r="C211" s="317"/>
      <c r="D211" s="317"/>
      <c r="E211" s="317"/>
      <c r="F211" s="340" t="s">
        <v>521</v>
      </c>
      <c r="G211" s="317"/>
      <c r="H211" s="317" t="s">
        <v>691</v>
      </c>
      <c r="I211" s="317"/>
      <c r="J211" s="317"/>
      <c r="K211" s="365"/>
    </row>
    <row r="212" s="1" customFormat="1" ht="15" customHeight="1">
      <c r="B212" s="389"/>
      <c r="C212" s="317"/>
      <c r="D212" s="317"/>
      <c r="E212" s="317"/>
      <c r="F212" s="340" t="s">
        <v>525</v>
      </c>
      <c r="G212" s="378"/>
      <c r="H212" s="369" t="s">
        <v>526</v>
      </c>
      <c r="I212" s="369"/>
      <c r="J212" s="369"/>
      <c r="K212" s="390"/>
    </row>
    <row r="213" s="1" customFormat="1" ht="15" customHeight="1">
      <c r="B213" s="389"/>
      <c r="C213" s="317"/>
      <c r="D213" s="317"/>
      <c r="E213" s="317"/>
      <c r="F213" s="340" t="s">
        <v>527</v>
      </c>
      <c r="G213" s="378"/>
      <c r="H213" s="369" t="s">
        <v>692</v>
      </c>
      <c r="I213" s="369"/>
      <c r="J213" s="369"/>
      <c r="K213" s="390"/>
    </row>
    <row r="214" s="1" customFormat="1" ht="15" customHeight="1">
      <c r="B214" s="389"/>
      <c r="C214" s="317"/>
      <c r="D214" s="317"/>
      <c r="E214" s="317"/>
      <c r="F214" s="340"/>
      <c r="G214" s="378"/>
      <c r="H214" s="369"/>
      <c r="I214" s="369"/>
      <c r="J214" s="369"/>
      <c r="K214" s="390"/>
    </row>
    <row r="215" s="1" customFormat="1" ht="15" customHeight="1">
      <c r="B215" s="389"/>
      <c r="C215" s="317" t="s">
        <v>652</v>
      </c>
      <c r="D215" s="317"/>
      <c r="E215" s="317"/>
      <c r="F215" s="340">
        <v>1</v>
      </c>
      <c r="G215" s="378"/>
      <c r="H215" s="369" t="s">
        <v>693</v>
      </c>
      <c r="I215" s="369"/>
      <c r="J215" s="369"/>
      <c r="K215" s="390"/>
    </row>
    <row r="216" s="1" customFormat="1" ht="15" customHeight="1">
      <c r="B216" s="389"/>
      <c r="C216" s="317"/>
      <c r="D216" s="317"/>
      <c r="E216" s="317"/>
      <c r="F216" s="340">
        <v>2</v>
      </c>
      <c r="G216" s="378"/>
      <c r="H216" s="369" t="s">
        <v>694</v>
      </c>
      <c r="I216" s="369"/>
      <c r="J216" s="369"/>
      <c r="K216" s="390"/>
    </row>
    <row r="217" s="1" customFormat="1" ht="15" customHeight="1">
      <c r="B217" s="389"/>
      <c r="C217" s="317"/>
      <c r="D217" s="317"/>
      <c r="E217" s="317"/>
      <c r="F217" s="340">
        <v>3</v>
      </c>
      <c r="G217" s="378"/>
      <c r="H217" s="369" t="s">
        <v>695</v>
      </c>
      <c r="I217" s="369"/>
      <c r="J217" s="369"/>
      <c r="K217" s="390"/>
    </row>
    <row r="218" s="1" customFormat="1" ht="15" customHeight="1">
      <c r="B218" s="389"/>
      <c r="C218" s="317"/>
      <c r="D218" s="317"/>
      <c r="E218" s="317"/>
      <c r="F218" s="340">
        <v>4</v>
      </c>
      <c r="G218" s="378"/>
      <c r="H218" s="369" t="s">
        <v>696</v>
      </c>
      <c r="I218" s="369"/>
      <c r="J218" s="369"/>
      <c r="K218" s="390"/>
    </row>
    <row r="219" s="1" customFormat="1" ht="12.75" customHeight="1">
      <c r="B219" s="391"/>
      <c r="C219" s="392"/>
      <c r="D219" s="392"/>
      <c r="E219" s="392"/>
      <c r="F219" s="392"/>
      <c r="G219" s="392"/>
      <c r="H219" s="392"/>
      <c r="I219" s="392"/>
      <c r="J219" s="392"/>
      <c r="K219" s="39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REGIO15-KROS3\kros3</dc:creator>
  <cp:lastModifiedBy>REGIO15-KROS3\kros3</cp:lastModifiedBy>
  <dcterms:created xsi:type="dcterms:W3CDTF">2024-12-17T13:30:45Z</dcterms:created>
  <dcterms:modified xsi:type="dcterms:W3CDTF">2024-12-17T13:30:50Z</dcterms:modified>
</cp:coreProperties>
</file>