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00_Rozdělané zakázky\224026-35 - Rekonstrukce OS a ohřevu TV v objektu B\09_Final PD na CD\13_Finál PD 1,2,3,4. etapa 05.06.2025\1. Etapa\"/>
    </mc:Choice>
  </mc:AlternateContent>
  <xr:revisionPtr revIDLastSave="0" documentId="13_ncr:1_{3AC7718D-825B-460C-9A2D-866E17E00766}" xr6:coauthVersionLast="47" xr6:coauthVersionMax="47" xr10:uidLastSave="{00000000-0000-0000-0000-000000000000}"/>
  <bookViews>
    <workbookView xWindow="38280" yWindow="-105" windowWidth="38640" windowHeight="211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Pol'!$A$1:$Y$387</definedName>
    <definedName name="_xlnm.Print_Area" localSheetId="4">'01 02 Pol'!$A$1:$Y$48</definedName>
    <definedName name="_xlnm.Print_Area" localSheetId="5">'01 03 Pol'!$A$1:$Y$18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75" i="1" s="1"/>
  <c r="J62" i="1" s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17" i="14"/>
  <c r="G9" i="14"/>
  <c r="I9" i="14"/>
  <c r="I8" i="14" s="1"/>
  <c r="K9" i="14"/>
  <c r="K8" i="14" s="1"/>
  <c r="M9" i="14"/>
  <c r="O9" i="14"/>
  <c r="O8" i="14" s="1"/>
  <c r="Q9" i="14"/>
  <c r="Q8" i="14" s="1"/>
  <c r="V9" i="14"/>
  <c r="V8" i="14" s="1"/>
  <c r="G10" i="14"/>
  <c r="G8" i="14" s="1"/>
  <c r="I10" i="14"/>
  <c r="K10" i="14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G13" i="14"/>
  <c r="I13" i="14"/>
  <c r="K13" i="14"/>
  <c r="M13" i="14"/>
  <c r="O13" i="14"/>
  <c r="Q13" i="14"/>
  <c r="Q12" i="14" s="1"/>
  <c r="V13" i="14"/>
  <c r="V12" i="14" s="1"/>
  <c r="G14" i="14"/>
  <c r="I14" i="14"/>
  <c r="K14" i="14"/>
  <c r="M14" i="14"/>
  <c r="O14" i="14"/>
  <c r="O12" i="14" s="1"/>
  <c r="Q14" i="14"/>
  <c r="V14" i="14"/>
  <c r="G15" i="14"/>
  <c r="I15" i="14"/>
  <c r="K15" i="14"/>
  <c r="M15" i="14"/>
  <c r="O15" i="14"/>
  <c r="Q15" i="14"/>
  <c r="V15" i="14"/>
  <c r="AE17" i="14"/>
  <c r="G47" i="13"/>
  <c r="G9" i="13"/>
  <c r="G8" i="13" s="1"/>
  <c r="I9" i="13"/>
  <c r="I8" i="13" s="1"/>
  <c r="K9" i="13"/>
  <c r="K8" i="13" s="1"/>
  <c r="M9" i="13"/>
  <c r="O9" i="13"/>
  <c r="O8" i="13" s="1"/>
  <c r="Q9" i="13"/>
  <c r="Q8" i="13" s="1"/>
  <c r="V9" i="13"/>
  <c r="V8" i="13" s="1"/>
  <c r="G10" i="13"/>
  <c r="AF47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4" i="13"/>
  <c r="G13" i="13" s="1"/>
  <c r="I14" i="13"/>
  <c r="I13" i="13" s="1"/>
  <c r="K14" i="13"/>
  <c r="K13" i="13" s="1"/>
  <c r="M14" i="13"/>
  <c r="O14" i="13"/>
  <c r="O13" i="13" s="1"/>
  <c r="Q14" i="13"/>
  <c r="Q13" i="13" s="1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V13" i="13" s="1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O26" i="13"/>
  <c r="Q26" i="13"/>
  <c r="V26" i="13"/>
  <c r="G27" i="13"/>
  <c r="G26" i="13" s="1"/>
  <c r="I27" i="13"/>
  <c r="I26" i="13" s="1"/>
  <c r="K27" i="13"/>
  <c r="O27" i="13"/>
  <c r="Q27" i="13"/>
  <c r="V27" i="13"/>
  <c r="G28" i="13"/>
  <c r="I28" i="13"/>
  <c r="K28" i="13"/>
  <c r="M28" i="13"/>
  <c r="O28" i="13"/>
  <c r="Q28" i="13"/>
  <c r="V28" i="13"/>
  <c r="G30" i="13"/>
  <c r="I30" i="13"/>
  <c r="K30" i="13"/>
  <c r="K26" i="13" s="1"/>
  <c r="M30" i="13"/>
  <c r="O30" i="13"/>
  <c r="Q30" i="13"/>
  <c r="V30" i="13"/>
  <c r="G32" i="13"/>
  <c r="G31" i="13" s="1"/>
  <c r="I32" i="13"/>
  <c r="I31" i="13" s="1"/>
  <c r="K32" i="13"/>
  <c r="K31" i="13" s="1"/>
  <c r="M32" i="13"/>
  <c r="M31" i="13" s="1"/>
  <c r="O32" i="13"/>
  <c r="O31" i="13" s="1"/>
  <c r="Q32" i="13"/>
  <c r="Q31" i="13" s="1"/>
  <c r="V32" i="13"/>
  <c r="G33" i="13"/>
  <c r="I33" i="13"/>
  <c r="K33" i="13"/>
  <c r="M33" i="13"/>
  <c r="O33" i="13"/>
  <c r="Q33" i="13"/>
  <c r="V33" i="13"/>
  <c r="G34" i="13"/>
  <c r="I34" i="13"/>
  <c r="K34" i="13"/>
  <c r="M34" i="13"/>
  <c r="O34" i="13"/>
  <c r="Q34" i="13"/>
  <c r="V34" i="13"/>
  <c r="V31" i="13" s="1"/>
  <c r="G35" i="13"/>
  <c r="M35" i="13" s="1"/>
  <c r="I35" i="13"/>
  <c r="K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9" i="13"/>
  <c r="G38" i="13" s="1"/>
  <c r="I39" i="13"/>
  <c r="I38" i="13" s="1"/>
  <c r="K39" i="13"/>
  <c r="K38" i="13" s="1"/>
  <c r="M39" i="13"/>
  <c r="O39" i="13"/>
  <c r="O38" i="13" s="1"/>
  <c r="Q39" i="13"/>
  <c r="V39" i="13"/>
  <c r="G40" i="13"/>
  <c r="I40" i="13"/>
  <c r="K40" i="13"/>
  <c r="M40" i="13"/>
  <c r="O40" i="13"/>
  <c r="Q40" i="13"/>
  <c r="V40" i="13"/>
  <c r="G41" i="13"/>
  <c r="I41" i="13"/>
  <c r="K41" i="13"/>
  <c r="M41" i="13"/>
  <c r="O41" i="13"/>
  <c r="Q41" i="13"/>
  <c r="Q38" i="13" s="1"/>
  <c r="V41" i="13"/>
  <c r="V38" i="13" s="1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AE47" i="13"/>
  <c r="G386" i="12"/>
  <c r="BA366" i="12"/>
  <c r="BA361" i="12"/>
  <c r="BA352" i="12"/>
  <c r="BA349" i="12"/>
  <c r="BA348" i="12"/>
  <c r="BA343" i="12"/>
  <c r="BA326" i="12"/>
  <c r="BA325" i="12"/>
  <c r="BA308" i="12"/>
  <c r="BA299" i="12"/>
  <c r="BA173" i="12"/>
  <c r="BA168" i="12"/>
  <c r="BA141" i="12"/>
  <c r="BA43" i="12"/>
  <c r="BA34" i="12"/>
  <c r="BA30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G17" i="12"/>
  <c r="I17" i="12"/>
  <c r="K17" i="12"/>
  <c r="M17" i="12"/>
  <c r="O17" i="12"/>
  <c r="O16" i="12" s="1"/>
  <c r="Q17" i="12"/>
  <c r="Q16" i="12" s="1"/>
  <c r="V17" i="12"/>
  <c r="V16" i="12" s="1"/>
  <c r="G21" i="12"/>
  <c r="I21" i="12"/>
  <c r="K21" i="12"/>
  <c r="M21" i="12"/>
  <c r="O21" i="12"/>
  <c r="Q21" i="12"/>
  <c r="V21" i="12"/>
  <c r="G26" i="12"/>
  <c r="G25" i="12" s="1"/>
  <c r="I26" i="12"/>
  <c r="I25" i="12" s="1"/>
  <c r="K26" i="12"/>
  <c r="K25" i="12" s="1"/>
  <c r="M26" i="12"/>
  <c r="O26" i="12"/>
  <c r="O25" i="12" s="1"/>
  <c r="Q26" i="12"/>
  <c r="Q25" i="12" s="1"/>
  <c r="V26" i="12"/>
  <c r="V25" i="12" s="1"/>
  <c r="G29" i="12"/>
  <c r="M29" i="12" s="1"/>
  <c r="I29" i="12"/>
  <c r="K29" i="12"/>
  <c r="O29" i="12"/>
  <c r="Q29" i="12"/>
  <c r="V29" i="12"/>
  <c r="G33" i="12"/>
  <c r="I33" i="12"/>
  <c r="K33" i="12"/>
  <c r="M33" i="12"/>
  <c r="O33" i="12"/>
  <c r="Q33" i="12"/>
  <c r="V33" i="12"/>
  <c r="K36" i="12"/>
  <c r="G37" i="12"/>
  <c r="I37" i="12"/>
  <c r="K37" i="12"/>
  <c r="M37" i="12"/>
  <c r="M36" i="12" s="1"/>
  <c r="O37" i="12"/>
  <c r="O36" i="12" s="1"/>
  <c r="Q37" i="12"/>
  <c r="Q36" i="12" s="1"/>
  <c r="V37" i="12"/>
  <c r="V36" i="12" s="1"/>
  <c r="G42" i="12"/>
  <c r="I42" i="12"/>
  <c r="K42" i="12"/>
  <c r="M42" i="12"/>
  <c r="O42" i="12"/>
  <c r="Q42" i="12"/>
  <c r="V42" i="12"/>
  <c r="G47" i="12"/>
  <c r="I47" i="12"/>
  <c r="K47" i="12"/>
  <c r="M47" i="12"/>
  <c r="O47" i="12"/>
  <c r="Q47" i="12"/>
  <c r="V47" i="12"/>
  <c r="G50" i="12"/>
  <c r="I50" i="12"/>
  <c r="K50" i="12"/>
  <c r="M50" i="12"/>
  <c r="O50" i="12"/>
  <c r="Q50" i="12"/>
  <c r="V50" i="12"/>
  <c r="G53" i="12"/>
  <c r="M53" i="12" s="1"/>
  <c r="I53" i="12"/>
  <c r="K53" i="12"/>
  <c r="O53" i="12"/>
  <c r="Q53" i="12"/>
  <c r="V53" i="12"/>
  <c r="G56" i="12"/>
  <c r="I56" i="12"/>
  <c r="K56" i="12"/>
  <c r="M56" i="12"/>
  <c r="O56" i="12"/>
  <c r="Q56" i="12"/>
  <c r="V56" i="12"/>
  <c r="G59" i="12"/>
  <c r="M59" i="12" s="1"/>
  <c r="I59" i="12"/>
  <c r="I36" i="12" s="1"/>
  <c r="K59" i="12"/>
  <c r="O59" i="12"/>
  <c r="Q59" i="12"/>
  <c r="V59" i="12"/>
  <c r="G62" i="12"/>
  <c r="I62" i="12"/>
  <c r="K62" i="12"/>
  <c r="M62" i="12"/>
  <c r="O62" i="12"/>
  <c r="Q62" i="12"/>
  <c r="V62" i="12"/>
  <c r="G66" i="12"/>
  <c r="I66" i="12"/>
  <c r="K66" i="12"/>
  <c r="M66" i="12"/>
  <c r="O66" i="12"/>
  <c r="Q66" i="12"/>
  <c r="V66" i="12"/>
  <c r="G70" i="12"/>
  <c r="I70" i="12"/>
  <c r="K70" i="12"/>
  <c r="M70" i="12"/>
  <c r="O70" i="12"/>
  <c r="Q70" i="12"/>
  <c r="V70" i="12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O86" i="12"/>
  <c r="Q86" i="12"/>
  <c r="V86" i="12"/>
  <c r="G87" i="12"/>
  <c r="M87" i="12" s="1"/>
  <c r="M86" i="12" s="1"/>
  <c r="I87" i="12"/>
  <c r="I86" i="12" s="1"/>
  <c r="K87" i="12"/>
  <c r="K86" i="12" s="1"/>
  <c r="O87" i="12"/>
  <c r="Q87" i="12"/>
  <c r="V87" i="12"/>
  <c r="G90" i="12"/>
  <c r="I90" i="12"/>
  <c r="K90" i="12"/>
  <c r="M90" i="12"/>
  <c r="O90" i="12"/>
  <c r="Q90" i="12"/>
  <c r="V90" i="12"/>
  <c r="G94" i="12"/>
  <c r="I94" i="12"/>
  <c r="K94" i="12"/>
  <c r="M94" i="12"/>
  <c r="O94" i="12"/>
  <c r="Q94" i="12"/>
  <c r="Q93" i="12" s="1"/>
  <c r="V94" i="12"/>
  <c r="V93" i="12" s="1"/>
  <c r="G96" i="12"/>
  <c r="I96" i="12"/>
  <c r="K96" i="12"/>
  <c r="M96" i="12"/>
  <c r="O96" i="12"/>
  <c r="Q96" i="12"/>
  <c r="V96" i="12"/>
  <c r="G98" i="12"/>
  <c r="M98" i="12" s="1"/>
  <c r="M93" i="12" s="1"/>
  <c r="I98" i="12"/>
  <c r="K98" i="12"/>
  <c r="O98" i="12"/>
  <c r="Q98" i="12"/>
  <c r="V98" i="12"/>
  <c r="G101" i="12"/>
  <c r="I101" i="12"/>
  <c r="K101" i="12"/>
  <c r="M101" i="12"/>
  <c r="O101" i="12"/>
  <c r="Q101" i="12"/>
  <c r="V101" i="12"/>
  <c r="G104" i="12"/>
  <c r="M104" i="12" s="1"/>
  <c r="I104" i="12"/>
  <c r="I93" i="12" s="1"/>
  <c r="K104" i="12"/>
  <c r="O104" i="12"/>
  <c r="Q104" i="12"/>
  <c r="V104" i="12"/>
  <c r="G107" i="12"/>
  <c r="I107" i="12"/>
  <c r="K107" i="12"/>
  <c r="M107" i="12"/>
  <c r="O107" i="12"/>
  <c r="Q107" i="12"/>
  <c r="V107" i="12"/>
  <c r="G109" i="12"/>
  <c r="I109" i="12"/>
  <c r="K109" i="12"/>
  <c r="K93" i="12" s="1"/>
  <c r="M109" i="12"/>
  <c r="O109" i="12"/>
  <c r="Q109" i="12"/>
  <c r="V109" i="12"/>
  <c r="G111" i="12"/>
  <c r="I111" i="12"/>
  <c r="K111" i="12"/>
  <c r="M111" i="12"/>
  <c r="O111" i="12"/>
  <c r="Q111" i="12"/>
  <c r="V111" i="12"/>
  <c r="G114" i="12"/>
  <c r="I114" i="12"/>
  <c r="K114" i="12"/>
  <c r="M114" i="12"/>
  <c r="O114" i="12"/>
  <c r="Q114" i="12"/>
  <c r="V114" i="12"/>
  <c r="G117" i="12"/>
  <c r="I117" i="12"/>
  <c r="K117" i="12"/>
  <c r="M117" i="12"/>
  <c r="O117" i="12"/>
  <c r="Q117" i="12"/>
  <c r="V117" i="12"/>
  <c r="G120" i="12"/>
  <c r="I120" i="12"/>
  <c r="K120" i="12"/>
  <c r="M120" i="12"/>
  <c r="O120" i="12"/>
  <c r="Q120" i="12"/>
  <c r="V120" i="12"/>
  <c r="G123" i="12"/>
  <c r="M123" i="12" s="1"/>
  <c r="I123" i="12"/>
  <c r="K123" i="12"/>
  <c r="O123" i="12"/>
  <c r="Q123" i="12"/>
  <c r="V123" i="12"/>
  <c r="G126" i="12"/>
  <c r="I126" i="12"/>
  <c r="K126" i="12"/>
  <c r="M126" i="12"/>
  <c r="O126" i="12"/>
  <c r="Q126" i="12"/>
  <c r="V126" i="12"/>
  <c r="G129" i="12"/>
  <c r="M129" i="12" s="1"/>
  <c r="I129" i="12"/>
  <c r="K129" i="12"/>
  <c r="O129" i="12"/>
  <c r="Q129" i="12"/>
  <c r="V129" i="12"/>
  <c r="G132" i="12"/>
  <c r="I132" i="12"/>
  <c r="K132" i="12"/>
  <c r="M132" i="12"/>
  <c r="O132" i="12"/>
  <c r="Q132" i="12"/>
  <c r="V132" i="12"/>
  <c r="G135" i="12"/>
  <c r="I135" i="12"/>
  <c r="K135" i="12"/>
  <c r="M135" i="12"/>
  <c r="O135" i="12"/>
  <c r="O93" i="12" s="1"/>
  <c r="Q135" i="12"/>
  <c r="V135" i="12"/>
  <c r="G138" i="12"/>
  <c r="I138" i="12"/>
  <c r="K138" i="12"/>
  <c r="M138" i="12"/>
  <c r="O138" i="12"/>
  <c r="Q138" i="12"/>
  <c r="V138" i="12"/>
  <c r="G140" i="12"/>
  <c r="I140" i="12"/>
  <c r="K140" i="12"/>
  <c r="M140" i="12"/>
  <c r="O140" i="12"/>
  <c r="Q140" i="12"/>
  <c r="V140" i="12"/>
  <c r="G145" i="12"/>
  <c r="M145" i="12" s="1"/>
  <c r="I145" i="12"/>
  <c r="K145" i="12"/>
  <c r="O145" i="12"/>
  <c r="Q145" i="12"/>
  <c r="V145" i="12"/>
  <c r="G150" i="12"/>
  <c r="I150" i="12"/>
  <c r="K150" i="12"/>
  <c r="M150" i="12"/>
  <c r="O150" i="12"/>
  <c r="Q150" i="12"/>
  <c r="V150" i="12"/>
  <c r="G153" i="12"/>
  <c r="M153" i="12" s="1"/>
  <c r="I153" i="12"/>
  <c r="K153" i="12"/>
  <c r="O153" i="12"/>
  <c r="Q153" i="12"/>
  <c r="V153" i="12"/>
  <c r="G156" i="12"/>
  <c r="I156" i="12"/>
  <c r="K156" i="12"/>
  <c r="M156" i="12"/>
  <c r="O156" i="12"/>
  <c r="Q156" i="12"/>
  <c r="V156" i="12"/>
  <c r="G159" i="12"/>
  <c r="I159" i="12"/>
  <c r="K159" i="12"/>
  <c r="M159" i="12"/>
  <c r="O159" i="12"/>
  <c r="Q159" i="12"/>
  <c r="V159" i="12"/>
  <c r="G162" i="12"/>
  <c r="I162" i="12"/>
  <c r="K162" i="12"/>
  <c r="M162" i="12"/>
  <c r="O162" i="12"/>
  <c r="Q162" i="12"/>
  <c r="V162" i="12"/>
  <c r="G165" i="12"/>
  <c r="I165" i="12"/>
  <c r="K165" i="12"/>
  <c r="M165" i="12"/>
  <c r="O165" i="12"/>
  <c r="Q165" i="12"/>
  <c r="V165" i="12"/>
  <c r="G167" i="12"/>
  <c r="I167" i="12"/>
  <c r="K167" i="12"/>
  <c r="M167" i="12"/>
  <c r="O167" i="12"/>
  <c r="Q167" i="12"/>
  <c r="V167" i="12"/>
  <c r="G170" i="12"/>
  <c r="I170" i="12"/>
  <c r="K170" i="12"/>
  <c r="M170" i="12"/>
  <c r="O170" i="12"/>
  <c r="Q170" i="12"/>
  <c r="V170" i="12"/>
  <c r="G175" i="12"/>
  <c r="M175" i="12" s="1"/>
  <c r="I175" i="12"/>
  <c r="K175" i="12"/>
  <c r="O175" i="12"/>
  <c r="Q175" i="12"/>
  <c r="V175" i="12"/>
  <c r="G176" i="12"/>
  <c r="I176" i="12"/>
  <c r="K176" i="12"/>
  <c r="M176" i="12"/>
  <c r="O176" i="12"/>
  <c r="Q176" i="12"/>
  <c r="V176" i="12"/>
  <c r="G178" i="12"/>
  <c r="I178" i="12"/>
  <c r="K178" i="12"/>
  <c r="M178" i="12"/>
  <c r="O178" i="12"/>
  <c r="O177" i="12" s="1"/>
  <c r="Q178" i="12"/>
  <c r="Q177" i="12" s="1"/>
  <c r="V178" i="12"/>
  <c r="V177" i="12" s="1"/>
  <c r="G180" i="12"/>
  <c r="I180" i="12"/>
  <c r="K180" i="12"/>
  <c r="M180" i="12"/>
  <c r="O180" i="12"/>
  <c r="Q180" i="12"/>
  <c r="V180" i="12"/>
  <c r="G183" i="12"/>
  <c r="I183" i="12"/>
  <c r="K183" i="12"/>
  <c r="M183" i="12"/>
  <c r="O183" i="12"/>
  <c r="Q183" i="12"/>
  <c r="V183" i="12"/>
  <c r="G188" i="12"/>
  <c r="I188" i="12"/>
  <c r="K188" i="12"/>
  <c r="M188" i="12"/>
  <c r="O188" i="12"/>
  <c r="Q188" i="12"/>
  <c r="V188" i="12"/>
  <c r="G190" i="12"/>
  <c r="M190" i="12" s="1"/>
  <c r="I190" i="12"/>
  <c r="K190" i="12"/>
  <c r="O190" i="12"/>
  <c r="Q190" i="12"/>
  <c r="V190" i="12"/>
  <c r="G192" i="12"/>
  <c r="I192" i="12"/>
  <c r="K192" i="12"/>
  <c r="M192" i="12"/>
  <c r="O192" i="12"/>
  <c r="Q192" i="12"/>
  <c r="V192" i="12"/>
  <c r="G194" i="12"/>
  <c r="G177" i="12" s="1"/>
  <c r="I194" i="12"/>
  <c r="I177" i="12" s="1"/>
  <c r="K194" i="12"/>
  <c r="O194" i="12"/>
  <c r="Q194" i="12"/>
  <c r="V194" i="12"/>
  <c r="G196" i="12"/>
  <c r="I196" i="12"/>
  <c r="K196" i="12"/>
  <c r="M196" i="12"/>
  <c r="O196" i="12"/>
  <c r="Q196" i="12"/>
  <c r="V196" i="12"/>
  <c r="G198" i="12"/>
  <c r="I198" i="12"/>
  <c r="K198" i="12"/>
  <c r="M198" i="12"/>
  <c r="O198" i="12"/>
  <c r="Q198" i="12"/>
  <c r="V198" i="12"/>
  <c r="G200" i="12"/>
  <c r="I200" i="12"/>
  <c r="K200" i="12"/>
  <c r="M200" i="12"/>
  <c r="O200" i="12"/>
  <c r="Q200" i="12"/>
  <c r="V200" i="12"/>
  <c r="G202" i="12"/>
  <c r="I202" i="12"/>
  <c r="K202" i="12"/>
  <c r="M202" i="12"/>
  <c r="O202" i="12"/>
  <c r="Q202" i="12"/>
  <c r="V202" i="12"/>
  <c r="G204" i="12"/>
  <c r="I204" i="12"/>
  <c r="K204" i="12"/>
  <c r="M204" i="12"/>
  <c r="O204" i="12"/>
  <c r="Q204" i="12"/>
  <c r="V204" i="12"/>
  <c r="G206" i="12"/>
  <c r="I206" i="12"/>
  <c r="K206" i="12"/>
  <c r="M206" i="12"/>
  <c r="O206" i="12"/>
  <c r="Q206" i="12"/>
  <c r="V206" i="12"/>
  <c r="G208" i="12"/>
  <c r="M208" i="12" s="1"/>
  <c r="I208" i="12"/>
  <c r="K208" i="12"/>
  <c r="O208" i="12"/>
  <c r="Q208" i="12"/>
  <c r="V208" i="12"/>
  <c r="G210" i="12"/>
  <c r="I210" i="12"/>
  <c r="K210" i="12"/>
  <c r="M210" i="12"/>
  <c r="O210" i="12"/>
  <c r="Q210" i="12"/>
  <c r="V210" i="12"/>
  <c r="G212" i="12"/>
  <c r="M212" i="12" s="1"/>
  <c r="I212" i="12"/>
  <c r="K212" i="12"/>
  <c r="K177" i="12" s="1"/>
  <c r="O212" i="12"/>
  <c r="Q212" i="12"/>
  <c r="V212" i="12"/>
  <c r="G214" i="12"/>
  <c r="I214" i="12"/>
  <c r="K214" i="12"/>
  <c r="M214" i="12"/>
  <c r="O214" i="12"/>
  <c r="Q214" i="12"/>
  <c r="V214" i="12"/>
  <c r="G216" i="12"/>
  <c r="I216" i="12"/>
  <c r="K216" i="12"/>
  <c r="M216" i="12"/>
  <c r="O216" i="12"/>
  <c r="Q216" i="12"/>
  <c r="V216" i="12"/>
  <c r="G218" i="12"/>
  <c r="I218" i="12"/>
  <c r="K218" i="12"/>
  <c r="M218" i="12"/>
  <c r="O218" i="12"/>
  <c r="Q218" i="12"/>
  <c r="V218" i="12"/>
  <c r="G220" i="12"/>
  <c r="I220" i="12"/>
  <c r="K220" i="12"/>
  <c r="M220" i="12"/>
  <c r="O220" i="12"/>
  <c r="Q220" i="12"/>
  <c r="V220" i="12"/>
  <c r="G222" i="12"/>
  <c r="M222" i="12" s="1"/>
  <c r="I222" i="12"/>
  <c r="K222" i="12"/>
  <c r="O222" i="12"/>
  <c r="Q222" i="12"/>
  <c r="V222" i="12"/>
  <c r="G224" i="12"/>
  <c r="I224" i="12"/>
  <c r="K224" i="12"/>
  <c r="M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I228" i="12"/>
  <c r="K228" i="12"/>
  <c r="M228" i="12"/>
  <c r="O228" i="12"/>
  <c r="Q228" i="12"/>
  <c r="V228" i="12"/>
  <c r="G230" i="12"/>
  <c r="I230" i="12"/>
  <c r="K230" i="12"/>
  <c r="M230" i="12"/>
  <c r="O230" i="12"/>
  <c r="Q230" i="12"/>
  <c r="V230" i="12"/>
  <c r="G232" i="12"/>
  <c r="I232" i="12"/>
  <c r="K232" i="12"/>
  <c r="M232" i="12"/>
  <c r="O232" i="12"/>
  <c r="Q232" i="12"/>
  <c r="V232" i="12"/>
  <c r="G234" i="12"/>
  <c r="I234" i="12"/>
  <c r="K234" i="12"/>
  <c r="M234" i="12"/>
  <c r="O234" i="12"/>
  <c r="Q234" i="12"/>
  <c r="V234" i="12"/>
  <c r="G236" i="12"/>
  <c r="I236" i="12"/>
  <c r="K236" i="12"/>
  <c r="M236" i="12"/>
  <c r="O236" i="12"/>
  <c r="Q236" i="12"/>
  <c r="V236" i="12"/>
  <c r="G238" i="12"/>
  <c r="I238" i="12"/>
  <c r="K238" i="12"/>
  <c r="M238" i="12"/>
  <c r="O238" i="12"/>
  <c r="Q238" i="12"/>
  <c r="V238" i="12"/>
  <c r="G240" i="12"/>
  <c r="M240" i="12" s="1"/>
  <c r="I240" i="12"/>
  <c r="K240" i="12"/>
  <c r="O240" i="12"/>
  <c r="Q240" i="12"/>
  <c r="V240" i="12"/>
  <c r="G242" i="12"/>
  <c r="I242" i="12"/>
  <c r="K242" i="12"/>
  <c r="M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I246" i="12"/>
  <c r="K246" i="12"/>
  <c r="M246" i="12"/>
  <c r="O246" i="12"/>
  <c r="Q246" i="12"/>
  <c r="V246" i="12"/>
  <c r="G248" i="12"/>
  <c r="I248" i="12"/>
  <c r="K248" i="12"/>
  <c r="M248" i="12"/>
  <c r="O248" i="12"/>
  <c r="Q248" i="12"/>
  <c r="V248" i="12"/>
  <c r="G250" i="12"/>
  <c r="I250" i="12"/>
  <c r="K250" i="12"/>
  <c r="M250" i="12"/>
  <c r="O250" i="12"/>
  <c r="Q250" i="12"/>
  <c r="V250" i="12"/>
  <c r="G252" i="12"/>
  <c r="I252" i="12"/>
  <c r="K252" i="12"/>
  <c r="M252" i="12"/>
  <c r="O252" i="12"/>
  <c r="Q252" i="12"/>
  <c r="V252" i="12"/>
  <c r="G254" i="12"/>
  <c r="M254" i="12" s="1"/>
  <c r="I254" i="12"/>
  <c r="K254" i="12"/>
  <c r="O254" i="12"/>
  <c r="Q254" i="12"/>
  <c r="V254" i="12"/>
  <c r="G255" i="12"/>
  <c r="I255" i="12"/>
  <c r="K255" i="12"/>
  <c r="M255" i="12"/>
  <c r="O255" i="12"/>
  <c r="Q255" i="12"/>
  <c r="V255" i="12"/>
  <c r="G256" i="12"/>
  <c r="I256" i="12"/>
  <c r="G257" i="12"/>
  <c r="I257" i="12"/>
  <c r="K257" i="12"/>
  <c r="K256" i="12" s="1"/>
  <c r="M257" i="12"/>
  <c r="M256" i="12" s="1"/>
  <c r="O257" i="12"/>
  <c r="O256" i="12" s="1"/>
  <c r="Q257" i="12"/>
  <c r="Q256" i="12" s="1"/>
  <c r="V257" i="12"/>
  <c r="V256" i="12" s="1"/>
  <c r="G259" i="12"/>
  <c r="I259" i="12"/>
  <c r="K259" i="12"/>
  <c r="M259" i="12"/>
  <c r="G260" i="12"/>
  <c r="I260" i="12"/>
  <c r="K260" i="12"/>
  <c r="M260" i="12"/>
  <c r="O260" i="12"/>
  <c r="O259" i="12" s="1"/>
  <c r="Q260" i="12"/>
  <c r="Q259" i="12" s="1"/>
  <c r="V260" i="12"/>
  <c r="V259" i="12" s="1"/>
  <c r="G262" i="12"/>
  <c r="I262" i="12"/>
  <c r="K262" i="12"/>
  <c r="M262" i="12"/>
  <c r="O262" i="12"/>
  <c r="Q262" i="12"/>
  <c r="G263" i="12"/>
  <c r="I263" i="12"/>
  <c r="K263" i="12"/>
  <c r="M263" i="12"/>
  <c r="O263" i="12"/>
  <c r="Q263" i="12"/>
  <c r="V263" i="12"/>
  <c r="V262" i="12" s="1"/>
  <c r="G266" i="12"/>
  <c r="M266" i="12" s="1"/>
  <c r="I266" i="12"/>
  <c r="K266" i="12"/>
  <c r="O266" i="12"/>
  <c r="Q266" i="12"/>
  <c r="V266" i="12"/>
  <c r="G270" i="12"/>
  <c r="I270" i="12"/>
  <c r="K270" i="12"/>
  <c r="M270" i="12"/>
  <c r="O270" i="12"/>
  <c r="Q270" i="12"/>
  <c r="V270" i="12"/>
  <c r="G272" i="12"/>
  <c r="M272" i="12" s="1"/>
  <c r="I272" i="12"/>
  <c r="I265" i="12" s="1"/>
  <c r="K272" i="12"/>
  <c r="K265" i="12" s="1"/>
  <c r="O272" i="12"/>
  <c r="Q272" i="12"/>
  <c r="V272" i="12"/>
  <c r="G274" i="12"/>
  <c r="I274" i="12"/>
  <c r="K274" i="12"/>
  <c r="M274" i="12"/>
  <c r="O274" i="12"/>
  <c r="Q274" i="12"/>
  <c r="V274" i="12"/>
  <c r="G276" i="12"/>
  <c r="I276" i="12"/>
  <c r="K276" i="12"/>
  <c r="M276" i="12"/>
  <c r="O276" i="12"/>
  <c r="O265" i="12" s="1"/>
  <c r="Q276" i="12"/>
  <c r="V276" i="12"/>
  <c r="G278" i="12"/>
  <c r="I278" i="12"/>
  <c r="K278" i="12"/>
  <c r="M278" i="12"/>
  <c r="O278" i="12"/>
  <c r="Q278" i="12"/>
  <c r="V278" i="12"/>
  <c r="G280" i="12"/>
  <c r="I280" i="12"/>
  <c r="K280" i="12"/>
  <c r="M280" i="12"/>
  <c r="O280" i="12"/>
  <c r="Q280" i="12"/>
  <c r="Q265" i="12" s="1"/>
  <c r="V280" i="12"/>
  <c r="V265" i="12" s="1"/>
  <c r="G282" i="12"/>
  <c r="M282" i="12" s="1"/>
  <c r="I282" i="12"/>
  <c r="K282" i="12"/>
  <c r="O282" i="12"/>
  <c r="Q282" i="12"/>
  <c r="V282" i="12"/>
  <c r="G284" i="12"/>
  <c r="I284" i="12"/>
  <c r="K284" i="12"/>
  <c r="M284" i="12"/>
  <c r="O284" i="12"/>
  <c r="Q284" i="12"/>
  <c r="V284" i="12"/>
  <c r="G286" i="12"/>
  <c r="M286" i="12" s="1"/>
  <c r="I286" i="12"/>
  <c r="K286" i="12"/>
  <c r="O286" i="12"/>
  <c r="Q286" i="12"/>
  <c r="V286" i="12"/>
  <c r="G291" i="12"/>
  <c r="I291" i="12"/>
  <c r="K291" i="12"/>
  <c r="M291" i="12"/>
  <c r="O291" i="12"/>
  <c r="Q291" i="12"/>
  <c r="V291" i="12"/>
  <c r="G295" i="12"/>
  <c r="I295" i="12"/>
  <c r="K295" i="12"/>
  <c r="M295" i="12"/>
  <c r="O295" i="12"/>
  <c r="Q295" i="12"/>
  <c r="V295" i="12"/>
  <c r="G298" i="12"/>
  <c r="G297" i="12" s="1"/>
  <c r="I298" i="12"/>
  <c r="I297" i="12" s="1"/>
  <c r="K298" i="12"/>
  <c r="K297" i="12" s="1"/>
  <c r="M298" i="12"/>
  <c r="O298" i="12"/>
  <c r="O297" i="12" s="1"/>
  <c r="Q298" i="12"/>
  <c r="Q297" i="12" s="1"/>
  <c r="V298" i="12"/>
  <c r="G307" i="12"/>
  <c r="I307" i="12"/>
  <c r="K307" i="12"/>
  <c r="M307" i="12"/>
  <c r="O307" i="12"/>
  <c r="Q307" i="12"/>
  <c r="V307" i="12"/>
  <c r="G310" i="12"/>
  <c r="I310" i="12"/>
  <c r="K310" i="12"/>
  <c r="M310" i="12"/>
  <c r="O310" i="12"/>
  <c r="Q310" i="12"/>
  <c r="V310" i="12"/>
  <c r="V297" i="12" s="1"/>
  <c r="G315" i="12"/>
  <c r="M315" i="12" s="1"/>
  <c r="I315" i="12"/>
  <c r="K315" i="12"/>
  <c r="O315" i="12"/>
  <c r="Q315" i="12"/>
  <c r="V315" i="12"/>
  <c r="G317" i="12"/>
  <c r="I317" i="12"/>
  <c r="K317" i="12"/>
  <c r="M317" i="12"/>
  <c r="O317" i="12"/>
  <c r="Q317" i="12"/>
  <c r="V317" i="12"/>
  <c r="G320" i="12"/>
  <c r="M320" i="12" s="1"/>
  <c r="I320" i="12"/>
  <c r="K320" i="12"/>
  <c r="O320" i="12"/>
  <c r="Q320" i="12"/>
  <c r="V320" i="12"/>
  <c r="G322" i="12"/>
  <c r="I322" i="12"/>
  <c r="K322" i="12"/>
  <c r="M322" i="12"/>
  <c r="O322" i="12"/>
  <c r="Q322" i="12"/>
  <c r="V322" i="12"/>
  <c r="G324" i="12"/>
  <c r="I324" i="12"/>
  <c r="K324" i="12"/>
  <c r="M324" i="12"/>
  <c r="O324" i="12"/>
  <c r="Q324" i="12"/>
  <c r="V324" i="12"/>
  <c r="G328" i="12"/>
  <c r="I328" i="12"/>
  <c r="K328" i="12"/>
  <c r="M328" i="12"/>
  <c r="O328" i="12"/>
  <c r="Q328" i="12"/>
  <c r="V328" i="12"/>
  <c r="V331" i="12"/>
  <c r="G332" i="12"/>
  <c r="M332" i="12" s="1"/>
  <c r="M331" i="12" s="1"/>
  <c r="I332" i="12"/>
  <c r="K332" i="12"/>
  <c r="O332" i="12"/>
  <c r="Q332" i="12"/>
  <c r="V332" i="12"/>
  <c r="G333" i="12"/>
  <c r="I333" i="12"/>
  <c r="K333" i="12"/>
  <c r="M333" i="12"/>
  <c r="O333" i="12"/>
  <c r="Q333" i="12"/>
  <c r="V333" i="12"/>
  <c r="G334" i="12"/>
  <c r="M334" i="12" s="1"/>
  <c r="I334" i="12"/>
  <c r="I331" i="12" s="1"/>
  <c r="K334" i="12"/>
  <c r="O334" i="12"/>
  <c r="Q334" i="12"/>
  <c r="V334" i="12"/>
  <c r="G335" i="12"/>
  <c r="I335" i="12"/>
  <c r="K335" i="12"/>
  <c r="M335" i="12"/>
  <c r="O335" i="12"/>
  <c r="Q335" i="12"/>
  <c r="V335" i="12"/>
  <c r="G336" i="12"/>
  <c r="I336" i="12"/>
  <c r="K336" i="12"/>
  <c r="K331" i="12" s="1"/>
  <c r="M336" i="12"/>
  <c r="O336" i="12"/>
  <c r="Q336" i="12"/>
  <c r="V336" i="12"/>
  <c r="G337" i="12"/>
  <c r="I337" i="12"/>
  <c r="K337" i="12"/>
  <c r="M337" i="12"/>
  <c r="O337" i="12"/>
  <c r="Q337" i="12"/>
  <c r="V337" i="12"/>
  <c r="G338" i="12"/>
  <c r="I338" i="12"/>
  <c r="K338" i="12"/>
  <c r="M338" i="12"/>
  <c r="O338" i="12"/>
  <c r="O331" i="12" s="1"/>
  <c r="Q338" i="12"/>
  <c r="Q331" i="12" s="1"/>
  <c r="V338" i="12"/>
  <c r="G339" i="12"/>
  <c r="I339" i="12"/>
  <c r="K339" i="12"/>
  <c r="M339" i="12"/>
  <c r="O339" i="12"/>
  <c r="Q339" i="12"/>
  <c r="V339" i="12"/>
  <c r="G340" i="12"/>
  <c r="I340" i="12"/>
  <c r="K340" i="12"/>
  <c r="M340" i="12"/>
  <c r="O340" i="12"/>
  <c r="Q340" i="12"/>
  <c r="V340" i="12"/>
  <c r="G342" i="12"/>
  <c r="M342" i="12" s="1"/>
  <c r="I342" i="12"/>
  <c r="K342" i="12"/>
  <c r="O342" i="12"/>
  <c r="Q342" i="12"/>
  <c r="V342" i="12"/>
  <c r="G345" i="12"/>
  <c r="I345" i="12"/>
  <c r="K345" i="12"/>
  <c r="M345" i="12"/>
  <c r="O345" i="12"/>
  <c r="Q345" i="12"/>
  <c r="V345" i="12"/>
  <c r="G347" i="12"/>
  <c r="M347" i="12" s="1"/>
  <c r="I347" i="12"/>
  <c r="K347" i="12"/>
  <c r="O347" i="12"/>
  <c r="Q347" i="12"/>
  <c r="V347" i="12"/>
  <c r="G351" i="12"/>
  <c r="I351" i="12"/>
  <c r="K351" i="12"/>
  <c r="M351" i="12"/>
  <c r="O351" i="12"/>
  <c r="Q351" i="12"/>
  <c r="V351" i="12"/>
  <c r="G354" i="12"/>
  <c r="I354" i="12"/>
  <c r="K354" i="12"/>
  <c r="M354" i="12"/>
  <c r="O354" i="12"/>
  <c r="Q354" i="12"/>
  <c r="V354" i="12"/>
  <c r="G357" i="12"/>
  <c r="G356" i="12" s="1"/>
  <c r="I357" i="12"/>
  <c r="I356" i="12" s="1"/>
  <c r="K357" i="12"/>
  <c r="K356" i="12" s="1"/>
  <c r="M357" i="12"/>
  <c r="O357" i="12"/>
  <c r="O356" i="12" s="1"/>
  <c r="Q357" i="12"/>
  <c r="Q356" i="12" s="1"/>
  <c r="V357" i="12"/>
  <c r="V356" i="12" s="1"/>
  <c r="G358" i="12"/>
  <c r="M358" i="12" s="1"/>
  <c r="I358" i="12"/>
  <c r="K358" i="12"/>
  <c r="O358" i="12"/>
  <c r="Q358" i="12"/>
  <c r="V358" i="12"/>
  <c r="G360" i="12"/>
  <c r="I360" i="12"/>
  <c r="K360" i="12"/>
  <c r="M360" i="12"/>
  <c r="O360" i="12"/>
  <c r="Q360" i="12"/>
  <c r="V360" i="12"/>
  <c r="G362" i="12"/>
  <c r="M362" i="12" s="1"/>
  <c r="I362" i="12"/>
  <c r="K362" i="12"/>
  <c r="O362" i="12"/>
  <c r="Q362" i="12"/>
  <c r="V362" i="12"/>
  <c r="G364" i="12"/>
  <c r="I364" i="12"/>
  <c r="K364" i="12"/>
  <c r="M364" i="12"/>
  <c r="O364" i="12"/>
  <c r="Q364" i="12"/>
  <c r="V364" i="12"/>
  <c r="G365" i="12"/>
  <c r="I365" i="12"/>
  <c r="K365" i="12"/>
  <c r="M365" i="12"/>
  <c r="O365" i="12"/>
  <c r="Q365" i="12"/>
  <c r="V365" i="12"/>
  <c r="G368" i="12"/>
  <c r="I368" i="12"/>
  <c r="K368" i="12"/>
  <c r="M368" i="12"/>
  <c r="O368" i="12"/>
  <c r="Q368" i="12"/>
  <c r="V368" i="12"/>
  <c r="G372" i="12"/>
  <c r="I372" i="12"/>
  <c r="K372" i="12"/>
  <c r="M372" i="12"/>
  <c r="O372" i="12"/>
  <c r="Q372" i="12"/>
  <c r="V372" i="12"/>
  <c r="G373" i="12"/>
  <c r="I373" i="12"/>
  <c r="K373" i="12"/>
  <c r="M373" i="12"/>
  <c r="O373" i="12"/>
  <c r="Q373" i="12"/>
  <c r="V373" i="12"/>
  <c r="G374" i="12"/>
  <c r="I374" i="12"/>
  <c r="K374" i="12"/>
  <c r="M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I376" i="12"/>
  <c r="K376" i="12"/>
  <c r="M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I378" i="12"/>
  <c r="K378" i="12"/>
  <c r="M378" i="12"/>
  <c r="O378" i="12"/>
  <c r="Q378" i="12"/>
  <c r="V378" i="12"/>
  <c r="G379" i="12"/>
  <c r="I379" i="12"/>
  <c r="K379" i="12"/>
  <c r="M379" i="12"/>
  <c r="O379" i="12"/>
  <c r="Q379" i="12"/>
  <c r="V379" i="12"/>
  <c r="G380" i="12"/>
  <c r="I380" i="12"/>
  <c r="K380" i="12"/>
  <c r="M380" i="12"/>
  <c r="O380" i="12"/>
  <c r="Q380" i="12"/>
  <c r="V380" i="12"/>
  <c r="G381" i="12"/>
  <c r="I381" i="12"/>
  <c r="K381" i="12"/>
  <c r="M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I383" i="12"/>
  <c r="K383" i="12"/>
  <c r="M383" i="12"/>
  <c r="O383" i="12"/>
  <c r="Q383" i="12"/>
  <c r="V383" i="12"/>
  <c r="G384" i="12"/>
  <c r="M384" i="12" s="1"/>
  <c r="I384" i="12"/>
  <c r="K384" i="12"/>
  <c r="O384" i="12"/>
  <c r="Q384" i="12"/>
  <c r="V384" i="12"/>
  <c r="AE386" i="12"/>
  <c r="I20" i="1"/>
  <c r="I19" i="1"/>
  <c r="I18" i="1"/>
  <c r="I17" i="1"/>
  <c r="I16" i="1"/>
  <c r="F45" i="1"/>
  <c r="G23" i="1" s="1"/>
  <c r="A23" i="1" s="1"/>
  <c r="G24" i="1" s="1"/>
  <c r="G45" i="1"/>
  <c r="H44" i="1"/>
  <c r="I44" i="1" s="1"/>
  <c r="H43" i="1"/>
  <c r="I43" i="1" s="1"/>
  <c r="H42" i="1"/>
  <c r="I42" i="1" s="1"/>
  <c r="H41" i="1"/>
  <c r="I41" i="1" s="1"/>
  <c r="H40" i="1"/>
  <c r="H39" i="1"/>
  <c r="H45" i="1" s="1"/>
  <c r="J28" i="1"/>
  <c r="J26" i="1"/>
  <c r="G38" i="1"/>
  <c r="F38" i="1"/>
  <c r="J23" i="1"/>
  <c r="J24" i="1"/>
  <c r="J25" i="1"/>
  <c r="J27" i="1"/>
  <c r="E24" i="1"/>
  <c r="E26" i="1"/>
  <c r="J74" i="1" l="1"/>
  <c r="J73" i="1"/>
  <c r="J63" i="1"/>
  <c r="J72" i="1"/>
  <c r="J64" i="1"/>
  <c r="J65" i="1"/>
  <c r="J66" i="1"/>
  <c r="J58" i="1"/>
  <c r="J57" i="1"/>
  <c r="J71" i="1"/>
  <c r="J59" i="1"/>
  <c r="J67" i="1"/>
  <c r="J60" i="1"/>
  <c r="J68" i="1"/>
  <c r="J69" i="1"/>
  <c r="J70" i="1"/>
  <c r="J61" i="1"/>
  <c r="G28" i="1"/>
  <c r="G25" i="1"/>
  <c r="A25" i="1" s="1"/>
  <c r="A24" i="1"/>
  <c r="AF17" i="14"/>
  <c r="M10" i="14"/>
  <c r="M8" i="14" s="1"/>
  <c r="M38" i="13"/>
  <c r="M13" i="13"/>
  <c r="M27" i="13"/>
  <c r="M26" i="13" s="1"/>
  <c r="M10" i="13"/>
  <c r="M8" i="13" s="1"/>
  <c r="M8" i="12"/>
  <c r="M356" i="12"/>
  <c r="M297" i="12"/>
  <c r="M25" i="12"/>
  <c r="M265" i="12"/>
  <c r="G36" i="12"/>
  <c r="G93" i="12"/>
  <c r="G265" i="12"/>
  <c r="G331" i="12"/>
  <c r="M194" i="12"/>
  <c r="M177" i="12" s="1"/>
  <c r="AF386" i="12"/>
  <c r="G86" i="12"/>
  <c r="I21" i="1"/>
  <c r="I39" i="1"/>
  <c r="I45" i="1" s="1"/>
  <c r="J75" i="1" l="1"/>
  <c r="G26" i="1"/>
  <c r="A27" i="1" s="1"/>
  <c r="A26" i="1"/>
  <c r="G29" i="1"/>
  <c r="G27" i="1" s="1"/>
  <c r="A29" i="1"/>
  <c r="J39" i="1"/>
  <c r="J45" i="1" s="1"/>
  <c r="J44" i="1"/>
  <c r="J43" i="1"/>
  <c r="J42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Chylík Jiří</author>
  </authors>
  <commentList>
    <comment ref="S6" authorId="0" shapeId="0" xr:uid="{6069D483-1E4B-4A55-97A4-71A1CAD80FD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242924D-91E6-4BCA-973C-FA09E0516A5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Chylík Jiří</author>
  </authors>
  <commentList>
    <comment ref="S6" authorId="0" shapeId="0" xr:uid="{47D1DC6B-1E83-460C-B5E1-FBB5DFC8BE4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5DFC376-ED75-4BF6-93F9-F11ACE1FF11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Chylík Jiří</author>
  </authors>
  <commentList>
    <comment ref="S6" authorId="0" shapeId="0" xr:uid="{525D69FF-172E-4158-9827-4D6BDA54E47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5A70DE0-2E4A-4B9D-83B4-03D61C5475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<sst xmlns="http://schemas.openxmlformats.org/spreadsheetml/2006/main" count="2363" uniqueCount="672">
  <si>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</si>
  <si>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</si>
  <si>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</si>
  <si>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</si>
  <si>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</si>
  <si>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</si>
  <si>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</si>
  <si>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</si>
  <si>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</si>
  <si>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</si>
  <si>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</si>
  <si>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</si>
  <si>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</si>
  <si>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</si>
  <si>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</si>
  <si>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</si>
  <si>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</si>
  <si>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</si>
  <si>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</si>
  <si>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</si>
  <si>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</si>
  <si>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</si>
  <si>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</si>
  <si>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</si>
  <si>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</si>
  <si>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</si>
  <si>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</si>
  <si>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</si>
  <si>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</si>
  <si>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</si>
  <si>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</si>
  <si>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</si>
  <si>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</si>
  <si>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</si>
  <si>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</si>
  <si>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</si>
  <si>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</si>
  <si>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</si>
  <si>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</si>
  <si>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</si>
  <si>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</si>
  <si>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</si>
  <si>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</si>
  <si>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224026-35</t>
  </si>
  <si>
    <t>Rekonstrukce otopné soustavy a ohřevu teplé vody v objektu B</t>
  </si>
  <si>
    <t>Stavba</t>
  </si>
  <si>
    <t>Stavební objekt</t>
  </si>
  <si>
    <t>01</t>
  </si>
  <si>
    <t>1. etapa - Chodba v jižním křídle 1.NP</t>
  </si>
  <si>
    <t>VYTÁPĚNÍ</t>
  </si>
  <si>
    <t>02</t>
  </si>
  <si>
    <t>MĚŘENÍ A REGULACE</t>
  </si>
  <si>
    <t>03</t>
  </si>
  <si>
    <t>MĚŘENÍ A REGULACE - PS</t>
  </si>
  <si>
    <t>Celkem za stavbu</t>
  </si>
  <si>
    <t>CZK</t>
  </si>
  <si>
    <t>#POPS</t>
  </si>
  <si>
    <t>Popis stavby: 224026-35 - Rekonstrukce otopné soustavy a ohřevu teplé vody v objektu B</t>
  </si>
  <si>
    <t>#POPO</t>
  </si>
  <si>
    <t>Popis objektu: 01 - 1. etapa - Chodba v jižním křídle 1.NP</t>
  </si>
  <si>
    <t>#POPR</t>
  </si>
  <si>
    <t>Popis rozpočtu: 01 - VYTÁPĚNÍ</t>
  </si>
  <si>
    <t>Popis rozpočtu: 02 - MĚŘENÍ A REGULACE</t>
  </si>
  <si>
    <t>Popis rozpočtu: 03 - MĚŘENÍ A REGULACE - PS</t>
  </si>
  <si>
    <t>Rekapitulace dílů</t>
  </si>
  <si>
    <t>Typ dílu</t>
  </si>
  <si>
    <t>416</t>
  </si>
  <si>
    <t>Podhledy a mezistropy montované lehké</t>
  </si>
  <si>
    <t>61</t>
  </si>
  <si>
    <t>Úpravy povrchů vnitřní</t>
  </si>
  <si>
    <t>94</t>
  </si>
  <si>
    <t>Lešení a stavební výtahy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</si>
  <si>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</si>
  <si>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</si>
  <si>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</si>
  <si>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</si>
  <si>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</si>
  <si>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</si>
  <si>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</si>
  <si>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</si>
  <si>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</si>
  <si>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</si>
  <si>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777</t>
  </si>
  <si>
    <t>Podlahy ze syntetických hmot</t>
  </si>
  <si>
    <t>784</t>
  </si>
  <si>
    <t>Malby</t>
  </si>
  <si>
    <t>M23</t>
  </si>
  <si>
    <t>Montáže potrubí</t>
  </si>
  <si>
    <t>MaR_HW</t>
  </si>
  <si>
    <t>Hardware</t>
  </si>
  <si>
    <t>MAR_KT</t>
  </si>
  <si>
    <t>Kabelové trasy, kabely</t>
  </si>
  <si>
    <t>MAR_OE</t>
  </si>
  <si>
    <t>Ostatní elektro</t>
  </si>
  <si>
    <t>MaR_V</t>
  </si>
  <si>
    <t>Ventily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</si>
  <si>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</si>
  <si>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</si>
  <si>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</si>
  <si>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</si>
  <si>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</si>
  <si>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</si>
  <si>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</si>
  <si>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</si>
  <si>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</si>
  <si>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</si>
  <si>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</si>
  <si>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</si>
  <si>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</si>
  <si>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</si>
  <si>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</si>
  <si>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</si>
  <si>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</si>
  <si>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</si>
  <si>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</si>
  <si>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</si>
  <si>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</si>
  <si>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</si>
  <si>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</si>
  <si>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</si>
  <si>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</si>
  <si>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</si>
  <si>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</si>
  <si>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</si>
  <si>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</si>
  <si>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</si>
  <si>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</si>
  <si>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</si>
  <si>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</si>
  <si>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</si>
  <si>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342264101R00</t>
  </si>
  <si>
    <t xml:space="preserve">Doplňkové práce osazení revizních dvířek do sádrokartonového podhledu, do 0,25 m2,  ,  </t>
  </si>
  <si>
    <t>kus</t>
  </si>
  <si>
    <t>801-1</t>
  </si>
  <si>
    <t>RTS 25/ I</t>
  </si>
  <si>
    <t>Práce</t>
  </si>
  <si>
    <t>Běžná</t>
  </si>
  <si>
    <t>POL1_</t>
  </si>
  <si>
    <t>s vyřezáním otvoru, osazením rámu s dvířky, prošroubováním a úpravou parotěsné zábrany,</t>
  </si>
  <si>
    <t>POP</t>
  </si>
  <si>
    <t>11</t>
  </si>
  <si>
    <t>VV</t>
  </si>
  <si>
    <t>342265195R00</t>
  </si>
  <si>
    <t>Příplatky k úpravě podkroví sádrokartonem za otvor ve stěně podkroví pl. 0,50 m2</t>
  </si>
  <si>
    <t>Odkaz na mn. položky pořadí 1 : 11,00000</t>
  </si>
  <si>
    <t>59591089.B</t>
  </si>
  <si>
    <t>Dvířka do sádrokartonu 300x300 mm s tlačným zámkem</t>
  </si>
  <si>
    <t xml:space="preserve">ks    </t>
  </si>
  <si>
    <t>Vlastní</t>
  </si>
  <si>
    <t>Indiv</t>
  </si>
  <si>
    <t>Odkaz na mn. položky pořadí 2 : 11,00000</t>
  </si>
  <si>
    <t>61-01</t>
  </si>
  <si>
    <t>Stavební výpomoci a úpravy, např. drážky, průrazy, prostupy, zazdívky zapravení, přeložení, atd., včetně veškrého příslušenství, doplňků kotevních a spojovacích prvků, provrchové úpravy</t>
  </si>
  <si>
    <t xml:space="preserve">hod   </t>
  </si>
  <si>
    <t>HZS</t>
  </si>
  <si>
    <t>POL10_</t>
  </si>
  <si>
    <t>Viz. technická zpráva</t>
  </si>
  <si>
    <t>Materiál pro zapravení je obsažen ve specifikaci položek nového rozvodu.</t>
  </si>
  <si>
    <t>50</t>
  </si>
  <si>
    <t>61-02</t>
  </si>
  <si>
    <t>Začištění, vyspravení a doplnění stávajících konstrukcí po provedení bouracích prací a prostupů</t>
  </si>
  <si>
    <t>hod</t>
  </si>
  <si>
    <t>75</t>
  </si>
  <si>
    <t>941941111R00</t>
  </si>
  <si>
    <t xml:space="preserve">Montáž lešení lehkého pracovního řadového s podlahami pronájem lešení za den </t>
  </si>
  <si>
    <t>m2</t>
  </si>
  <si>
    <t>800-3</t>
  </si>
  <si>
    <t>včetně kotvení</t>
  </si>
  <si>
    <t>SPI</t>
  </si>
  <si>
    <t>Odkaz na mn. položky pořadí 7 : 110,00000*30</t>
  </si>
  <si>
    <t>942941021R00</t>
  </si>
  <si>
    <t>Montáž lešení těžkého řadového s podlahami výšky do 10 m</t>
  </si>
  <si>
    <t>z fošen nebo dílců minimální tloušťky 38 mm, šířky od 2 do 2,5 m, při maximálním zatížení podlahové plochy 3 kPa (300 kg/m2), včetně kotvení,</t>
  </si>
  <si>
    <t>Včetně kotvení lešení.</t>
  </si>
  <si>
    <t>110</t>
  </si>
  <si>
    <t>942941821R00</t>
  </si>
  <si>
    <t>Demontáž lešení těžkého řadového s podlahami výšky do 10 m, šířky od 2 do 2,5 m, zatížení podlahové plochy do 3 kPa (300 kg/m2</t>
  </si>
  <si>
    <t>z fošen nebo dílců minimální tloušťky 38 mm, šířky od 2 do 2,5 m, při maximálním zatížení podlahové plochy 3 kPa (300 kg/m2),</t>
  </si>
  <si>
    <t>Odkaz na mn. položky pořadí 7 : 110,00000</t>
  </si>
  <si>
    <t>713300843R00</t>
  </si>
  <si>
    <t>Odstranění tepelné izolace těles z vláknitých materiálů  bez konstrukce bez povrchové úpravy</t>
  </si>
  <si>
    <t>800-713</t>
  </si>
  <si>
    <t>Odkaz na mn. položky pořadí 25 : 22,50000*0,5024</t>
  </si>
  <si>
    <t>Odkaz na mn. položky pořadí 26 : 50,30000*0,5024</t>
  </si>
  <si>
    <t>Odkaz na mn. položky pořadí 30 : 144,80000*0,55264</t>
  </si>
  <si>
    <t>Odkaz na mn. položky pořadí 31 : 26,10000*0,92002</t>
  </si>
  <si>
    <t>713552131R00</t>
  </si>
  <si>
    <t>Protipožární kabelové přepážky Protipožární trubní ucpávky EI 90, do D 108 mm, stěna</t>
  </si>
  <si>
    <t>Otvor se utěsní minerální vlnou. Ze zadní strany stěny se připevní přířez z požárně ochranné desky svorkami. Prostup i potrubí před a za prostupem je natřeno protipožární stěrkou. Cena obsahuje dodávku požární desky (přířez), minerální vlny a požární stěrky.</t>
  </si>
  <si>
    <t>Včetně pomocného lešení o výšce podlahy do 1900 mm a pro zatížení do 1,5 kPa.</t>
  </si>
  <si>
    <t>12</t>
  </si>
  <si>
    <t>8</t>
  </si>
  <si>
    <t>713-03</t>
  </si>
  <si>
    <t>Izolace potrubí pouzdry z minerální vlny s AL polepem DN20, tl. 30 mm, vč. montáže</t>
  </si>
  <si>
    <t>m</t>
  </si>
  <si>
    <t>- izolace ležatých rozvodů vedených v podhledech</t>
  </si>
  <si>
    <t>Odkaz na mn. položky pořadí 32 : 8,20000</t>
  </si>
  <si>
    <t>713-04</t>
  </si>
  <si>
    <t>Izolace potrubí pouzdry z minerální vlny s AL polepem DN25, tl. 30 mm, vč. montáže</t>
  </si>
  <si>
    <t>Odkaz na mn. položky pořadí 33 : 20,37000</t>
  </si>
  <si>
    <t>713-05</t>
  </si>
  <si>
    <t>Izolace potrubí pouzdry z minerální vlny s AL polepem DN32, tl. 40 mm, vč. montáže</t>
  </si>
  <si>
    <t>Odkaz na mn. položky pořadí 34 : 11,55000</t>
  </si>
  <si>
    <t>713-06</t>
  </si>
  <si>
    <t>Izolace potrubí pouzdry z minerální vlny s AL polepem DN40, tl. 40 mm vč. montáže</t>
  </si>
  <si>
    <t>Odkaz na mn. položky pořadí 35 : 10,50000</t>
  </si>
  <si>
    <t>713-08</t>
  </si>
  <si>
    <t>Izolace potrubí pouzdry z minerální vlny s AL polepem DN50, tl. 50 mm, vč. montáže</t>
  </si>
  <si>
    <t>Odkaz na mn. položky pořadí 36 : 15,70000</t>
  </si>
  <si>
    <t>713-09</t>
  </si>
  <si>
    <t>Izolace potrubí pouzdry z minerální vlny s AL polepem vnitřní průměr 76 mm, tl. 50 mm, vč. montáže</t>
  </si>
  <si>
    <t>Odkaz na mn. položky pořadí 37 : 36,10000</t>
  </si>
  <si>
    <t>Odkaz na mn. položky pořadí 27 : 1,50000</t>
  </si>
  <si>
    <t>713-10</t>
  </si>
  <si>
    <t>Izolace potrubí pouzdry z minerální vlny s AL polepem vnitřní průměr 89 mm, tl. 50 mm, vč. montáže</t>
  </si>
  <si>
    <t>Odkaz na mn. položky pořadí 38 : 14,10000</t>
  </si>
  <si>
    <t>Odkaz na mn. položky pořadí 28 : 2,00000</t>
  </si>
  <si>
    <t>713-11</t>
  </si>
  <si>
    <t>Izolace potrubí pouzdry z minerální vlny s AL polepem vnitřní průměr 108 mm, tl. 60 mm, vč. montáže</t>
  </si>
  <si>
    <t>Odkaz na mn. položky pořadí 50 : 51,34000</t>
  </si>
  <si>
    <t>Odkaz na mn. položky pořadí 29 : 1,50000</t>
  </si>
  <si>
    <t>713-13</t>
  </si>
  <si>
    <t>Izolační pouzdro na armatury, DN 80, vč. montáže</t>
  </si>
  <si>
    <t>viz technická zpráva</t>
  </si>
  <si>
    <t>Odkaz na mn. položky pořadí 88 : 1,00000</t>
  </si>
  <si>
    <t>713-14</t>
  </si>
  <si>
    <t>Izolační pouzdro na armatury, DN100, vč. montáže</t>
  </si>
  <si>
    <t>Odkaz na mn. položky pořadí 54 : 1,00000</t>
  </si>
  <si>
    <t>Odkaz na mn. položky pořadí 57 : 1,00000</t>
  </si>
  <si>
    <t>Odkaz na mn. položky pořadí 89 : 2,00000</t>
  </si>
  <si>
    <t>998713101R00</t>
  </si>
  <si>
    <t>Přesun hmot pro izolace tepelné v objektech výšky do 6 m</t>
  </si>
  <si>
    <t>t</t>
  </si>
  <si>
    <t>Přesun hmot</t>
  </si>
  <si>
    <t>POL7_</t>
  </si>
  <si>
    <t>50 m vodorovně</t>
  </si>
  <si>
    <t>998713192R00</t>
  </si>
  <si>
    <t>Přesun hmot pro izolace tepelné příplatek k ceně za zvětšený přesun přes vymezenou největší dopravní vzdálenost za vzdálenost do 100 m</t>
  </si>
  <si>
    <t>732-03</t>
  </si>
  <si>
    <t>Oběhové čerpadlo se snímačem difer. tlaku, s aut. přizpůsobením výkonu, přírubové DN80, PN10, Qnom= 24,6 m3/h při Hnom= 7 m, Qnom=24,6 m3/h při Hmax= 9,7 m, včetně montáže</t>
  </si>
  <si>
    <t>viz. technická zpráva a výkresová část</t>
  </si>
  <si>
    <t>1</t>
  </si>
  <si>
    <t>732-12</t>
  </si>
  <si>
    <t>Oběhové čerpadlo se snímačem difer. tlaku, s aut. přizpůsobením výkonu, zavitové 6/4", DN25, PN10, Qnom= 1,3 m3/h při Hnom=AUTO, Qnom=1,3 m3/h při Hmax= 8 m, včetně montáže</t>
  </si>
  <si>
    <t>733110806R00</t>
  </si>
  <si>
    <t>Demontáž potrubí z ocelových trubek závitových přes 15 do DN 32</t>
  </si>
  <si>
    <t>800-731</t>
  </si>
  <si>
    <t>5,8+5,8+0,8+0,8+1+1,2+2,8+2,7+0,8+0,8</t>
  </si>
  <si>
    <t>733110808R00</t>
  </si>
  <si>
    <t>Demontáž potrubí z ocelových trubek závitových přes 32 do DN 50</t>
  </si>
  <si>
    <t>14+1+2,4+2,2+3+2,9+1,3+4,5+19</t>
  </si>
  <si>
    <t>733121162R00</t>
  </si>
  <si>
    <t>Potrubí z trubek hladkých ocelových bezešvých tvářených za tepla  nízkotlaké a středotlaké, D 76, tloušťka stěny 3,2 mm</t>
  </si>
  <si>
    <t>Potrubí včetně tvarovek a zednických výpomocí.</t>
  </si>
  <si>
    <t>3*0,5</t>
  </si>
  <si>
    <t>733121165R00</t>
  </si>
  <si>
    <t>Potrubí z trubek hladkých ocelových bezešvých tvářených za tepla  nízkotlaké a středotlaké, D 89, tloušťka stěny 3,6 mm</t>
  </si>
  <si>
    <t>4*0,5</t>
  </si>
  <si>
    <t>733121168R00</t>
  </si>
  <si>
    <t>Potrubí z trubek hladkých ocelových bezešvých tvářených za tepla  nízkotlaké a středotlaké, D 108, tloušťka stěny 4 mm</t>
  </si>
  <si>
    <t>1,5</t>
  </si>
  <si>
    <t>733120826R00</t>
  </si>
  <si>
    <t>Demontáž potrubí z ocelových trubek hladkých přes 60,3 do D 89</t>
  </si>
  <si>
    <t>49,5+38,2+36+21,1</t>
  </si>
  <si>
    <t>733120832R00</t>
  </si>
  <si>
    <t>Demontáž potrubí z ocelových trubek hladkých přes 89 do D 133</t>
  </si>
  <si>
    <t>26,1</t>
  </si>
  <si>
    <t>733151833R00</t>
  </si>
  <si>
    <t>Potrubí pro vytápění a chlazení z trubek ocelových svařovaných spojovaných lisováním DN 20, pro horkou vodu do 140°C (do 1,6 MPa), nebo nízkotlakou páru 120°C (do 0,1 MPa)</t>
  </si>
  <si>
    <t>trubky bez povrchové úpravy, tvarovky zevně pozinkované</t>
  </si>
  <si>
    <t>1,8+6+0,4</t>
  </si>
  <si>
    <t>733151834R00</t>
  </si>
  <si>
    <t>Potrubí pro vytápění a chlazení z trubek ocelových svařovaných spojovaných lisováním DN 25, pro horkou vodu do 140°C (do 1,6 MPa), nebo nízkotlakou páru 120°C (do 0,1 MPa)</t>
  </si>
  <si>
    <t>2,4+5,8+5,8+1,8+1,8+1,8+0,97</t>
  </si>
  <si>
    <t>733151835R00</t>
  </si>
  <si>
    <t>Potrubí pro vytápění a chlazení z trubek ocelových svařovaných spojovaných lisováním DN 32, pro horkou vodu do 140°C (do 1,6 MPa), nebo nízkotlakou páru 120°C (do 0,1 MPa)</t>
  </si>
  <si>
    <t>4,8+6,2+0,55</t>
  </si>
  <si>
    <t>733151836R00</t>
  </si>
  <si>
    <t>Potrubí pro vytápění a chlazení z trubek ocelových svařovaných spojovaných lisováním DN 40, pro horkou vodu do 140°C (do 1,6 MPa), nebo nízkotlakou páru 120°C (do 0,1 MPa)</t>
  </si>
  <si>
    <t>0,8+5,8+1,6+1,8+0,5</t>
  </si>
  <si>
    <t>733151837R00</t>
  </si>
  <si>
    <t>Potrubí pro vytápění a chlazení z trubek ocelových svařovaných spojovaných lisováním DN 50, pro horkou vodu do 140°C (do 1,6 MPa), nebo nízkotlakou páru 120°C (do 0,1 MPa)</t>
  </si>
  <si>
    <t>10,3+4,6+0,8</t>
  </si>
  <si>
    <t>733151838R00</t>
  </si>
  <si>
    <t>Potrubí pro vytápění a chlazení z trubek ocelových svařovaných spojovaných lisováním DN 65, pro horkou vodu do 140°C (do 1,6 MPa), nebo nízkotlakou páru 120°C (do 0,1 MPa)</t>
  </si>
  <si>
    <t>34,4+1,7</t>
  </si>
  <si>
    <t>733151839R00</t>
  </si>
  <si>
    <t>Potrubí pro vytápění a chlazení z trubek ocelových svařovaných spojovaných lisováním DN 80, pro horkou vodu do 140°C (do 1,6 MPa), nebo nízkotlakou páru 120°C (do 0,1 MPa)</t>
  </si>
  <si>
    <t>13,4+0,7</t>
  </si>
  <si>
    <t>733191816R00</t>
  </si>
  <si>
    <t>Demontáž příslušenství potrubí - odřezání třmenových držáků bez demontáže konzol nebo výložníků  do D 44,5</t>
  </si>
  <si>
    <t>Odkaz na mn. položky pořadí 25 : 22,50000*0,62</t>
  </si>
  <si>
    <t>Odkaz na mn. položky pořadí 26 : 50,30000*0,62</t>
  </si>
  <si>
    <t>733191823R00</t>
  </si>
  <si>
    <t>Demontáž příslušenství potrubí - odřezání třmenových držáků bez demontáže konzol nebo výložníků  přes 44,5 do D 76</t>
  </si>
  <si>
    <t>Odkaz na mn. položky pořadí 26 : 50,30000*0,375</t>
  </si>
  <si>
    <t>Odkaz na mn. položky pořadí 30 : 144,80000*0,265</t>
  </si>
  <si>
    <t>733191828R00</t>
  </si>
  <si>
    <t>Demontáž příslušenství potrubí - odřezání třmenových držáků bez demontáže konzol nebo výložníků  přes 76 do D 108</t>
  </si>
  <si>
    <t>Odkaz na mn. položky pořadí 31 : 26,10000*0,208</t>
  </si>
  <si>
    <t>733193820R00</t>
  </si>
  <si>
    <t>Demontáž příslušenství potrubí - rozřezání konzol, podpěr a výložníků  z úhelníků přes 50/50/5 do 80/80/8 mm</t>
  </si>
  <si>
    <t>Včetně demontáže konzol, podpěr a výložníků zakotvených do zdiva jednostranně. Je - li nosná konstrukce vetknuta do zdiva oboustranně, určuje se počet rozřezání dvojnásobným množstvím.</t>
  </si>
  <si>
    <t>Odkaz na mn. položky pořadí 39 : 45,13600</t>
  </si>
  <si>
    <t>Odkaz na mn. položky pořadí 40 : 57,23450</t>
  </si>
  <si>
    <t>Odkaz na mn. položky pořadí 41 : 5,42880</t>
  </si>
  <si>
    <t>733190106R00</t>
  </si>
  <si>
    <t>Tlaková zkouška potrubí ocelových závitových, plastových, měděných do DN 32</t>
  </si>
  <si>
    <t>Včetně dodávky vody, uzavření a zabezpečení konců potrubí.</t>
  </si>
  <si>
    <t>733190107R00</t>
  </si>
  <si>
    <t>Tlaková zkouška potrubí ocelových závitových, plastových, měděných přes DN 32 do DN 40</t>
  </si>
  <si>
    <t>733190108R00</t>
  </si>
  <si>
    <t>Tlaková zkouška potrubí ocelových závitových, plastových, měděných přes DN 40 do DN 50</t>
  </si>
  <si>
    <t>733190109R00</t>
  </si>
  <si>
    <t>Tlaková zkouška potrubí ocelových závitových, plastových, měděných přes DN 50 do DN 65</t>
  </si>
  <si>
    <t>733190225R00</t>
  </si>
  <si>
    <t>Tlaková zkouška potrubí ocelových hladkých přes D 60,3/2,9 do D 89/3,6</t>
  </si>
  <si>
    <t>733190232R00</t>
  </si>
  <si>
    <t>Tlaková zkouška potrubí ocelových hladkých přes D 89/3,6 do D 133/4,5</t>
  </si>
  <si>
    <t>733193925R00</t>
  </si>
  <si>
    <t>Opravy rozvodu potrubí z ocelových trubek hladkých  zaslepení potrubí dýnkem  D 89 mm</t>
  </si>
  <si>
    <t>2</t>
  </si>
  <si>
    <t>733-01</t>
  </si>
  <si>
    <t>Potrubí z trubek ocelových S195T lisované DN 100, pro horkou vodu do 140°C (do 1,6 MPa)</t>
  </si>
  <si>
    <t xml:space="preserve"> nebo nízkotlakou páru 120°C (do 0,1 MPa), T-kus ocelový typ: redukovaný; materiál: uhlíková ocel; značka: ST35; DN = 100; DN3 = 65; těsnění: FKM/FPM; PN 16; teplota média -5 až 140 °C; povrc...</t>
  </si>
  <si>
    <t>48,9+2,44</t>
  </si>
  <si>
    <t>Kotevní zařízení včetně upevňovacích prvků</t>
  </si>
  <si>
    <t>soubor</t>
  </si>
  <si>
    <t>Specifikace</t>
  </si>
  <si>
    <t>POL3_</t>
  </si>
  <si>
    <t xml:space="preserve"> - Uchycení potrubí (závěsy typu U,L a objímky na potrubí)</t>
  </si>
  <si>
    <t xml:space="preserve"> - Objímky s tlumící vložkou pro upevnění teplovodního potrubí</t>
  </si>
  <si>
    <t xml:space="preserve"> - Maximální rozteče potrubních závěsů ležatých i svislých budou provedeny dle výrobce potrubí a výrobce uchycení</t>
  </si>
  <si>
    <t>998733101R00</t>
  </si>
  <si>
    <t>Přesun hmot pro rozvody potrubí v objektech výšky do 6 m</t>
  </si>
  <si>
    <t>998733193R00</t>
  </si>
  <si>
    <t>Přesun hmot pro rozvody potrubí příplatek k ceně za zvětšený přesun přes vymezenou největší dopravní vzdálenost  do 500 m</t>
  </si>
  <si>
    <t>734163159R00</t>
  </si>
  <si>
    <t>Filtr přírubový, litinový, DN 100, PN 16, bez navaření přírub, včetně dodávky materiálu</t>
  </si>
  <si>
    <t>734173217R00</t>
  </si>
  <si>
    <t>Přírubový spoj PN 0,6/I MPa, DN 80, včetně dodávky materiálu</t>
  </si>
  <si>
    <t>734173218R00</t>
  </si>
  <si>
    <t>Přírubový spoj PN 0,6/I MPa, DN 100, včetně dodávky materiálu</t>
  </si>
  <si>
    <t>Odkaz na mn. položky pořadí 54 : 1,00000*2</t>
  </si>
  <si>
    <t>Odkaz na mn. položky pořadí 57 : 1,00000*2</t>
  </si>
  <si>
    <t>Odkaz na mn. položky pořadí 87 : 2,00000*2</t>
  </si>
  <si>
    <t>Odkaz na mn. položky pořadí 89 : 2,00000*2</t>
  </si>
  <si>
    <t>734193239R00</t>
  </si>
  <si>
    <t>Klapka mezipřírubová, motýlová, zpětná , litinová, PN 16, spoj bez navaření přírub, DN 100, včetně dodávky materiálu</t>
  </si>
  <si>
    <t>734200822R00</t>
  </si>
  <si>
    <t>Demontáž závitových armatur se dvěma závity, přes 1/2 do G 1"</t>
  </si>
  <si>
    <t>26+18</t>
  </si>
  <si>
    <t>734200824R00</t>
  </si>
  <si>
    <t>Demontáž závitových armatur se dvěma závity, přes 6/4 do G 2"</t>
  </si>
  <si>
    <t>12+6</t>
  </si>
  <si>
    <t>734213112R00</t>
  </si>
  <si>
    <t>Ventil automatický, odvzdušňovací, mosazný, PN 10, DN 15, včetně dodávky materiálu</t>
  </si>
  <si>
    <t>734233111R00</t>
  </si>
  <si>
    <t>Kohout kulový, mosazný, DN 15, PN 25, vnitřní-vnitřní, včetně dodávky materiálu</t>
  </si>
  <si>
    <t>Odkaz na mn. položky pořadí 60 : 2,00000</t>
  </si>
  <si>
    <t>734235132R00</t>
  </si>
  <si>
    <t>Kohout kulový s odvodněním, mosazný, DN 20, PN 42, vnitřní-vnitřní, včetně dodávky materiálu</t>
  </si>
  <si>
    <t>734235133R00</t>
  </si>
  <si>
    <t>Kohout kulový s odvodněním, mosazný, DN 25, PN 35, vnitřní-vnitřní, včetně dodávky materiálu</t>
  </si>
  <si>
    <t>7</t>
  </si>
  <si>
    <t>734235134R00</t>
  </si>
  <si>
    <t>Kohout kulový s odvodněním, mosazný, DN 32, PN 35, vnitřní-vnitřní, včetně dodávky materiálu</t>
  </si>
  <si>
    <t>734235135R00</t>
  </si>
  <si>
    <t>Kohout kulový s odvodněním, mosazný, DN 40, PN 35, vnitřní-vnitřní, včetně dodávky materiálu</t>
  </si>
  <si>
    <t>3</t>
  </si>
  <si>
    <t>734235136R00</t>
  </si>
  <si>
    <t>Kohout kulový s odvodněním, mosazný, DN 50, PN 35, vnitřní-vnitřní, včetně dodávky materiálu</t>
  </si>
  <si>
    <t>734263312R00</t>
  </si>
  <si>
    <t>Šroubení topenářské, přímé, mosazné, DN 15, PN 10, včetně dodávky materiálu</t>
  </si>
  <si>
    <t>Odkaz na mn. položky pořadí 80 : 1,00000*2</t>
  </si>
  <si>
    <t>734263313R00</t>
  </si>
  <si>
    <t>Šroubení topenářské, přímé, mosazné, DN 20, PN 10, včetně dodávky materiálu</t>
  </si>
  <si>
    <t>Odkaz na mn. položky pořadí 77 : 5,00000*2</t>
  </si>
  <si>
    <t>734263314R00</t>
  </si>
  <si>
    <t>Šroubení topenářské, přímé, mosazné, DN 25, PN 10, včetně dodávky materiálu</t>
  </si>
  <si>
    <t>Odkaz na mn. položky pořadí 82 : 3,00000*2</t>
  </si>
  <si>
    <t>734263315R00</t>
  </si>
  <si>
    <t>Šroubení topenářské, přímé, mosazné, DN 32, PN 10, včetně dodávky materiálu</t>
  </si>
  <si>
    <t>Odkaz na mn. položky pořadí 83 : 3,00000*2</t>
  </si>
  <si>
    <t>734263316R00</t>
  </si>
  <si>
    <t>Šroubení topenářské, přímé, mosazné, DN 40, PN 10, včetně dodávky materiálu</t>
  </si>
  <si>
    <t>RTS 24/ II</t>
  </si>
  <si>
    <t>734293313R00</t>
  </si>
  <si>
    <t>Kohout kulový, napouštěcí a vypouštěcí, mosazný, DN 20, PN 10, včetně dodávky materiálu</t>
  </si>
  <si>
    <t>734494121R00</t>
  </si>
  <si>
    <t>Návarek s metrickým závitem M 20 x 1,5, délka do 220 mm, včetně dodávky materiálu</t>
  </si>
  <si>
    <t>Odkaz na mn. položky pořadí 85 : 1,00000</t>
  </si>
  <si>
    <t>734494213R00</t>
  </si>
  <si>
    <t>Návarek s trubkovým závitem G 1/2", včetně dodávky materiálu</t>
  </si>
  <si>
    <t>734494214R00</t>
  </si>
  <si>
    <t>Návarek s trubkovým závitem G 3/4", včetně dodávky materiálu</t>
  </si>
  <si>
    <t>Odkaz na mn. položky pořadí 72 : 2,00000</t>
  </si>
  <si>
    <t>734-01</t>
  </si>
  <si>
    <t>Vyvažovací ventil DN 15, vč. měřících ventilků, specifikace viz technická zpráva, včetně montáže</t>
  </si>
  <si>
    <t>734-02</t>
  </si>
  <si>
    <t>Vyvažovací ventil DN 20, vč. měřících ventilků, specifikace viz technická zpráva, včetně montáže</t>
  </si>
  <si>
    <t>5</t>
  </si>
  <si>
    <t>734-03</t>
  </si>
  <si>
    <t>Vyvažovací ventil DN 25, vč. měřících ventilků, specifikace viz technická zpráva, včetně montáže</t>
  </si>
  <si>
    <t>734-04</t>
  </si>
  <si>
    <t>Vyvažovací ventil DN 32, vč. měřících ventilků, specifikace viz technická zpráva, včetně montáže</t>
  </si>
  <si>
    <t>734-05</t>
  </si>
  <si>
    <t>Regulátor tlakové diference DN 15, 10-60 kPa, PN16, specifikace viz technická zpráva, včetně montáže</t>
  </si>
  <si>
    <t>734-06</t>
  </si>
  <si>
    <t>Regulátor tlakové diference DN 20, 10-60 kPa, PN16, specifikace viz technická zpráva, včetně montáže</t>
  </si>
  <si>
    <t>734-07</t>
  </si>
  <si>
    <t>Regulátor tlakové diference DN 25, 10-60 kPa, PN16, specifikace viz technická zpráva, včetně montáže</t>
  </si>
  <si>
    <t>734-08</t>
  </si>
  <si>
    <t>Regulátor tlakové diference DN 32, 10-40 kPa, PN16, specifikace viz technická zpráva, včetně montáže</t>
  </si>
  <si>
    <t>734-11</t>
  </si>
  <si>
    <t>Teploměr 0-120°C, včetně montáže</t>
  </si>
  <si>
    <t>734-12</t>
  </si>
  <si>
    <t>Manometr 0-6bar, M20x1,5, vč. zahnuté přivařovací smyčky M20x1,5, vč. třícestného ventilu, včetně montáže</t>
  </si>
  <si>
    <t>734-14</t>
  </si>
  <si>
    <t>Termomanometr 0-6 bar a 0-120 °C, včetně montáže</t>
  </si>
  <si>
    <t>734-21</t>
  </si>
  <si>
    <t>Vibrace tlumící mezikus, DN 100, PN10, Tmax=100°C</t>
  </si>
  <si>
    <t>734-22</t>
  </si>
  <si>
    <t>Vyvažovací ventil přírubový DN 80, vč. měřících ventilků, specifikace viz technická zpráva, včetně montáže</t>
  </si>
  <si>
    <t>734-51</t>
  </si>
  <si>
    <t>Uzavírací přírubová klapka, s ručním převodovým kolem, PN10, DN100, vč. montáže</t>
  </si>
  <si>
    <t>998734101R00</t>
  </si>
  <si>
    <t>Přesun hmot pro armatury v objektech výšky do 6 m</t>
  </si>
  <si>
    <t>998734193R00</t>
  </si>
  <si>
    <t>Přesun hmot pro armatury příplatek k ceně za zvětšený přesun přes vymezenou největší dopravní vzdálenost  do 500 m</t>
  </si>
  <si>
    <t>735-01</t>
  </si>
  <si>
    <t>Termostatická hlavice pro veřejné prostory v provedení "antivandal", včetně montáže</t>
  </si>
  <si>
    <t>777101101R00</t>
  </si>
  <si>
    <t>Příprava podkladu vysávání podlah průmyslovým vysavačem</t>
  </si>
  <si>
    <t>800-773</t>
  </si>
  <si>
    <t>130</t>
  </si>
  <si>
    <t>784011221RT2</t>
  </si>
  <si>
    <t>Ostatní práce zakrytí předmětů,  , včetně dodávky fólie tl. 0,04 mm</t>
  </si>
  <si>
    <t>800-784</t>
  </si>
  <si>
    <t>230120041R00</t>
  </si>
  <si>
    <t>Čištění potrubí profukováním nebo proplach. DN 32</t>
  </si>
  <si>
    <t>230120042R00</t>
  </si>
  <si>
    <t>Čištění potrubí profukováním nebo proplach. DN 40</t>
  </si>
  <si>
    <t>230120043R00</t>
  </si>
  <si>
    <t>Čištění potrubí profukováním nebo proplach. DN 50</t>
  </si>
  <si>
    <t>230120044R00</t>
  </si>
  <si>
    <t>Čištění potrubí profukováním nebo proplach. DN 65</t>
  </si>
  <si>
    <t>230120045R00</t>
  </si>
  <si>
    <t>Čištění potrubí profukováním nebo proplach. DN 80</t>
  </si>
  <si>
    <t>230120046R00</t>
  </si>
  <si>
    <t>Čištění potrubí profukováním nebo proplach. DN 100</t>
  </si>
  <si>
    <t>230170001R00</t>
  </si>
  <si>
    <t>Příprava pro zkoušku těsnosti, DN do 40</t>
  </si>
  <si>
    <t>sada</t>
  </si>
  <si>
    <t>230170002R00</t>
  </si>
  <si>
    <t>Příprava pro zkoušku těsnosti, DN 50 - 80</t>
  </si>
  <si>
    <t>POL1_9</t>
  </si>
  <si>
    <t>230170003R00</t>
  </si>
  <si>
    <t>Příprava pro zkoušku těsnosti, DN 100 - 125</t>
  </si>
  <si>
    <t>230170011R00</t>
  </si>
  <si>
    <t>Zkouška těsnosti potrubí, DN do 40</t>
  </si>
  <si>
    <t>230170012R00</t>
  </si>
  <si>
    <t>Zkouška těsnosti potrubí, DN 50 - 80</t>
  </si>
  <si>
    <t>230170013R00</t>
  </si>
  <si>
    <t>Zkouška těsnosti potrubí, DN 100 - 125</t>
  </si>
  <si>
    <t>979951111R00</t>
  </si>
  <si>
    <t>Výkup kovů železný šrot, tloušťky do 4 mm</t>
  </si>
  <si>
    <t>801-3</t>
  </si>
  <si>
    <t>Pro vyjádření výnosu ve prospěch zhotovitele je nutné jednotkovou cenu uvést se záporným znaménkem. (Získaná částka ponižuje náklad stavby.)</t>
  </si>
  <si>
    <t>Odkaz na dem. hmot. položky pořadí 25 : 0,07200</t>
  </si>
  <si>
    <t>Odkaz na dem. hmot. položky pořadí 26 : 0,26760</t>
  </si>
  <si>
    <t>Odkaz na dem. hmot. položky pořadí 30 : 1,21777</t>
  </si>
  <si>
    <t>Odkaz na dem. hmot. položky pořadí 39 : 0,00632</t>
  </si>
  <si>
    <t>Odkaz na dem. hmot. položky pořadí 42 : 0,80526</t>
  </si>
  <si>
    <t>Odkaz na dem. hmot. položky pořadí 58 : 0,04840</t>
  </si>
  <si>
    <t>Odkaz na dem. hmot. položky pořadí 59 : 0,06300</t>
  </si>
  <si>
    <t>979951112R00</t>
  </si>
  <si>
    <t>Výkup kovů železný šrot, tloušťky nad 4 mm</t>
  </si>
  <si>
    <t>Odkaz na dem. hmot. položky pořadí 31 : 0,36122</t>
  </si>
  <si>
    <t>979981104R00</t>
  </si>
  <si>
    <t>Kontejner, přistavení na 24 h, odvoz a likvidace, kapacita 9 t, suť bez příměsí</t>
  </si>
  <si>
    <t>Odkaz na mn. položky pořadí 107 : 2,48034</t>
  </si>
  <si>
    <t>Odkaz na mn. položky pořadí 108 : 0,36122</t>
  </si>
  <si>
    <t>Odkaz na mn. položky pořadí 112 : 2,78407</t>
  </si>
  <si>
    <t>Odkaz na mn. položky pořadí 113 : 0,10000</t>
  </si>
  <si>
    <t>979082111R00</t>
  </si>
  <si>
    <t>Vnitrostaveništní doprava suti a vybouraných hmot do 10 m</t>
  </si>
  <si>
    <t>Odkaz na mn. položky pořadí 109 : 5,72564</t>
  </si>
  <si>
    <t>979083117R00</t>
  </si>
  <si>
    <t>Vodorovné přemístění suti přes 5000 m do 6000 m</t>
  </si>
  <si>
    <t>800-6</t>
  </si>
  <si>
    <t>včetně naložení na dopravní prostředek a složení,</t>
  </si>
  <si>
    <t>979990144R00</t>
  </si>
  <si>
    <t>Poplatek za uložení, minerální vata,  , skupina 17 06 04 z Katalogu odpadů</t>
  </si>
  <si>
    <t>Odkaz na dem. hmot. položky pořadí 9 : 2,78407</t>
  </si>
  <si>
    <t>979999999R00</t>
  </si>
  <si>
    <t>Poplatek za recyklaci, suti s 10 % příměsi dřeva, plastu apod.,  , skupina 17 01 07 z Katalogu odpadů</t>
  </si>
  <si>
    <t>0,1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</si>
  <si>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</si>
  <si>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</si>
  <si>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</si>
  <si>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</si>
  <si>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</si>
  <si>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979088212R00</t>
  </si>
  <si>
    <t>Nakládání suti a vybouraných hmot nakládání suti a vybouraných hmot na dopravní prostředky pro vodorovné přemístění</t>
  </si>
  <si>
    <t>na dopravní prostředky pro vodorovné přemístění,</t>
  </si>
  <si>
    <t>VRN-VN-05</t>
  </si>
  <si>
    <t>Vypuštění systému</t>
  </si>
  <si>
    <t>VRN-VN-06</t>
  </si>
  <si>
    <t>Napuštění systému a úprava vody na výstupní parametry viz technická zpráva</t>
  </si>
  <si>
    <t>VRN-VN-07</t>
  </si>
  <si>
    <t>Vizuální kontrola svárů (ČSN EN ISO 17637 (051180)</t>
  </si>
  <si>
    <t>904      R02</t>
  </si>
  <si>
    <t>Hzs-zkousky v ramci montaz.praci, Topná zkouška</t>
  </si>
  <si>
    <t>Prav.M</t>
  </si>
  <si>
    <t>VRN-VN-08</t>
  </si>
  <si>
    <t>Požární hlídka po dokončení svářečských prací</t>
  </si>
  <si>
    <t>VRN-VN-10</t>
  </si>
  <si>
    <t>Zkouška těsnosti dle ČSN 060310</t>
  </si>
  <si>
    <t>VRN-VN-12</t>
  </si>
  <si>
    <t>Označení potrubí podle ČSN 13 0072</t>
  </si>
  <si>
    <t>VRN-VN-13</t>
  </si>
  <si>
    <t>Odvzdušnění soustavy včetně koordinace s uživatelem napojených staveb na otopnou soustavu</t>
  </si>
  <si>
    <t>220250000100R</t>
  </si>
  <si>
    <t>Agregát elektrického proudu do  15 kVA</t>
  </si>
  <si>
    <t>STROJ</t>
  </si>
  <si>
    <t>Stroj</t>
  </si>
  <si>
    <t>POL6_</t>
  </si>
  <si>
    <t>Jedná se o dodávku elektrické energie pro potřeby zhotovitele. Nejedná se o dodávku stroje.</t>
  </si>
  <si>
    <t>00411 R</t>
  </si>
  <si>
    <t>Přípravné a průzkumné služby či práce</t>
  </si>
  <si>
    <t>Soubor</t>
  </si>
  <si>
    <t>VRN</t>
  </si>
  <si>
    <t>POL99_8</t>
  </si>
  <si>
    <t>Náklady na provedení průzkumů nebo doplnění stávajících průzkumů, pokud je obchodní podmínky vyžadují a tyto průzkumy nejsou v</t>
  </si>
  <si>
    <t>dostatečném rozsahu součástí projektové dokumentace.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</si>
  <si>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</si>
  <si>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</si>
  <si>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</si>
  <si>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</si>
  <si>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</si>
  <si>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</t>
  </si>
  <si>
    <t>zvýšené náklady související s omezením provozem v areálu objednatele nebo o náklady v důsledku nezbytného respektování stávající</t>
  </si>
  <si>
    <t>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</si>
  <si>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</si>
  <si>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</si>
  <si>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</t>
  </si>
  <si>
    <t>provádění stavebních prací, Jedná se zejména o náklady související s podmínkami místa provádění.</t>
  </si>
  <si>
    <t>005124010R</t>
  </si>
  <si>
    <t>Koordinační činnost</t>
  </si>
  <si>
    <t>Koordinace stavebních a technologických dodávek stavby.</t>
  </si>
  <si>
    <t>2 10</t>
  </si>
  <si>
    <t>Zajištění pravidelného úklidu všech řešených prostor včetně navazujících komunikačních a transp., prostor, včetně závěrečného úklidu stavby</t>
  </si>
  <si>
    <t>0R</t>
  </si>
  <si>
    <t>materiál drobný</t>
  </si>
  <si>
    <t>Kč</t>
  </si>
  <si>
    <t>SPCM</t>
  </si>
  <si>
    <t>RTS 23/ I</t>
  </si>
  <si>
    <t>2500</t>
  </si>
  <si>
    <t>005241010R</t>
  </si>
  <si>
    <t xml:space="preserve">Dokumentace skutečného provedení </t>
  </si>
  <si>
    <t>R-položka</t>
  </si>
  <si>
    <t>POL12_1</t>
  </si>
  <si>
    <t>Náklady na vyhotovení dokumentace skutečného provedení stavby a její předání objednateli v požadované formě a požadovaném počtu  - pouze kompletace</t>
  </si>
  <si>
    <t>005211080R</t>
  </si>
  <si>
    <t xml:space="preserve">Bezpečnostní a hygienická opatření na staveništi </t>
  </si>
  <si>
    <t>Náklady na ztížené podmínky bezpečnostních a hygienických opatření z důvodu místa provádění.</t>
  </si>
  <si>
    <t>005231040R</t>
  </si>
  <si>
    <t>Provozní řády</t>
  </si>
  <si>
    <t>Náklady na vyhotovení dokumentace skutečného provedení stavby a její předání objednateli v požadované formě a požadovaném počtu.</t>
  </si>
  <si>
    <t>14 04</t>
  </si>
  <si>
    <t>Stavební přípomocné práce pro profese ÚT</t>
  </si>
  <si>
    <t>Stavební přípomocné práce pro instalaci nových trubních rozvodů a technologických celků.</t>
  </si>
  <si>
    <t>2 03</t>
  </si>
  <si>
    <t>Zpracování technologických postupů bouracích prací včetně vymezení ohroženého prostoru, podchycení a odsouhlasení navrženého řešení</t>
  </si>
  <si>
    <t>2 04</t>
  </si>
  <si>
    <t>D+M pomocné konstrukce zajištující ochranu osob stavby včetně veškerého přslušenství, doplňků,, kotevních a spojovacích prvků</t>
  </si>
  <si>
    <t>2 05</t>
  </si>
  <si>
    <t>D vystěhování a příprava řešeného prostoru k provádění stavebních úpravvčetně D+M zakrytí a zabezp., stávajících konstrukcí, předmětů a prvků před znečištěním, nebo porušením v průběhu stavebních úprav</t>
  </si>
  <si>
    <t>2 06</t>
  </si>
  <si>
    <t>Zpětné nastěhování a montáž zařízení do řešeného prostoru (např. nábytek, vybavení, zařízení a jiné předměty a konstrukce)</t>
  </si>
  <si>
    <t>2 07</t>
  </si>
  <si>
    <t>Vymezení řešeného prostoru stavebního objektu a vymezení transportních tras stavebního materiálu</t>
  </si>
  <si>
    <t>2 08</t>
  </si>
  <si>
    <t>Opatření proti vstupu nepovolaných osob včetně veškerého příslušenství, kotevních a spojovacích prvků, povrchových úprav</t>
  </si>
  <si>
    <t>2 09</t>
  </si>
  <si>
    <t>Provozní opatření po dobu výstavby pozn. zhotovitel je povinen respektovat provoz investora, modernizace bude probíhat za plného obsazení budov a provozu objednatele</t>
  </si>
  <si>
    <t>2 12</t>
  </si>
  <si>
    <t>Zpracování plánu organizace výstavby</t>
  </si>
  <si>
    <t>2 13</t>
  </si>
  <si>
    <t>Koordinační činnost dodavatele v rámci stavby, včetně koordinační činnosti se subdodavateli, ostatními zhotoviteli, objednatelem a uživatelem stavby</t>
  </si>
  <si>
    <t>2 14</t>
  </si>
  <si>
    <t>Fotodokumentace postupu prací - 2 x týdně, elektronicky</t>
  </si>
  <si>
    <t>2 15</t>
  </si>
  <si>
    <t>Předložení použité technologie a vzorků před konečnou montáží</t>
  </si>
  <si>
    <t>2 16</t>
  </si>
  <si>
    <t>Rozbor topné vody po uvedení do provozu včetně doložení technickému, autorskému dozoru a zástupci objednatele</t>
  </si>
  <si>
    <t>2 20</t>
  </si>
  <si>
    <t>Dokladová část k realizaci</t>
  </si>
  <si>
    <t>SUM</t>
  </si>
  <si>
    <t>END</t>
  </si>
  <si>
    <t>HW-IO-824A</t>
  </si>
  <si>
    <t>Digitální výstupní modul - 6 DO</t>
  </si>
  <si>
    <t>ks</t>
  </si>
  <si>
    <t>POL3_0</t>
  </si>
  <si>
    <t>HW-311</t>
  </si>
  <si>
    <t>Montáž a zapojení rozšiřujícího modulu (osazení v rámci výroby rozvaděče IRC MaR, zapojení dle, dílenské dokumentace)</t>
  </si>
  <si>
    <t>HW-CLNXEH26ND</t>
  </si>
  <si>
    <t>Regulátor PLC včetně licence - integrované 10UI, 4AO, 4DI, 8DO, podpora BACnet IP, BACnet MS/TP,, Panel-Bus, Meter-Bus, ModBus RTU, Modbus TCP, LonWorks, webserwer - výstup pro displej</t>
  </si>
  <si>
    <t>HW-310</t>
  </si>
  <si>
    <t>Montáž a zapojení regulátoru (osazení v rámci výroby rozvaděče MaR DT01, zapojení dle dílenské, dokumentace)</t>
  </si>
  <si>
    <t>341350212R</t>
  </si>
  <si>
    <t>Kabel sdělovací stíněný J-Y(St)Y 2x2x0,8</t>
  </si>
  <si>
    <t>34121550R</t>
  </si>
  <si>
    <t>Kabel sdělovací s Cu jádrem JYTY 2 x 1 mm</t>
  </si>
  <si>
    <t>371201305R</t>
  </si>
  <si>
    <t>Kabel UTP dvojitý plášť Cat6e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</si>
  <si>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</si>
  <si>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</si>
  <si>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34572178R</t>
  </si>
  <si>
    <t>lišta elektroinstalační hranatá; mat. PVC samozhášivé; Š x V 60 x 40 mm; délka 2,00 m; bílá; stupeň hořlavosti A1-F; teplot.rozsah -5 až 60 °C</t>
  </si>
  <si>
    <t>220301023R00</t>
  </si>
  <si>
    <t>Lišta elektroinstalační L 70</t>
  </si>
  <si>
    <t>M21-006</t>
  </si>
  <si>
    <t>Průchod kruhový do D5 zdivem</t>
  </si>
  <si>
    <t>M21-001</t>
  </si>
  <si>
    <t>Průchod kruhový do D10 zdivem/stropem - beton</t>
  </si>
  <si>
    <t>974082116R00</t>
  </si>
  <si>
    <t>Vysekání rýh pro vodiče v omítce stěn  z jakékoliv malty vápenné nebo vápenocementové, šířky do 150 mm</t>
  </si>
  <si>
    <t>včetně pomocného lešení o výšce podlahy do 1900 mm a pro zatížení do 1,5 kPa  (150 kg/m2),</t>
  </si>
  <si>
    <t>222281301R00</t>
  </si>
  <si>
    <t>JYTY 1 mm - CYKY do 2,5 mm, 2-5 žil, v trubkách</t>
  </si>
  <si>
    <t>210100001R00</t>
  </si>
  <si>
    <t>Ukončení vodičů  v rozvaděči včetně zapojení a vodičové koncovky,  , průřez do 2,5 mm2</t>
  </si>
  <si>
    <t>M21</t>
  </si>
  <si>
    <t>OE-004</t>
  </si>
  <si>
    <t>Drobný elektroinstalační a spojovací materiál (vazací pásky, hmoždinky, vruty, závitové tyče, wago, svorky, instalační krabice, popisky, popisovače, barevné lepící pásky…)</t>
  </si>
  <si>
    <t>IRC DT01-MaR+SI 45166013-5066</t>
  </si>
  <si>
    <t>Zapuštěný rozvaděč pod omítku 1200x600x260, IP43, protipožární odolnost EI30, IN=40A, IkS=8,0kA,, přívod a vývody vrchem, barva dle standardu investora, s přepěťovou ochranou, jištěním silového</t>
  </si>
  <si>
    <t>přívodu, výstrojí pro IRC, částí MaR dle výrobní dokumentace, IRC regulace</t>
  </si>
  <si>
    <t>650031119R00</t>
  </si>
  <si>
    <t>Osazení rozvodnice do výklenku, pl. do 1,0 m2</t>
  </si>
  <si>
    <t>M65</t>
  </si>
  <si>
    <t>POL99_</t>
  </si>
  <si>
    <t>OE-104</t>
  </si>
  <si>
    <t>Dílenská dokumentace rozvaděče</t>
  </si>
  <si>
    <t>OE-105</t>
  </si>
  <si>
    <t>Projektová dokumentace skutečného stavu</t>
  </si>
  <si>
    <t>713551312R00</t>
  </si>
  <si>
    <t xml:space="preserve">Protipožární kabelové přepážky Protipožární kabelové ucpávky EI 90, do d 160 mm (140 x 140 mm) </t>
  </si>
  <si>
    <t>941955003R00</t>
  </si>
  <si>
    <t>Lešení lehké pracovní pomocné pomocné, o výšce lešeňové podlahy přes 1,9 do 2,5 m</t>
  </si>
  <si>
    <t>OE-108</t>
  </si>
  <si>
    <t>Ostatní režijní náklady</t>
  </si>
  <si>
    <t>V-VXF32.80-100</t>
  </si>
  <si>
    <t>Třícestný regulační ventil, přírubové provedení, zdvihový, DN80, Kvs 100m3/hod, zdvih 20mm</t>
  </si>
  <si>
    <t>VS-SKC60</t>
  </si>
  <si>
    <t>Servopohon elektrohydraulický, 24V AC/DC, 0-10V, zdvih 20mm</t>
  </si>
  <si>
    <t>222611211R00</t>
  </si>
  <si>
    <t xml:space="preserve">Montáž servopohonu 230/ 24 V, 0-10 V/ 4-20 mA, včetně zapojení </t>
  </si>
  <si>
    <t>OE-201</t>
  </si>
  <si>
    <t>Připojení čerpadla 230 V, včetně připojení monitorovacích a ovládacích signálů</t>
  </si>
  <si>
    <t>OE-102</t>
  </si>
  <si>
    <t>Demontáže</t>
  </si>
  <si>
    <t>222612121R00</t>
  </si>
  <si>
    <t>Kompletní kotrola zapojení HW</t>
  </si>
  <si>
    <t>DB</t>
  </si>
  <si>
    <t>Mendelova univerzita v Brně</t>
  </si>
  <si>
    <t>Zemědelská 1665/1</t>
  </si>
  <si>
    <t>CZ62156489</t>
  </si>
  <si>
    <t>613 00, Brno - Černá Pole</t>
  </si>
  <si>
    <t>Objekt: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</si>
</sst>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8" fillId="0" borderId="6" xfId="0" applyFont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0" fillId="3" borderId="6" xfId="0" applyFill="1" applyBorder="1" applyAlignment="1">
      <alignment wrapText="1"/>
    </xf>
    <xf numFmtId="0" fontId="0" fillId="3" borderId="8" xfId="0" applyFill="1" applyBorder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o0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sheetProtection algorithmName="SHA-512" hashValue="KX86auKxZEMmqogEK/pfgbGG4gLLH7yXIXPeFmOzIEgRQgSEzk8gFx2caG/98Rhik37PWZcnQG3UQqK3UQcNWA==" saltValue="i0mL++lHGOl/SIDviq2Fp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S15" sqref="S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8" t="s">
        <v>41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">
      <c r="A2" s="2"/>
      <c r="B2" s="76" t="s">
        <v>22</v>
      </c>
      <c r="C2" s="77"/>
      <c r="D2" s="78" t="s">
        <v>43</v>
      </c>
      <c r="E2" s="224" t="s">
        <v>44</v>
      </c>
      <c r="F2" s="225"/>
      <c r="G2" s="225"/>
      <c r="H2" s="225"/>
      <c r="I2" s="225"/>
      <c r="J2" s="226"/>
      <c r="O2" s="1"/>
    </row>
    <row r="3" spans="1:15" ht="27" hidden="1" customHeight="1" x14ac:dyDescent="0.2">
      <c r="A3" s="2"/>
      <c r="B3" s="79"/>
      <c r="C3" s="77"/>
      <c r="D3" s="80"/>
      <c r="E3" s="227"/>
      <c r="F3" s="228"/>
      <c r="G3" s="228"/>
      <c r="H3" s="228"/>
      <c r="I3" s="228"/>
      <c r="J3" s="229"/>
    </row>
    <row r="4" spans="1:15" ht="23.25" customHeight="1" x14ac:dyDescent="0.2">
      <c r="A4" s="2"/>
      <c r="B4" s="81" t="s">
        <v>671</v>
      </c>
      <c r="C4" s="82"/>
      <c r="D4" s="253" t="s">
        <v>47</v>
      </c>
      <c r="E4" s="254" t="s">
        <v>48</v>
      </c>
      <c r="F4" s="255"/>
      <c r="G4" s="255"/>
      <c r="H4" s="255"/>
      <c r="I4" s="255"/>
      <c r="J4" s="256"/>
    </row>
    <row r="5" spans="1:15" ht="24" customHeight="1" x14ac:dyDescent="0.2">
      <c r="A5" s="2"/>
      <c r="B5" s="31" t="s">
        <v>42</v>
      </c>
      <c r="D5" s="216" t="s">
        <v>667</v>
      </c>
      <c r="E5" s="217"/>
      <c r="F5" s="217"/>
      <c r="G5" s="217"/>
      <c r="H5" s="18" t="s">
        <v>40</v>
      </c>
      <c r="I5" s="22">
        <v>62156489</v>
      </c>
      <c r="J5" s="8"/>
    </row>
    <row r="6" spans="1:15" ht="15.75" customHeight="1" x14ac:dyDescent="0.2">
      <c r="A6" s="2"/>
      <c r="B6" s="28"/>
      <c r="C6" s="55"/>
      <c r="D6" s="216" t="s">
        <v>668</v>
      </c>
      <c r="E6" s="217"/>
      <c r="F6" s="217"/>
      <c r="G6" s="217"/>
      <c r="H6" s="18" t="s">
        <v>34</v>
      </c>
      <c r="I6" s="22" t="s">
        <v>669</v>
      </c>
      <c r="J6" s="8"/>
    </row>
    <row r="7" spans="1:15" ht="15.75" customHeight="1" x14ac:dyDescent="0.2">
      <c r="A7" s="2"/>
      <c r="B7" s="29"/>
      <c r="C7" s="56"/>
      <c r="D7" s="252" t="s">
        <v>670</v>
      </c>
      <c r="E7" s="252"/>
      <c r="F7" s="252"/>
      <c r="G7" s="25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1"/>
      <c r="E11" s="231"/>
      <c r="F11" s="231"/>
      <c r="G11" s="231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34</v>
      </c>
      <c r="I12" s="83"/>
      <c r="J12" s="8"/>
    </row>
    <row r="13" spans="1:15" ht="15.75" customHeight="1" x14ac:dyDescent="0.2">
      <c r="A13" s="2"/>
      <c r="B13" s="29"/>
      <c r="C13" s="56"/>
      <c r="D13" s="84"/>
      <c r="E13" s="214"/>
      <c r="F13" s="215"/>
      <c r="G13" s="21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0"/>
      <c r="F15" s="230"/>
      <c r="G15" s="232"/>
      <c r="H15" s="232"/>
      <c r="I15" s="232" t="s">
        <v>29</v>
      </c>
      <c r="J15" s="233"/>
    </row>
    <row r="16" spans="1:15" ht="23.25" customHeight="1" x14ac:dyDescent="0.2">
      <c r="A16" s="137" t="s">
        <v>24</v>
      </c>
      <c r="B16" s="38" t="s">
        <v>24</v>
      </c>
      <c r="C16" s="62"/>
      <c r="D16" s="63"/>
      <c r="E16" s="202"/>
      <c r="F16" s="203"/>
      <c r="G16" s="202"/>
      <c r="H16" s="203"/>
      <c r="I16" s="202">
        <f>SUMIF(F57:F74,A16,I57:I74)+SUMIF(F57:F74,"PSU",I57:I74)</f>
        <v>0</v>
      </c>
      <c r="J16" s="204"/>
    </row>
    <row r="17" spans="1:10" ht="23.25" customHeight="1" x14ac:dyDescent="0.2">
      <c r="A17" s="137" t="s">
        <v>25</v>
      </c>
      <c r="B17" s="38" t="s">
        <v>25</v>
      </c>
      <c r="C17" s="62"/>
      <c r="D17" s="63"/>
      <c r="E17" s="202"/>
      <c r="F17" s="203"/>
      <c r="G17" s="202"/>
      <c r="H17" s="203"/>
      <c r="I17" s="202">
        <f>SUMIF(F57:F74,A17,I57:I74)</f>
        <v>0</v>
      </c>
      <c r="J17" s="204"/>
    </row>
    <row r="18" spans="1:10" ht="23.25" customHeight="1" x14ac:dyDescent="0.2">
      <c r="A18" s="137" t="s">
        <v>26</v>
      </c>
      <c r="B18" s="38" t="s">
        <v>26</v>
      </c>
      <c r="C18" s="62"/>
      <c r="D18" s="63"/>
      <c r="E18" s="202"/>
      <c r="F18" s="203"/>
      <c r="G18" s="202"/>
      <c r="H18" s="203"/>
      <c r="I18" s="202">
        <f>SUMIF(F57:F74,A18,I57:I74)</f>
        <v>0</v>
      </c>
      <c r="J18" s="204"/>
    </row>
    <row r="19" spans="1:10" ht="23.25" customHeight="1" x14ac:dyDescent="0.2">
      <c r="A19" s="137" t="s">
        <v>99</v>
      </c>
      <c r="B19" s="38" t="s">
        <v>27</v>
      </c>
      <c r="C19" s="62"/>
      <c r="D19" s="63"/>
      <c r="E19" s="202"/>
      <c r="F19" s="203"/>
      <c r="G19" s="202"/>
      <c r="H19" s="203"/>
      <c r="I19" s="202">
        <f>SUMIF(F57:F74,A19,I57:I74)</f>
        <v>0</v>
      </c>
      <c r="J19" s="204"/>
    </row>
    <row r="20" spans="1:10" ht="23.25" customHeight="1" x14ac:dyDescent="0.2">
      <c r="A20" s="137" t="s">
        <v>100</v>
      </c>
      <c r="B20" s="38" t="s">
        <v>28</v>
      </c>
      <c r="C20" s="62"/>
      <c r="D20" s="63"/>
      <c r="E20" s="202"/>
      <c r="F20" s="203"/>
      <c r="G20" s="202"/>
      <c r="H20" s="203"/>
      <c r="I20" s="202">
        <f>SUMIF(F57:F74,A20,I57:I74)</f>
        <v>0</v>
      </c>
      <c r="J20" s="204"/>
    </row>
    <row r="21" spans="1:10" ht="23.25" customHeight="1" x14ac:dyDescent="0.2">
      <c r="A21" s="2"/>
      <c r="B21" s="48" t="s">
        <v>29</v>
      </c>
      <c r="C21" s="64"/>
      <c r="D21" s="65"/>
      <c r="E21" s="205"/>
      <c r="F21" s="234"/>
      <c r="G21" s="205"/>
      <c r="H21" s="234"/>
      <c r="I21" s="205">
        <f>SUM(I16:J20)</f>
        <v>0</v>
      </c>
      <c r="J21" s="20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1">
        <f>A25</f>
        <v>0</v>
      </c>
      <c r="H26" s="222"/>
      <c r="I26" s="22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3">
        <f>CenaCelkem-(ZakladDPHSni+DPHSni+ZakladDPHZakl+DPHZakl)</f>
        <v>0</v>
      </c>
      <c r="H27" s="223"/>
      <c r="I27" s="223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23</v>
      </c>
      <c r="C28" s="111"/>
      <c r="D28" s="111"/>
      <c r="E28" s="112"/>
      <c r="F28" s="113"/>
      <c r="G28" s="208">
        <f>ZakladDPHSniVypocet+ZakladDPHZaklVypocet</f>
        <v>0</v>
      </c>
      <c r="H28" s="208"/>
      <c r="I28" s="208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35</v>
      </c>
      <c r="C29" s="115"/>
      <c r="D29" s="115"/>
      <c r="E29" s="115"/>
      <c r="F29" s="116"/>
      <c r="G29" s="207">
        <f>A27</f>
        <v>0</v>
      </c>
      <c r="H29" s="207"/>
      <c r="I29" s="207"/>
      <c r="J29" s="117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7" t="s">
        <v>16</v>
      </c>
      <c r="C37" s="88"/>
      <c r="D37" s="88"/>
      <c r="E37" s="88"/>
      <c r="F37" s="89"/>
      <c r="G37" s="89"/>
      <c r="H37" s="89"/>
      <c r="I37" s="89"/>
      <c r="J37" s="90"/>
    </row>
    <row r="38" spans="1:10" ht="25.5" customHeight="1" x14ac:dyDescent="0.2">
      <c r="A38" s="86" t="s">
        <v>37</v>
      </c>
      <c r="B38" s="91" t="s">
        <v>17</v>
      </c>
      <c r="C38" s="92" t="s">
        <v>5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18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45</v>
      </c>
      <c r="C39" s="192"/>
      <c r="D39" s="192"/>
      <c r="E39" s="192"/>
      <c r="F39" s="97">
        <f>'01 01 Pol'!AE386+'01 02 Pol'!AE47+'01 03 Pol'!AE17</f>
        <v>0</v>
      </c>
      <c r="G39" s="98">
        <f>'01 01 Pol'!AF386+'01 02 Pol'!AF47+'01 03 Pol'!AF17</f>
        <v>0</v>
      </c>
      <c r="H39" s="99">
        <f t="shared" ref="H39:H44" si="1">(F39*SazbaDPH1/100)+(G39*SazbaDPH2/100)</f>
        <v>0</v>
      </c>
      <c r="I39" s="99">
        <f>F39+G39+H39</f>
        <v>0</v>
      </c>
      <c r="J39" s="100" t="str">
        <f>IF(_xlfn.SINGLE(CenaCelkemVypocet)=0,"",I39/_xlfn.SINGLE(CenaCelkemVypocet)*100)</f>
        <v/>
      </c>
    </row>
    <row r="40" spans="1:10" ht="25.5" customHeight="1" x14ac:dyDescent="0.2">
      <c r="A40" s="86">
        <v>2</v>
      </c>
      <c r="B40" s="101"/>
      <c r="C40" s="196" t="s">
        <v>46</v>
      </c>
      <c r="D40" s="196"/>
      <c r="E40" s="196"/>
      <c r="F40" s="102"/>
      <c r="G40" s="103"/>
      <c r="H40" s="103">
        <f t="shared" si="1"/>
        <v>0</v>
      </c>
      <c r="I40" s="103"/>
      <c r="J40" s="104"/>
    </row>
    <row r="41" spans="1:10" ht="25.5" customHeight="1" x14ac:dyDescent="0.2">
      <c r="A41" s="86">
        <v>2</v>
      </c>
      <c r="B41" s="101" t="s">
        <v>47</v>
      </c>
      <c r="C41" s="196" t="s">
        <v>48</v>
      </c>
      <c r="D41" s="196"/>
      <c r="E41" s="196"/>
      <c r="F41" s="102">
        <f>'01 01 Pol'!AE386+'01 02 Pol'!AE47+'01 03 Pol'!AE17</f>
        <v>0</v>
      </c>
      <c r="G41" s="103">
        <f>'01 01 Pol'!AF386+'01 02 Pol'!AF47+'01 03 Pol'!AF17</f>
        <v>0</v>
      </c>
      <c r="H41" s="103">
        <f t="shared" si="1"/>
        <v>0</v>
      </c>
      <c r="I41" s="103">
        <f>F41+G41+H41</f>
        <v>0</v>
      </c>
      <c r="J41" s="104" t="str">
        <f>IF(_xlfn.SINGLE(CenaCelkemVypocet)=0,"",I41/_xlfn.SINGLE(CenaCelkemVypocet)*100)</f>
        <v/>
      </c>
    </row>
    <row r="42" spans="1:10" ht="25.5" customHeight="1" x14ac:dyDescent="0.2">
      <c r="A42" s="86">
        <v>3</v>
      </c>
      <c r="B42" s="105" t="s">
        <v>47</v>
      </c>
      <c r="C42" s="192" t="s">
        <v>49</v>
      </c>
      <c r="D42" s="192"/>
      <c r="E42" s="192"/>
      <c r="F42" s="106">
        <f>'01 01 Pol'!AE386</f>
        <v>0</v>
      </c>
      <c r="G42" s="99">
        <f>'01 01 Pol'!AF386</f>
        <v>0</v>
      </c>
      <c r="H42" s="99">
        <f t="shared" si="1"/>
        <v>0</v>
      </c>
      <c r="I42" s="99">
        <f>F42+G42+H42</f>
        <v>0</v>
      </c>
      <c r="J42" s="100" t="str">
        <f>IF(_xlfn.SINGLE(CenaCelkemVypocet)=0,"",I42/_xlfn.SINGLE(CenaCelkemVypocet)*100)</f>
        <v/>
      </c>
    </row>
    <row r="43" spans="1:10" ht="25.5" customHeight="1" x14ac:dyDescent="0.2">
      <c r="A43" s="86">
        <v>3</v>
      </c>
      <c r="B43" s="105" t="s">
        <v>50</v>
      </c>
      <c r="C43" s="192" t="s">
        <v>51</v>
      </c>
      <c r="D43" s="192"/>
      <c r="E43" s="192"/>
      <c r="F43" s="106">
        <f>'01 02 Pol'!AE47</f>
        <v>0</v>
      </c>
      <c r="G43" s="99">
        <f>'01 02 Pol'!AF47</f>
        <v>0</v>
      </c>
      <c r="H43" s="99">
        <f t="shared" si="1"/>
        <v>0</v>
      </c>
      <c r="I43" s="99">
        <f>F43+G43+H43</f>
        <v>0</v>
      </c>
      <c r="J43" s="100" t="str">
        <f>IF(_xlfn.SINGLE(CenaCelkemVypocet)=0,"",I43/_xlfn.SINGLE(CenaCelkemVypocet)*100)</f>
        <v/>
      </c>
    </row>
    <row r="44" spans="1:10" ht="25.5" customHeight="1" x14ac:dyDescent="0.2">
      <c r="A44" s="86">
        <v>3</v>
      </c>
      <c r="B44" s="105" t="s">
        <v>52</v>
      </c>
      <c r="C44" s="192" t="s">
        <v>53</v>
      </c>
      <c r="D44" s="192"/>
      <c r="E44" s="192"/>
      <c r="F44" s="106">
        <f>'01 03 Pol'!AE17</f>
        <v>0</v>
      </c>
      <c r="G44" s="99">
        <f>'01 03 Pol'!AF17</f>
        <v>0</v>
      </c>
      <c r="H44" s="99">
        <f t="shared" si="1"/>
        <v>0</v>
      </c>
      <c r="I44" s="99">
        <f>F44+G44+H44</f>
        <v>0</v>
      </c>
      <c r="J44" s="100" t="str">
        <f>IF(_xlfn.SINGLE(CenaCelkemVypocet)=0,"",I44/_xlfn.SINGLE(CenaCelkemVypocet)*100)</f>
        <v/>
      </c>
    </row>
    <row r="45" spans="1:10" ht="25.5" customHeight="1" x14ac:dyDescent="0.2">
      <c r="A45" s="86"/>
      <c r="B45" s="193" t="s">
        <v>54</v>
      </c>
      <c r="C45" s="194"/>
      <c r="D45" s="194"/>
      <c r="E45" s="195"/>
      <c r="F45" s="107">
        <f>SUMIF(A39:A44,"=1",F39:F44)</f>
        <v>0</v>
      </c>
      <c r="G45" s="108">
        <f>SUMIF(A39:A44,"=1",G39:G44)</f>
        <v>0</v>
      </c>
      <c r="H45" s="108">
        <f>SUMIF(A39:A44,"=1",H39:H44)</f>
        <v>0</v>
      </c>
      <c r="I45" s="108">
        <f>SUMIF(A39:A44,"=1",I39:I44)</f>
        <v>0</v>
      </c>
      <c r="J45" s="109">
        <f>SUMIF(A39:A44,"=1",J39:J44)</f>
        <v>0</v>
      </c>
    </row>
    <row r="47" spans="1:10" x14ac:dyDescent="0.2">
      <c r="A47" t="s">
        <v>56</v>
      </c>
      <c r="B47" t="s">
        <v>57</v>
      </c>
    </row>
    <row r="48" spans="1:10" x14ac:dyDescent="0.2">
      <c r="A48" t="s">
        <v>58</v>
      </c>
      <c r="B48" t="s">
        <v>59</v>
      </c>
    </row>
    <row r="49" spans="1:10" x14ac:dyDescent="0.2">
      <c r="A49" t="s">
        <v>60</v>
      </c>
      <c r="B49" t="s">
        <v>61</v>
      </c>
    </row>
    <row r="50" spans="1:10" x14ac:dyDescent="0.2">
      <c r="A50" t="s">
        <v>60</v>
      </c>
      <c r="B50" t="s">
        <v>62</v>
      </c>
    </row>
    <row r="51" spans="1:10" x14ac:dyDescent="0.2">
      <c r="A51" t="s">
        <v>60</v>
      </c>
      <c r="B51" t="s">
        <v>63</v>
      </c>
    </row>
    <row r="54" spans="1:10" ht="15.75" x14ac:dyDescent="0.25">
      <c r="B54" s="118" t="s">
        <v>64</v>
      </c>
    </row>
    <row r="56" spans="1:10" ht="25.5" customHeight="1" x14ac:dyDescent="0.2">
      <c r="A56" s="120"/>
      <c r="B56" s="123" t="s">
        <v>17</v>
      </c>
      <c r="C56" s="123" t="s">
        <v>5</v>
      </c>
      <c r="D56" s="124"/>
      <c r="E56" s="124"/>
      <c r="F56" s="125" t="s">
        <v>65</v>
      </c>
      <c r="G56" s="125"/>
      <c r="H56" s="125"/>
      <c r="I56" s="125" t="s">
        <v>29</v>
      </c>
      <c r="J56" s="125" t="s">
        <v>0</v>
      </c>
    </row>
    <row r="57" spans="1:10" ht="36.75" customHeight="1" x14ac:dyDescent="0.2">
      <c r="A57" s="121"/>
      <c r="B57" s="126" t="s">
        <v>66</v>
      </c>
      <c r="C57" s="190" t="s">
        <v>67</v>
      </c>
      <c r="D57" s="191"/>
      <c r="E57" s="191"/>
      <c r="F57" s="133" t="s">
        <v>24</v>
      </c>
      <c r="G57" s="134"/>
      <c r="H57" s="134"/>
      <c r="I57" s="134">
        <f>'01 01 Pol'!G8</f>
        <v>0</v>
      </c>
      <c r="J57" s="130" t="str">
        <f>IF(I75=0,"",I57/I75*100)</f>
        <v/>
      </c>
    </row>
    <row r="58" spans="1:10" ht="36.75" customHeight="1" x14ac:dyDescent="0.2">
      <c r="A58" s="121"/>
      <c r="B58" s="126" t="s">
        <v>68</v>
      </c>
      <c r="C58" s="190" t="s">
        <v>69</v>
      </c>
      <c r="D58" s="191"/>
      <c r="E58" s="191"/>
      <c r="F58" s="133" t="s">
        <v>24</v>
      </c>
      <c r="G58" s="134"/>
      <c r="H58" s="134"/>
      <c r="I58" s="134">
        <f>'01 01 Pol'!G16</f>
        <v>0</v>
      </c>
      <c r="J58" s="130" t="str">
        <f>IF(I75=0,"",I58/I75*100)</f>
        <v/>
      </c>
    </row>
    <row r="59" spans="1:10" ht="36.75" customHeight="1" x14ac:dyDescent="0.2">
      <c r="A59" s="121"/>
      <c r="B59" s="126" t="s">
        <v>70</v>
      </c>
      <c r="C59" s="190" t="s">
        <v>71</v>
      </c>
      <c r="D59" s="191"/>
      <c r="E59" s="191"/>
      <c r="F59" s="133" t="s">
        <v>24</v>
      </c>
      <c r="G59" s="134"/>
      <c r="H59" s="134"/>
      <c r="I59" s="134">
        <f>'01 01 Pol'!G25</f>
        <v>0</v>
      </c>
      <c r="J59" s="130" t="str">
        <f>IF(I75=0,"",I59/I75*100)</f>
        <v/>
      </c>
    </row>
    <row r="60" spans="1:10" ht="36.75" customHeight="1" x14ac:dyDescent="0.2">
      <c r="A60" s="121"/>
      <c r="B60" s="126" t="s">
        <v>72</v>
      </c>
      <c r="C60" s="190" t="s">
        <v>73</v>
      </c>
      <c r="D60" s="191"/>
      <c r="E60" s="191"/>
      <c r="F60" s="133" t="s">
        <v>25</v>
      </c>
      <c r="G60" s="134"/>
      <c r="H60" s="134"/>
      <c r="I60" s="134">
        <f>'01 01 Pol'!G36</f>
        <v>0</v>
      </c>
      <c r="J60" s="130" t="str">
        <f>IF(I75=0,"",I60/I75*100)</f>
        <v/>
      </c>
    </row>
    <row r="61" spans="1:10" ht="36.75" customHeight="1" x14ac:dyDescent="0.2">
      <c r="A61" s="121"/>
      <c r="B61" s="126" t="s">
        <v>74</v>
      </c>
      <c r="C61" s="190" t="s">
        <v>75</v>
      </c>
      <c r="D61" s="191"/>
      <c r="E61" s="191"/>
      <c r="F61" s="133" t="s">
        <v>25</v>
      </c>
      <c r="G61" s="134"/>
      <c r="H61" s="134"/>
      <c r="I61" s="134">
        <f>'01 01 Pol'!G86</f>
        <v>0</v>
      </c>
      <c r="J61" s="130" t="str">
        <f>IF(I75=0,"",I61/I75*100)</f>
        <v/>
      </c>
    </row>
    <row r="62" spans="1:10" ht="36.75" customHeight="1" x14ac:dyDescent="0.2">
      <c r="A62" s="121"/>
      <c r="B62" s="126" t="s">
        <v>76</v>
      </c>
      <c r="C62" s="190" t="s">
        <v>77</v>
      </c>
      <c r="D62" s="191"/>
      <c r="E62" s="191"/>
      <c r="F62" s="133" t="s">
        <v>25</v>
      </c>
      <c r="G62" s="134"/>
      <c r="H62" s="134"/>
      <c r="I62" s="134">
        <f>'01 01 Pol'!G93</f>
        <v>0</v>
      </c>
      <c r="J62" s="130" t="str">
        <f>IF(I75=0,"",I62/I75*100)</f>
        <v/>
      </c>
    </row>
    <row r="63" spans="1:10" ht="36.75" customHeight="1" x14ac:dyDescent="0.2">
      <c r="A63" s="121"/>
      <c r="B63" s="126" t="s">
        <v>78</v>
      </c>
      <c r="C63" s="190" t="s">
        <v>79</v>
      </c>
      <c r="D63" s="191"/>
      <c r="E63" s="191"/>
      <c r="F63" s="133" t="s">
        <v>25</v>
      </c>
      <c r="G63" s="134"/>
      <c r="H63" s="134"/>
      <c r="I63" s="134">
        <f>'01 01 Pol'!G177</f>
        <v>0</v>
      </c>
      <c r="J63" s="130" t="str">
        <f>IF(I75=0,"",I63/I75*100)</f>
        <v/>
      </c>
    </row>
    <row r="64" spans="1:10" ht="36.75" customHeight="1" x14ac:dyDescent="0.2">
      <c r="A64" s="121"/>
      <c r="B64" s="126" t="s">
        <v>80</v>
      </c>
      <c r="C64" s="190" t="s">
        <v>81</v>
      </c>
      <c r="D64" s="191"/>
      <c r="E64" s="191"/>
      <c r="F64" s="133" t="s">
        <v>25</v>
      </c>
      <c r="G64" s="134"/>
      <c r="H64" s="134"/>
      <c r="I64" s="134">
        <f>'01 01 Pol'!G256</f>
        <v>0</v>
      </c>
      <c r="J64" s="130" t="str">
        <f>IF(I75=0,"",I64/I75*100)</f>
        <v/>
      </c>
    </row>
    <row r="65" spans="1:10" ht="36.75" customHeight="1" x14ac:dyDescent="0.2">
      <c r="A65" s="121"/>
      <c r="B65" s="126" t="s">
        <v>82</v>
      </c>
      <c r="C65" s="190" t="s">
        <v>83</v>
      </c>
      <c r="D65" s="191"/>
      <c r="E65" s="191"/>
      <c r="F65" s="133" t="s">
        <v>25</v>
      </c>
      <c r="G65" s="134"/>
      <c r="H65" s="134"/>
      <c r="I65" s="134">
        <f>'01 01 Pol'!G259</f>
        <v>0</v>
      </c>
      <c r="J65" s="130" t="str">
        <f>IF(I75=0,"",I65/I75*100)</f>
        <v/>
      </c>
    </row>
    <row r="66" spans="1:10" ht="36.75" customHeight="1" x14ac:dyDescent="0.2">
      <c r="A66" s="121"/>
      <c r="B66" s="126" t="s">
        <v>84</v>
      </c>
      <c r="C66" s="190" t="s">
        <v>85</v>
      </c>
      <c r="D66" s="191"/>
      <c r="E66" s="191"/>
      <c r="F66" s="133" t="s">
        <v>25</v>
      </c>
      <c r="G66" s="134"/>
      <c r="H66" s="134"/>
      <c r="I66" s="134">
        <f>'01 01 Pol'!G262</f>
        <v>0</v>
      </c>
      <c r="J66" s="130" t="str">
        <f>IF(I75=0,"",I66/I75*100)</f>
        <v/>
      </c>
    </row>
    <row r="67" spans="1:10" ht="36.75" customHeight="1" x14ac:dyDescent="0.2">
      <c r="A67" s="121"/>
      <c r="B67" s="126" t="s">
        <v>86</v>
      </c>
      <c r="C67" s="190" t="s">
        <v>87</v>
      </c>
      <c r="D67" s="191"/>
      <c r="E67" s="191"/>
      <c r="F67" s="133" t="s">
        <v>26</v>
      </c>
      <c r="G67" s="134"/>
      <c r="H67" s="134"/>
      <c r="I67" s="134">
        <f>'01 01 Pol'!G265</f>
        <v>0</v>
      </c>
      <c r="J67" s="130" t="str">
        <f>IF(I75=0,"",I67/I75*100)</f>
        <v/>
      </c>
    </row>
    <row r="68" spans="1:10" ht="36.75" customHeight="1" x14ac:dyDescent="0.2">
      <c r="A68" s="121"/>
      <c r="B68" s="126" t="s">
        <v>88</v>
      </c>
      <c r="C68" s="190" t="s">
        <v>89</v>
      </c>
      <c r="D68" s="191"/>
      <c r="E68" s="191"/>
      <c r="F68" s="133" t="s">
        <v>26</v>
      </c>
      <c r="G68" s="134"/>
      <c r="H68" s="134"/>
      <c r="I68" s="134">
        <f>'01 02 Pol'!G8</f>
        <v>0</v>
      </c>
      <c r="J68" s="130" t="str">
        <f>IF(I75=0,"",I68/I75*100)</f>
        <v/>
      </c>
    </row>
    <row r="69" spans="1:10" ht="36.75" customHeight="1" x14ac:dyDescent="0.2">
      <c r="A69" s="121"/>
      <c r="B69" s="126" t="s">
        <v>90</v>
      </c>
      <c r="C69" s="190" t="s">
        <v>91</v>
      </c>
      <c r="D69" s="191"/>
      <c r="E69" s="191"/>
      <c r="F69" s="133" t="s">
        <v>26</v>
      </c>
      <c r="G69" s="134"/>
      <c r="H69" s="134"/>
      <c r="I69" s="134">
        <f>'01 02 Pol'!G13</f>
        <v>0</v>
      </c>
      <c r="J69" s="130" t="str">
        <f>IF(I75=0,"",I69/I75*100)</f>
        <v/>
      </c>
    </row>
    <row r="70" spans="1:10" ht="36.75" customHeight="1" x14ac:dyDescent="0.2">
      <c r="A70" s="121"/>
      <c r="B70" s="126" t="s">
        <v>92</v>
      </c>
      <c r="C70" s="190" t="s">
        <v>93</v>
      </c>
      <c r="D70" s="191"/>
      <c r="E70" s="191"/>
      <c r="F70" s="133" t="s">
        <v>26</v>
      </c>
      <c r="G70" s="134"/>
      <c r="H70" s="134"/>
      <c r="I70" s="134">
        <f>'01 02 Pol'!G26+'01 03 Pol'!G12</f>
        <v>0</v>
      </c>
      <c r="J70" s="130" t="str">
        <f>IF(I75=0,"",I70/I75*100)</f>
        <v/>
      </c>
    </row>
    <row r="71" spans="1:10" ht="36.75" customHeight="1" x14ac:dyDescent="0.2">
      <c r="A71" s="121"/>
      <c r="B71" s="126" t="s">
        <v>94</v>
      </c>
      <c r="C71" s="190" t="s">
        <v>95</v>
      </c>
      <c r="D71" s="191"/>
      <c r="E71" s="191"/>
      <c r="F71" s="133" t="s">
        <v>26</v>
      </c>
      <c r="G71" s="134"/>
      <c r="H71" s="134"/>
      <c r="I71" s="134">
        <f>'01 03 Pol'!G8</f>
        <v>0</v>
      </c>
      <c r="J71" s="130" t="str">
        <f>IF(I75=0,"",I71/I75*100)</f>
        <v/>
      </c>
    </row>
    <row r="72" spans="1:10" ht="36.75" customHeight="1" x14ac:dyDescent="0.2">
      <c r="A72" s="121"/>
      <c r="B72" s="126" t="s">
        <v>96</v>
      </c>
      <c r="C72" s="190" t="s">
        <v>97</v>
      </c>
      <c r="D72" s="191"/>
      <c r="E72" s="191"/>
      <c r="F72" s="133" t="s">
        <v>98</v>
      </c>
      <c r="G72" s="134"/>
      <c r="H72" s="134"/>
      <c r="I72" s="134">
        <f>'01 01 Pol'!G297</f>
        <v>0</v>
      </c>
      <c r="J72" s="130" t="str">
        <f>IF(I75=0,"",I72/I75*100)</f>
        <v/>
      </c>
    </row>
    <row r="73" spans="1:10" ht="36.75" customHeight="1" x14ac:dyDescent="0.2">
      <c r="A73" s="121"/>
      <c r="B73" s="126" t="s">
        <v>99</v>
      </c>
      <c r="C73" s="190" t="s">
        <v>27</v>
      </c>
      <c r="D73" s="191"/>
      <c r="E73" s="191"/>
      <c r="F73" s="133" t="s">
        <v>99</v>
      </c>
      <c r="G73" s="134"/>
      <c r="H73" s="134"/>
      <c r="I73" s="134">
        <f>'01 01 Pol'!G331+'01 02 Pol'!G31</f>
        <v>0</v>
      </c>
      <c r="J73" s="130" t="str">
        <f>IF(I75=0,"",I73/I75*100)</f>
        <v/>
      </c>
    </row>
    <row r="74" spans="1:10" ht="36.75" customHeight="1" x14ac:dyDescent="0.2">
      <c r="A74" s="121"/>
      <c r="B74" s="126" t="s">
        <v>100</v>
      </c>
      <c r="C74" s="190" t="s">
        <v>28</v>
      </c>
      <c r="D74" s="191"/>
      <c r="E74" s="191"/>
      <c r="F74" s="133" t="s">
        <v>100</v>
      </c>
      <c r="G74" s="134"/>
      <c r="H74" s="134"/>
      <c r="I74" s="134">
        <f>'01 01 Pol'!G356+'01 02 Pol'!G38</f>
        <v>0</v>
      </c>
      <c r="J74" s="130" t="str">
        <f>IF(I75=0,"",I74/I75*100)</f>
        <v/>
      </c>
    </row>
    <row r="75" spans="1:10" ht="25.5" customHeight="1" x14ac:dyDescent="0.2">
      <c r="A75" s="122"/>
      <c r="B75" s="127" t="s">
        <v>1</v>
      </c>
      <c r="C75" s="128"/>
      <c r="D75" s="129"/>
      <c r="E75" s="129"/>
      <c r="F75" s="135"/>
      <c r="G75" s="136"/>
      <c r="H75" s="136"/>
      <c r="I75" s="136">
        <f>SUM(I57:I74)</f>
        <v>0</v>
      </c>
      <c r="J75" s="131">
        <f>SUM(J57:J74)</f>
        <v>0</v>
      </c>
    </row>
    <row r="76" spans="1:10" x14ac:dyDescent="0.2">
      <c r="F76" s="85"/>
      <c r="G76" s="85"/>
      <c r="H76" s="85"/>
      <c r="I76" s="85"/>
      <c r="J76" s="132"/>
    </row>
    <row r="77" spans="1:10" x14ac:dyDescent="0.2">
      <c r="F77" s="85"/>
      <c r="G77" s="85"/>
      <c r="H77" s="85"/>
      <c r="I77" s="85"/>
      <c r="J77" s="132"/>
    </row>
    <row r="78" spans="1:10" x14ac:dyDescent="0.2">
      <c r="F78" s="85"/>
      <c r="G78" s="85"/>
      <c r="H78" s="85"/>
      <c r="I78" s="85"/>
      <c r="J78" s="132"/>
    </row>
  </sheetData>
  <sheetProtection algorithmName="SHA-512" hashValue="4Dm7gIKlbiDp9/lSo1d9UFGGVKCRr22uzXwAVVvhvEiYOkVo2a8ProYUoeLJLy3/XgLVwJzyGV6oi3c4RrTB9g==" saltValue="wl5ygusAXAbeRMEX/c9xB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50" t="s">
        <v>7</v>
      </c>
      <c r="B2" s="49"/>
      <c r="C2" s="237"/>
      <c r="D2" s="237"/>
      <c r="E2" s="237"/>
      <c r="F2" s="237"/>
      <c r="G2" s="238"/>
    </row>
    <row r="3" spans="1:7" ht="24.95" customHeight="1" x14ac:dyDescent="0.2">
      <c r="A3" s="50" t="s">
        <v>8</v>
      </c>
      <c r="B3" s="49"/>
      <c r="C3" s="237"/>
      <c r="D3" s="237"/>
      <c r="E3" s="237"/>
      <c r="F3" s="237"/>
      <c r="G3" s="238"/>
    </row>
    <row r="4" spans="1:7" ht="24.95" customHeight="1" x14ac:dyDescent="0.2">
      <c r="A4" s="50" t="s">
        <v>9</v>
      </c>
      <c r="B4" s="49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sheetProtection algorithmName="SHA-512" hashValue="Cbxfipj3a/mGpeld5juJU8vn8pjMe3MLDOa10mwjNTC07xkuc+/3UfHgfG38IEKsXObJ4FEzG02wz4Wgb0VIXQ==" saltValue="m91ZMC563eo3fieftXAzm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11407-403B-4101-BAD5-119BDEE4A8B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19" customWidth="1"/>
    <col min="3" max="3" width="63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5" t="s">
        <v>101</v>
      </c>
      <c r="B1" s="245"/>
      <c r="C1" s="245"/>
      <c r="D1" s="245"/>
      <c r="E1" s="245"/>
      <c r="F1" s="245"/>
      <c r="G1" s="245"/>
      <c r="AG1" t="s">
        <v>102</v>
      </c>
    </row>
    <row r="2" spans="1:60" ht="24.95" customHeight="1" x14ac:dyDescent="0.2">
      <c r="A2" s="138" t="s">
        <v>7</v>
      </c>
      <c r="B2" s="49" t="s">
        <v>43</v>
      </c>
      <c r="C2" s="246" t="s">
        <v>44</v>
      </c>
      <c r="D2" s="247"/>
      <c r="E2" s="247"/>
      <c r="F2" s="247"/>
      <c r="G2" s="248"/>
      <c r="AG2" t="s">
        <v>103</v>
      </c>
    </row>
    <row r="3" spans="1:60" ht="24.95" customHeight="1" x14ac:dyDescent="0.2">
      <c r="A3" s="138" t="s">
        <v>8</v>
      </c>
      <c r="B3" s="49" t="s">
        <v>47</v>
      </c>
      <c r="C3" s="246" t="s">
        <v>48</v>
      </c>
      <c r="D3" s="247"/>
      <c r="E3" s="247"/>
      <c r="F3" s="247"/>
      <c r="G3" s="248"/>
      <c r="AC3" s="119" t="s">
        <v>103</v>
      </c>
      <c r="AG3" t="s">
        <v>104</v>
      </c>
    </row>
    <row r="4" spans="1:60" ht="24.95" customHeight="1" x14ac:dyDescent="0.2">
      <c r="A4" s="139" t="s">
        <v>9</v>
      </c>
      <c r="B4" s="140" t="s">
        <v>47</v>
      </c>
      <c r="C4" s="249" t="s">
        <v>49</v>
      </c>
      <c r="D4" s="250"/>
      <c r="E4" s="250"/>
      <c r="F4" s="250"/>
      <c r="G4" s="251"/>
      <c r="AG4" t="s">
        <v>105</v>
      </c>
    </row>
    <row r="5" spans="1:60" x14ac:dyDescent="0.2">
      <c r="D5" s="10"/>
    </row>
    <row r="6" spans="1:60" ht="38.25" x14ac:dyDescent="0.2">
      <c r="A6" s="142" t="s">
        <v>106</v>
      </c>
      <c r="B6" s="144" t="s">
        <v>107</v>
      </c>
      <c r="C6" s="144" t="s">
        <v>108</v>
      </c>
      <c r="D6" s="143" t="s">
        <v>109</v>
      </c>
      <c r="E6" s="142" t="s">
        <v>110</v>
      </c>
      <c r="F6" s="141" t="s">
        <v>111</v>
      </c>
      <c r="G6" s="142" t="s">
        <v>29</v>
      </c>
      <c r="H6" s="145" t="s">
        <v>30</v>
      </c>
      <c r="I6" s="145" t="s">
        <v>112</v>
      </c>
      <c r="J6" s="145" t="s">
        <v>31</v>
      </c>
      <c r="K6" s="145" t="s">
        <v>113</v>
      </c>
      <c r="L6" s="145" t="s">
        <v>114</v>
      </c>
      <c r="M6" s="145" t="s">
        <v>115</v>
      </c>
      <c r="N6" s="145" t="s">
        <v>116</v>
      </c>
      <c r="O6" s="145" t="s">
        <v>117</v>
      </c>
      <c r="P6" s="145" t="s">
        <v>118</v>
      </c>
      <c r="Q6" s="145" t="s">
        <v>119</v>
      </c>
      <c r="R6" s="145" t="s">
        <v>120</v>
      </c>
      <c r="S6" s="145" t="s">
        <v>121</v>
      </c>
      <c r="T6" s="145" t="s">
        <v>122</v>
      </c>
      <c r="U6" s="145" t="s">
        <v>123</v>
      </c>
      <c r="V6" s="145" t="s">
        <v>124</v>
      </c>
      <c r="W6" s="145" t="s">
        <v>125</v>
      </c>
      <c r="X6" s="145" t="s">
        <v>126</v>
      </c>
      <c r="Y6" s="145" t="s">
        <v>127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128</v>
      </c>
      <c r="B8" s="161" t="s">
        <v>66</v>
      </c>
      <c r="C8" s="182" t="s">
        <v>67</v>
      </c>
      <c r="D8" s="162"/>
      <c r="E8" s="163"/>
      <c r="F8" s="164"/>
      <c r="G8" s="164">
        <f>SUMIF(AG9:AG15,"&lt;&gt;NOR",G9:G15)</f>
        <v>0</v>
      </c>
      <c r="H8" s="164"/>
      <c r="I8" s="164">
        <f>SUM(I9:I15)</f>
        <v>0</v>
      </c>
      <c r="J8" s="164"/>
      <c r="K8" s="164">
        <f>SUM(K9:K15)</f>
        <v>0</v>
      </c>
      <c r="L8" s="164"/>
      <c r="M8" s="164">
        <f>SUM(M9:M15)</f>
        <v>0</v>
      </c>
      <c r="N8" s="163"/>
      <c r="O8" s="163">
        <f>SUM(O9:O15)</f>
        <v>0</v>
      </c>
      <c r="P8" s="163"/>
      <c r="Q8" s="163">
        <f>SUM(Q9:Q15)</f>
        <v>0</v>
      </c>
      <c r="R8" s="164"/>
      <c r="S8" s="164"/>
      <c r="T8" s="165"/>
      <c r="U8" s="159"/>
      <c r="V8" s="159">
        <f>SUM(V9:V15)</f>
        <v>24.66</v>
      </c>
      <c r="W8" s="159"/>
      <c r="X8" s="159"/>
      <c r="Y8" s="159"/>
      <c r="AG8" t="s">
        <v>129</v>
      </c>
    </row>
    <row r="9" spans="1:60" ht="22.5" outlineLevel="1" x14ac:dyDescent="0.2">
      <c r="A9" s="167">
        <v>1</v>
      </c>
      <c r="B9" s="168" t="s">
        <v>130</v>
      </c>
      <c r="C9" s="183" t="s">
        <v>131</v>
      </c>
      <c r="D9" s="169" t="s">
        <v>132</v>
      </c>
      <c r="E9" s="170">
        <v>11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1.6000000000000001E-4</v>
      </c>
      <c r="O9" s="170">
        <f>ROUND(E9*N9,2)</f>
        <v>0</v>
      </c>
      <c r="P9" s="170">
        <v>0</v>
      </c>
      <c r="Q9" s="170">
        <f>ROUND(E9*P9,2)</f>
        <v>0</v>
      </c>
      <c r="R9" s="172" t="s">
        <v>133</v>
      </c>
      <c r="S9" s="172" t="s">
        <v>134</v>
      </c>
      <c r="T9" s="173" t="s">
        <v>134</v>
      </c>
      <c r="U9" s="156">
        <v>1.24</v>
      </c>
      <c r="V9" s="156">
        <f>ROUND(E9*U9,2)</f>
        <v>13.64</v>
      </c>
      <c r="W9" s="156"/>
      <c r="X9" s="156" t="s">
        <v>135</v>
      </c>
      <c r="Y9" s="156" t="s">
        <v>136</v>
      </c>
      <c r="Z9" s="146"/>
      <c r="AA9" s="146"/>
      <c r="AB9" s="146"/>
      <c r="AC9" s="146"/>
      <c r="AD9" s="146"/>
      <c r="AE9" s="146"/>
      <c r="AF9" s="146"/>
      <c r="AG9" s="146" t="s">
        <v>137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239" t="s">
        <v>138</v>
      </c>
      <c r="D10" s="240"/>
      <c r="E10" s="240"/>
      <c r="F10" s="240"/>
      <c r="G10" s="240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139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53"/>
      <c r="B11" s="154"/>
      <c r="C11" s="184" t="s">
        <v>140</v>
      </c>
      <c r="D11" s="157"/>
      <c r="E11" s="158">
        <v>11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141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67">
        <v>2</v>
      </c>
      <c r="B12" s="168" t="s">
        <v>142</v>
      </c>
      <c r="C12" s="183" t="s">
        <v>143</v>
      </c>
      <c r="D12" s="169" t="s">
        <v>132</v>
      </c>
      <c r="E12" s="170">
        <v>11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2" t="s">
        <v>133</v>
      </c>
      <c r="S12" s="172" t="s">
        <v>134</v>
      </c>
      <c r="T12" s="173" t="s">
        <v>134</v>
      </c>
      <c r="U12" s="156">
        <v>1.002</v>
      </c>
      <c r="V12" s="156">
        <f>ROUND(E12*U12,2)</f>
        <v>11.02</v>
      </c>
      <c r="W12" s="156"/>
      <c r="X12" s="156" t="s">
        <v>135</v>
      </c>
      <c r="Y12" s="156" t="s">
        <v>136</v>
      </c>
      <c r="Z12" s="146"/>
      <c r="AA12" s="146"/>
      <c r="AB12" s="146"/>
      <c r="AC12" s="146"/>
      <c r="AD12" s="146"/>
      <c r="AE12" s="146"/>
      <c r="AF12" s="146"/>
      <c r="AG12" s="146" t="s">
        <v>137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2" x14ac:dyDescent="0.2">
      <c r="A13" s="153"/>
      <c r="B13" s="154"/>
      <c r="C13" s="184" t="s">
        <v>144</v>
      </c>
      <c r="D13" s="157"/>
      <c r="E13" s="158">
        <v>11</v>
      </c>
      <c r="F13" s="156"/>
      <c r="G13" s="156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141</v>
      </c>
      <c r="AH13" s="146">
        <v>5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7">
        <v>3</v>
      </c>
      <c r="B14" s="168" t="s">
        <v>145</v>
      </c>
      <c r="C14" s="183" t="s">
        <v>146</v>
      </c>
      <c r="D14" s="169" t="s">
        <v>147</v>
      </c>
      <c r="E14" s="170">
        <v>11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0">
        <v>0</v>
      </c>
      <c r="O14" s="170">
        <f>ROUND(E14*N14,2)</f>
        <v>0</v>
      </c>
      <c r="P14" s="170">
        <v>0</v>
      </c>
      <c r="Q14" s="170">
        <f>ROUND(E14*P14,2)</f>
        <v>0</v>
      </c>
      <c r="R14" s="172"/>
      <c r="S14" s="172" t="s">
        <v>148</v>
      </c>
      <c r="T14" s="173" t="s">
        <v>149</v>
      </c>
      <c r="U14" s="156">
        <v>0</v>
      </c>
      <c r="V14" s="156">
        <f>ROUND(E14*U14,2)</f>
        <v>0</v>
      </c>
      <c r="W14" s="156"/>
      <c r="X14" s="156" t="s">
        <v>135</v>
      </c>
      <c r="Y14" s="156" t="s">
        <v>136</v>
      </c>
      <c r="Z14" s="146"/>
      <c r="AA14" s="146"/>
      <c r="AB14" s="146"/>
      <c r="AC14" s="146"/>
      <c r="AD14" s="146"/>
      <c r="AE14" s="146"/>
      <c r="AF14" s="146"/>
      <c r="AG14" s="146" t="s">
        <v>137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53"/>
      <c r="B15" s="154"/>
      <c r="C15" s="184" t="s">
        <v>150</v>
      </c>
      <c r="D15" s="157"/>
      <c r="E15" s="158">
        <v>11</v>
      </c>
      <c r="F15" s="156"/>
      <c r="G15" s="15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141</v>
      </c>
      <c r="AH15" s="146">
        <v>5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x14ac:dyDescent="0.2">
      <c r="A16" s="160" t="s">
        <v>128</v>
      </c>
      <c r="B16" s="161" t="s">
        <v>68</v>
      </c>
      <c r="C16" s="182" t="s">
        <v>69</v>
      </c>
      <c r="D16" s="162"/>
      <c r="E16" s="163"/>
      <c r="F16" s="164"/>
      <c r="G16" s="164">
        <f>SUMIF(AG17:AG24,"&lt;&gt;NOR",G17:G24)</f>
        <v>0</v>
      </c>
      <c r="H16" s="164"/>
      <c r="I16" s="164">
        <f>SUM(I17:I24)</f>
        <v>0</v>
      </c>
      <c r="J16" s="164"/>
      <c r="K16" s="164">
        <f>SUM(K17:K24)</f>
        <v>0</v>
      </c>
      <c r="L16" s="164"/>
      <c r="M16" s="164">
        <f>SUM(M17:M24)</f>
        <v>0</v>
      </c>
      <c r="N16" s="163"/>
      <c r="O16" s="163">
        <f>SUM(O17:O24)</f>
        <v>0</v>
      </c>
      <c r="P16" s="163"/>
      <c r="Q16" s="163">
        <f>SUM(Q17:Q24)</f>
        <v>0</v>
      </c>
      <c r="R16" s="164"/>
      <c r="S16" s="164"/>
      <c r="T16" s="165"/>
      <c r="U16" s="159"/>
      <c r="V16" s="159">
        <f>SUM(V17:V24)</f>
        <v>0</v>
      </c>
      <c r="W16" s="159"/>
      <c r="X16" s="159"/>
      <c r="Y16" s="159"/>
      <c r="AG16" t="s">
        <v>129</v>
      </c>
    </row>
    <row r="17" spans="1:60" ht="33.75" outlineLevel="1" x14ac:dyDescent="0.2">
      <c r="A17" s="167">
        <v>4</v>
      </c>
      <c r="B17" s="168" t="s">
        <v>151</v>
      </c>
      <c r="C17" s="183" t="s">
        <v>152</v>
      </c>
      <c r="D17" s="169" t="s">
        <v>153</v>
      </c>
      <c r="E17" s="170">
        <v>50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2"/>
      <c r="S17" s="172" t="s">
        <v>148</v>
      </c>
      <c r="T17" s="173" t="s">
        <v>149</v>
      </c>
      <c r="U17" s="156">
        <v>0</v>
      </c>
      <c r="V17" s="156">
        <f>ROUND(E17*U17,2)</f>
        <v>0</v>
      </c>
      <c r="W17" s="156"/>
      <c r="X17" s="156" t="s">
        <v>154</v>
      </c>
      <c r="Y17" s="156" t="s">
        <v>136</v>
      </c>
      <c r="Z17" s="146"/>
      <c r="AA17" s="146"/>
      <c r="AB17" s="146"/>
      <c r="AC17" s="146"/>
      <c r="AD17" s="146"/>
      <c r="AE17" s="146"/>
      <c r="AF17" s="146"/>
      <c r="AG17" s="146" t="s">
        <v>155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 x14ac:dyDescent="0.2">
      <c r="A18" s="153"/>
      <c r="B18" s="154"/>
      <c r="C18" s="239" t="s">
        <v>156</v>
      </c>
      <c r="D18" s="240"/>
      <c r="E18" s="240"/>
      <c r="F18" s="240"/>
      <c r="G18" s="240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139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 x14ac:dyDescent="0.2">
      <c r="A19" s="153"/>
      <c r="B19" s="154"/>
      <c r="C19" s="241" t="s">
        <v>157</v>
      </c>
      <c r="D19" s="242"/>
      <c r="E19" s="242"/>
      <c r="F19" s="242"/>
      <c r="G19" s="242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139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184" t="s">
        <v>158</v>
      </c>
      <c r="D20" s="157"/>
      <c r="E20" s="158">
        <v>50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141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67">
        <v>5</v>
      </c>
      <c r="B21" s="168" t="s">
        <v>159</v>
      </c>
      <c r="C21" s="183" t="s">
        <v>160</v>
      </c>
      <c r="D21" s="169" t="s">
        <v>161</v>
      </c>
      <c r="E21" s="170">
        <v>75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/>
      <c r="S21" s="172" t="s">
        <v>148</v>
      </c>
      <c r="T21" s="173" t="s">
        <v>149</v>
      </c>
      <c r="U21" s="156">
        <v>0</v>
      </c>
      <c r="V21" s="156">
        <f>ROUND(E21*U21,2)</f>
        <v>0</v>
      </c>
      <c r="W21" s="156"/>
      <c r="X21" s="156" t="s">
        <v>154</v>
      </c>
      <c r="Y21" s="156" t="s">
        <v>136</v>
      </c>
      <c r="Z21" s="146"/>
      <c r="AA21" s="146"/>
      <c r="AB21" s="146"/>
      <c r="AC21" s="146"/>
      <c r="AD21" s="146"/>
      <c r="AE21" s="146"/>
      <c r="AF21" s="146"/>
      <c r="AG21" s="146" t="s">
        <v>155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">
      <c r="A22" s="153"/>
      <c r="B22" s="154"/>
      <c r="C22" s="239" t="s">
        <v>156</v>
      </c>
      <c r="D22" s="240"/>
      <c r="E22" s="240"/>
      <c r="F22" s="240"/>
      <c r="G22" s="240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139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">
      <c r="A23" s="153"/>
      <c r="B23" s="154"/>
      <c r="C23" s="241" t="s">
        <v>157</v>
      </c>
      <c r="D23" s="242"/>
      <c r="E23" s="242"/>
      <c r="F23" s="242"/>
      <c r="G23" s="242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139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">
      <c r="A24" s="153"/>
      <c r="B24" s="154"/>
      <c r="C24" s="184" t="s">
        <v>162</v>
      </c>
      <c r="D24" s="157"/>
      <c r="E24" s="158">
        <v>75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141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x14ac:dyDescent="0.2">
      <c r="A25" s="160" t="s">
        <v>128</v>
      </c>
      <c r="B25" s="161" t="s">
        <v>70</v>
      </c>
      <c r="C25" s="182" t="s">
        <v>71</v>
      </c>
      <c r="D25" s="162"/>
      <c r="E25" s="163"/>
      <c r="F25" s="164"/>
      <c r="G25" s="164">
        <f>SUMIF(AG26:AG35,"&lt;&gt;NOR",G26:G35)</f>
        <v>0</v>
      </c>
      <c r="H25" s="164"/>
      <c r="I25" s="164">
        <f>SUM(I26:I35)</f>
        <v>0</v>
      </c>
      <c r="J25" s="164"/>
      <c r="K25" s="164">
        <f>SUM(K26:K35)</f>
        <v>0</v>
      </c>
      <c r="L25" s="164"/>
      <c r="M25" s="164">
        <f>SUM(M26:M35)</f>
        <v>0</v>
      </c>
      <c r="N25" s="163"/>
      <c r="O25" s="163">
        <f>SUM(O26:O35)</f>
        <v>3.64</v>
      </c>
      <c r="P25" s="163"/>
      <c r="Q25" s="163">
        <f>SUM(Q26:Q35)</f>
        <v>0</v>
      </c>
      <c r="R25" s="164"/>
      <c r="S25" s="164"/>
      <c r="T25" s="165"/>
      <c r="U25" s="159"/>
      <c r="V25" s="159">
        <f>SUM(V26:V35)</f>
        <v>47.85</v>
      </c>
      <c r="W25" s="159"/>
      <c r="X25" s="159"/>
      <c r="Y25" s="159"/>
      <c r="AG25" t="s">
        <v>129</v>
      </c>
    </row>
    <row r="26" spans="1:60" outlineLevel="1" x14ac:dyDescent="0.2">
      <c r="A26" s="167">
        <v>6</v>
      </c>
      <c r="B26" s="168" t="s">
        <v>163</v>
      </c>
      <c r="C26" s="183" t="s">
        <v>164</v>
      </c>
      <c r="D26" s="169" t="s">
        <v>165</v>
      </c>
      <c r="E26" s="170">
        <v>3300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70">
        <v>0</v>
      </c>
      <c r="O26" s="170">
        <f>ROUND(E26*N26,2)</f>
        <v>0</v>
      </c>
      <c r="P26" s="170">
        <v>0</v>
      </c>
      <c r="Q26" s="170">
        <f>ROUND(E26*P26,2)</f>
        <v>0</v>
      </c>
      <c r="R26" s="172" t="s">
        <v>166</v>
      </c>
      <c r="S26" s="172" t="s">
        <v>134</v>
      </c>
      <c r="T26" s="173" t="s">
        <v>134</v>
      </c>
      <c r="U26" s="156">
        <v>0</v>
      </c>
      <c r="V26" s="156">
        <f>ROUND(E26*U26,2)</f>
        <v>0</v>
      </c>
      <c r="W26" s="156"/>
      <c r="X26" s="156" t="s">
        <v>135</v>
      </c>
      <c r="Y26" s="156" t="s">
        <v>136</v>
      </c>
      <c r="Z26" s="146"/>
      <c r="AA26" s="146"/>
      <c r="AB26" s="146"/>
      <c r="AC26" s="146"/>
      <c r="AD26" s="146"/>
      <c r="AE26" s="146"/>
      <c r="AF26" s="146"/>
      <c r="AG26" s="146" t="s">
        <v>137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">
      <c r="A27" s="153"/>
      <c r="B27" s="154"/>
      <c r="C27" s="243" t="s">
        <v>167</v>
      </c>
      <c r="D27" s="244"/>
      <c r="E27" s="244"/>
      <c r="F27" s="244"/>
      <c r="G27" s="244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168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53"/>
      <c r="B28" s="154"/>
      <c r="C28" s="184" t="s">
        <v>169</v>
      </c>
      <c r="D28" s="157"/>
      <c r="E28" s="158">
        <v>3300</v>
      </c>
      <c r="F28" s="156"/>
      <c r="G28" s="156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141</v>
      </c>
      <c r="AH28" s="146">
        <v>5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7">
        <v>7</v>
      </c>
      <c r="B29" s="168" t="s">
        <v>170</v>
      </c>
      <c r="C29" s="183" t="s">
        <v>171</v>
      </c>
      <c r="D29" s="169" t="s">
        <v>165</v>
      </c>
      <c r="E29" s="170">
        <v>110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70">
        <v>3.3099999999999997E-2</v>
      </c>
      <c r="O29" s="170">
        <f>ROUND(E29*N29,2)</f>
        <v>3.64</v>
      </c>
      <c r="P29" s="170">
        <v>0</v>
      </c>
      <c r="Q29" s="170">
        <f>ROUND(E29*P29,2)</f>
        <v>0</v>
      </c>
      <c r="R29" s="172" t="s">
        <v>166</v>
      </c>
      <c r="S29" s="172" t="s">
        <v>134</v>
      </c>
      <c r="T29" s="173" t="s">
        <v>134</v>
      </c>
      <c r="U29" s="156">
        <v>0.24299999999999999</v>
      </c>
      <c r="V29" s="156">
        <f>ROUND(E29*U29,2)</f>
        <v>26.73</v>
      </c>
      <c r="W29" s="156"/>
      <c r="X29" s="156" t="s">
        <v>135</v>
      </c>
      <c r="Y29" s="156" t="s">
        <v>136</v>
      </c>
      <c r="Z29" s="146"/>
      <c r="AA29" s="146"/>
      <c r="AB29" s="146"/>
      <c r="AC29" s="146"/>
      <c r="AD29" s="146"/>
      <c r="AE29" s="146"/>
      <c r="AF29" s="146"/>
      <c r="AG29" s="146" t="s">
        <v>137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2" x14ac:dyDescent="0.2">
      <c r="A30" s="153"/>
      <c r="B30" s="154"/>
      <c r="C30" s="243" t="s">
        <v>172</v>
      </c>
      <c r="D30" s="244"/>
      <c r="E30" s="244"/>
      <c r="F30" s="244"/>
      <c r="G30" s="244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168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74" t="str">
        <f>C30</f>
        <v>z fošen nebo dílců minimální tloušťky 38 mm, šířky od 2 do 2,5 m, při maximálním zatížení podlahové plochy 3 kPa (300 kg/m2), včetně kotvení,</v>
      </c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53"/>
      <c r="B31" s="154"/>
      <c r="C31" s="241" t="s">
        <v>173</v>
      </c>
      <c r="D31" s="242"/>
      <c r="E31" s="242"/>
      <c r="F31" s="242"/>
      <c r="G31" s="242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139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53"/>
      <c r="B32" s="154"/>
      <c r="C32" s="184" t="s">
        <v>174</v>
      </c>
      <c r="D32" s="157"/>
      <c r="E32" s="158">
        <v>110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141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67">
        <v>8</v>
      </c>
      <c r="B33" s="168" t="s">
        <v>175</v>
      </c>
      <c r="C33" s="183" t="s">
        <v>176</v>
      </c>
      <c r="D33" s="169" t="s">
        <v>165</v>
      </c>
      <c r="E33" s="170">
        <v>110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0">
        <v>0</v>
      </c>
      <c r="O33" s="170">
        <f>ROUND(E33*N33,2)</f>
        <v>0</v>
      </c>
      <c r="P33" s="170">
        <v>0</v>
      </c>
      <c r="Q33" s="170">
        <f>ROUND(E33*P33,2)</f>
        <v>0</v>
      </c>
      <c r="R33" s="172" t="s">
        <v>166</v>
      </c>
      <c r="S33" s="172" t="s">
        <v>134</v>
      </c>
      <c r="T33" s="173" t="s">
        <v>134</v>
      </c>
      <c r="U33" s="156">
        <v>0.192</v>
      </c>
      <c r="V33" s="156">
        <f>ROUND(E33*U33,2)</f>
        <v>21.12</v>
      </c>
      <c r="W33" s="156"/>
      <c r="X33" s="156" t="s">
        <v>135</v>
      </c>
      <c r="Y33" s="156" t="s">
        <v>136</v>
      </c>
      <c r="Z33" s="146"/>
      <c r="AA33" s="146"/>
      <c r="AB33" s="146"/>
      <c r="AC33" s="146"/>
      <c r="AD33" s="146"/>
      <c r="AE33" s="146"/>
      <c r="AF33" s="146"/>
      <c r="AG33" s="146" t="s">
        <v>137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2" x14ac:dyDescent="0.2">
      <c r="A34" s="153"/>
      <c r="B34" s="154"/>
      <c r="C34" s="243" t="s">
        <v>177</v>
      </c>
      <c r="D34" s="244"/>
      <c r="E34" s="244"/>
      <c r="F34" s="244"/>
      <c r="G34" s="244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168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74" t="str">
        <f>C34</f>
        <v>z fošen nebo dílců minimální tloušťky 38 mm, šířky od 2 do 2,5 m, při maximálním zatížení podlahové plochy 3 kPa (300 kg/m2),</v>
      </c>
      <c r="BB34" s="146"/>
      <c r="BC34" s="146"/>
      <c r="BD34" s="146"/>
      <c r="BE34" s="146"/>
      <c r="BF34" s="146"/>
      <c r="BG34" s="146"/>
      <c r="BH34" s="146"/>
    </row>
    <row r="35" spans="1:60" outlineLevel="2" x14ac:dyDescent="0.2">
      <c r="A35" s="153"/>
      <c r="B35" s="154"/>
      <c r="C35" s="184" t="s">
        <v>178</v>
      </c>
      <c r="D35" s="157"/>
      <c r="E35" s="158">
        <v>110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141</v>
      </c>
      <c r="AH35" s="146">
        <v>5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x14ac:dyDescent="0.2">
      <c r="A36" s="160" t="s">
        <v>128</v>
      </c>
      <c r="B36" s="161" t="s">
        <v>72</v>
      </c>
      <c r="C36" s="182" t="s">
        <v>73</v>
      </c>
      <c r="D36" s="162"/>
      <c r="E36" s="163"/>
      <c r="F36" s="164"/>
      <c r="G36" s="164">
        <f>SUMIF(AG37:AG85,"&lt;&gt;NOR",G37:G85)</f>
        <v>0</v>
      </c>
      <c r="H36" s="164"/>
      <c r="I36" s="164">
        <f>SUM(I37:I85)</f>
        <v>0</v>
      </c>
      <c r="J36" s="164"/>
      <c r="K36" s="164">
        <f>SUM(K37:K85)</f>
        <v>0</v>
      </c>
      <c r="L36" s="164"/>
      <c r="M36" s="164">
        <f>SUM(M37:M85)</f>
        <v>0</v>
      </c>
      <c r="N36" s="163"/>
      <c r="O36" s="163">
        <f>SUM(O37:O85)</f>
        <v>0.39</v>
      </c>
      <c r="P36" s="163"/>
      <c r="Q36" s="163">
        <f>SUM(Q37:Q85)</f>
        <v>2.78</v>
      </c>
      <c r="R36" s="164"/>
      <c r="S36" s="164"/>
      <c r="T36" s="165"/>
      <c r="U36" s="159"/>
      <c r="V36" s="159">
        <f>SUM(V37:V85)</f>
        <v>63.169999999999995</v>
      </c>
      <c r="W36" s="159"/>
      <c r="X36" s="159"/>
      <c r="Y36" s="159"/>
      <c r="AG36" t="s">
        <v>129</v>
      </c>
    </row>
    <row r="37" spans="1:60" ht="22.5" outlineLevel="1" x14ac:dyDescent="0.2">
      <c r="A37" s="167">
        <v>9</v>
      </c>
      <c r="B37" s="168" t="s">
        <v>179</v>
      </c>
      <c r="C37" s="183" t="s">
        <v>180</v>
      </c>
      <c r="D37" s="169" t="s">
        <v>165</v>
      </c>
      <c r="E37" s="170">
        <v>140.60951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70">
        <v>0</v>
      </c>
      <c r="O37" s="170">
        <f>ROUND(E37*N37,2)</f>
        <v>0</v>
      </c>
      <c r="P37" s="170">
        <v>1.9800000000000002E-2</v>
      </c>
      <c r="Q37" s="170">
        <f>ROUND(E37*P37,2)</f>
        <v>2.78</v>
      </c>
      <c r="R37" s="172" t="s">
        <v>181</v>
      </c>
      <c r="S37" s="172" t="s">
        <v>134</v>
      </c>
      <c r="T37" s="173" t="s">
        <v>134</v>
      </c>
      <c r="U37" s="156">
        <v>0.2</v>
      </c>
      <c r="V37" s="156">
        <f>ROUND(E37*U37,2)</f>
        <v>28.12</v>
      </c>
      <c r="W37" s="156"/>
      <c r="X37" s="156" t="s">
        <v>135</v>
      </c>
      <c r="Y37" s="156" t="s">
        <v>136</v>
      </c>
      <c r="Z37" s="146"/>
      <c r="AA37" s="146"/>
      <c r="AB37" s="146"/>
      <c r="AC37" s="146"/>
      <c r="AD37" s="146"/>
      <c r="AE37" s="146"/>
      <c r="AF37" s="146"/>
      <c r="AG37" s="146" t="s">
        <v>137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">
      <c r="A38" s="153"/>
      <c r="B38" s="154"/>
      <c r="C38" s="184" t="s">
        <v>182</v>
      </c>
      <c r="D38" s="157"/>
      <c r="E38" s="158">
        <v>11.304</v>
      </c>
      <c r="F38" s="156"/>
      <c r="G38" s="156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141</v>
      </c>
      <c r="AH38" s="146">
        <v>5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 x14ac:dyDescent="0.2">
      <c r="A39" s="153"/>
      <c r="B39" s="154"/>
      <c r="C39" s="184" t="s">
        <v>183</v>
      </c>
      <c r="D39" s="157"/>
      <c r="E39" s="158">
        <v>25.270720000000001</v>
      </c>
      <c r="F39" s="156"/>
      <c r="G39" s="15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141</v>
      </c>
      <c r="AH39" s="146">
        <v>5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">
      <c r="A40" s="153"/>
      <c r="B40" s="154"/>
      <c r="C40" s="184" t="s">
        <v>184</v>
      </c>
      <c r="D40" s="157"/>
      <c r="E40" s="158">
        <v>80.022270000000006</v>
      </c>
      <c r="F40" s="156"/>
      <c r="G40" s="15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141</v>
      </c>
      <c r="AH40" s="146">
        <v>5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 x14ac:dyDescent="0.2">
      <c r="A41" s="153"/>
      <c r="B41" s="154"/>
      <c r="C41" s="184" t="s">
        <v>185</v>
      </c>
      <c r="D41" s="157"/>
      <c r="E41" s="158">
        <v>24.012519999999999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141</v>
      </c>
      <c r="AH41" s="146">
        <v>5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67">
        <v>10</v>
      </c>
      <c r="B42" s="168" t="s">
        <v>186</v>
      </c>
      <c r="C42" s="183" t="s">
        <v>187</v>
      </c>
      <c r="D42" s="169" t="s">
        <v>132</v>
      </c>
      <c r="E42" s="170">
        <v>20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70">
        <v>2.9399999999999999E-3</v>
      </c>
      <c r="O42" s="170">
        <f>ROUND(E42*N42,2)</f>
        <v>0.06</v>
      </c>
      <c r="P42" s="170">
        <v>0</v>
      </c>
      <c r="Q42" s="170">
        <f>ROUND(E42*P42,2)</f>
        <v>0</v>
      </c>
      <c r="R42" s="172" t="s">
        <v>181</v>
      </c>
      <c r="S42" s="172" t="s">
        <v>134</v>
      </c>
      <c r="T42" s="173" t="s">
        <v>134</v>
      </c>
      <c r="U42" s="156">
        <v>1.6950000000000001</v>
      </c>
      <c r="V42" s="156">
        <f>ROUND(E42*U42,2)</f>
        <v>33.9</v>
      </c>
      <c r="W42" s="156"/>
      <c r="X42" s="156" t="s">
        <v>135</v>
      </c>
      <c r="Y42" s="156" t="s">
        <v>136</v>
      </c>
      <c r="Z42" s="146"/>
      <c r="AA42" s="146"/>
      <c r="AB42" s="146"/>
      <c r="AC42" s="146"/>
      <c r="AD42" s="146"/>
      <c r="AE42" s="146"/>
      <c r="AF42" s="146"/>
      <c r="AG42" s="146" t="s">
        <v>137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2" x14ac:dyDescent="0.2">
      <c r="A43" s="153"/>
      <c r="B43" s="154"/>
      <c r="C43" s="239" t="s">
        <v>188</v>
      </c>
      <c r="D43" s="240"/>
      <c r="E43" s="240"/>
      <c r="F43" s="240"/>
      <c r="G43" s="240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139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74" t="str">
        <f>C43</f>
        <v>Otvor se utěsní minerální vlnou. Ze zadní strany stěny se připevní přířez z požárně ochranné desky svorkami. Prostup i potrubí před a za prostupem je natřeno protipožární stěrkou. Cena obsahuje dodávku požární desky (přířez), minerální vlny a požární stěrky.</v>
      </c>
      <c r="BB43" s="146"/>
      <c r="BC43" s="146"/>
      <c r="BD43" s="146"/>
      <c r="BE43" s="146"/>
      <c r="BF43" s="146"/>
      <c r="BG43" s="146"/>
      <c r="BH43" s="146"/>
    </row>
    <row r="44" spans="1:60" outlineLevel="3" x14ac:dyDescent="0.2">
      <c r="A44" s="153"/>
      <c r="B44" s="154"/>
      <c r="C44" s="241" t="s">
        <v>189</v>
      </c>
      <c r="D44" s="242"/>
      <c r="E44" s="242"/>
      <c r="F44" s="242"/>
      <c r="G44" s="242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139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2" x14ac:dyDescent="0.2">
      <c r="A45" s="153"/>
      <c r="B45" s="154"/>
      <c r="C45" s="184" t="s">
        <v>190</v>
      </c>
      <c r="D45" s="157"/>
      <c r="E45" s="158">
        <v>12</v>
      </c>
      <c r="F45" s="156"/>
      <c r="G45" s="156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141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 x14ac:dyDescent="0.2">
      <c r="A46" s="153"/>
      <c r="B46" s="154"/>
      <c r="C46" s="184" t="s">
        <v>191</v>
      </c>
      <c r="D46" s="157"/>
      <c r="E46" s="158">
        <v>8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141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67">
        <v>11</v>
      </c>
      <c r="B47" s="168" t="s">
        <v>192</v>
      </c>
      <c r="C47" s="183" t="s">
        <v>193</v>
      </c>
      <c r="D47" s="169" t="s">
        <v>194</v>
      </c>
      <c r="E47" s="170">
        <v>8.1999999999999993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0</v>
      </c>
      <c r="N47" s="170">
        <v>1E-3</v>
      </c>
      <c r="O47" s="170">
        <f>ROUND(E47*N47,2)</f>
        <v>0.01</v>
      </c>
      <c r="P47" s="170">
        <v>0</v>
      </c>
      <c r="Q47" s="170">
        <f>ROUND(E47*P47,2)</f>
        <v>0</v>
      </c>
      <c r="R47" s="172"/>
      <c r="S47" s="172" t="s">
        <v>148</v>
      </c>
      <c r="T47" s="173" t="s">
        <v>149</v>
      </c>
      <c r="U47" s="156">
        <v>0</v>
      </c>
      <c r="V47" s="156">
        <f>ROUND(E47*U47,2)</f>
        <v>0</v>
      </c>
      <c r="W47" s="156"/>
      <c r="X47" s="156" t="s">
        <v>135</v>
      </c>
      <c r="Y47" s="156" t="s">
        <v>136</v>
      </c>
      <c r="Z47" s="146"/>
      <c r="AA47" s="146"/>
      <c r="AB47" s="146"/>
      <c r="AC47" s="146"/>
      <c r="AD47" s="146"/>
      <c r="AE47" s="146"/>
      <c r="AF47" s="146"/>
      <c r="AG47" s="146" t="s">
        <v>137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53"/>
      <c r="B48" s="154"/>
      <c r="C48" s="239" t="s">
        <v>195</v>
      </c>
      <c r="D48" s="240"/>
      <c r="E48" s="240"/>
      <c r="F48" s="240"/>
      <c r="G48" s="240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139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 x14ac:dyDescent="0.2">
      <c r="A49" s="153"/>
      <c r="B49" s="154"/>
      <c r="C49" s="184" t="s">
        <v>196</v>
      </c>
      <c r="D49" s="157"/>
      <c r="E49" s="158">
        <v>8.1999999999999993</v>
      </c>
      <c r="F49" s="156"/>
      <c r="G49" s="156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141</v>
      </c>
      <c r="AH49" s="146">
        <v>5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67">
        <v>12</v>
      </c>
      <c r="B50" s="168" t="s">
        <v>197</v>
      </c>
      <c r="C50" s="183" t="s">
        <v>198</v>
      </c>
      <c r="D50" s="169" t="s">
        <v>194</v>
      </c>
      <c r="E50" s="170">
        <v>20.37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70">
        <v>1E-3</v>
      </c>
      <c r="O50" s="170">
        <f>ROUND(E50*N50,2)</f>
        <v>0.02</v>
      </c>
      <c r="P50" s="170">
        <v>0</v>
      </c>
      <c r="Q50" s="170">
        <f>ROUND(E50*P50,2)</f>
        <v>0</v>
      </c>
      <c r="R50" s="172"/>
      <c r="S50" s="172" t="s">
        <v>148</v>
      </c>
      <c r="T50" s="173" t="s">
        <v>149</v>
      </c>
      <c r="U50" s="156">
        <v>0</v>
      </c>
      <c r="V50" s="156">
        <f>ROUND(E50*U50,2)</f>
        <v>0</v>
      </c>
      <c r="W50" s="156"/>
      <c r="X50" s="156" t="s">
        <v>135</v>
      </c>
      <c r="Y50" s="156" t="s">
        <v>136</v>
      </c>
      <c r="Z50" s="146"/>
      <c r="AA50" s="146"/>
      <c r="AB50" s="146"/>
      <c r="AC50" s="146"/>
      <c r="AD50" s="146"/>
      <c r="AE50" s="146"/>
      <c r="AF50" s="146"/>
      <c r="AG50" s="146" t="s">
        <v>137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2" x14ac:dyDescent="0.2">
      <c r="A51" s="153"/>
      <c r="B51" s="154"/>
      <c r="C51" s="239" t="s">
        <v>195</v>
      </c>
      <c r="D51" s="240"/>
      <c r="E51" s="240"/>
      <c r="F51" s="240"/>
      <c r="G51" s="240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139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2" x14ac:dyDescent="0.2">
      <c r="A52" s="153"/>
      <c r="B52" s="154"/>
      <c r="C52" s="184" t="s">
        <v>199</v>
      </c>
      <c r="D52" s="157"/>
      <c r="E52" s="158">
        <v>20.37</v>
      </c>
      <c r="F52" s="156"/>
      <c r="G52" s="156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141</v>
      </c>
      <c r="AH52" s="146">
        <v>5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67">
        <v>13</v>
      </c>
      <c r="B53" s="168" t="s">
        <v>200</v>
      </c>
      <c r="C53" s="183" t="s">
        <v>201</v>
      </c>
      <c r="D53" s="169" t="s">
        <v>194</v>
      </c>
      <c r="E53" s="170">
        <v>11.55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70">
        <v>1E-3</v>
      </c>
      <c r="O53" s="170">
        <f>ROUND(E53*N53,2)</f>
        <v>0.01</v>
      </c>
      <c r="P53" s="170">
        <v>0</v>
      </c>
      <c r="Q53" s="170">
        <f>ROUND(E53*P53,2)</f>
        <v>0</v>
      </c>
      <c r="R53" s="172"/>
      <c r="S53" s="172" t="s">
        <v>148</v>
      </c>
      <c r="T53" s="173" t="s">
        <v>149</v>
      </c>
      <c r="U53" s="156">
        <v>0</v>
      </c>
      <c r="V53" s="156">
        <f>ROUND(E53*U53,2)</f>
        <v>0</v>
      </c>
      <c r="W53" s="156"/>
      <c r="X53" s="156" t="s">
        <v>135</v>
      </c>
      <c r="Y53" s="156" t="s">
        <v>136</v>
      </c>
      <c r="Z53" s="146"/>
      <c r="AA53" s="146"/>
      <c r="AB53" s="146"/>
      <c r="AC53" s="146"/>
      <c r="AD53" s="146"/>
      <c r="AE53" s="146"/>
      <c r="AF53" s="146"/>
      <c r="AG53" s="146" t="s">
        <v>137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">
      <c r="A54" s="153"/>
      <c r="B54" s="154"/>
      <c r="C54" s="239" t="s">
        <v>195</v>
      </c>
      <c r="D54" s="240"/>
      <c r="E54" s="240"/>
      <c r="F54" s="240"/>
      <c r="G54" s="240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139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53"/>
      <c r="B55" s="154"/>
      <c r="C55" s="184" t="s">
        <v>202</v>
      </c>
      <c r="D55" s="157"/>
      <c r="E55" s="158">
        <v>11.55</v>
      </c>
      <c r="F55" s="156"/>
      <c r="G55" s="156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141</v>
      </c>
      <c r="AH55" s="146">
        <v>5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67">
        <v>14</v>
      </c>
      <c r="B56" s="168" t="s">
        <v>203</v>
      </c>
      <c r="C56" s="183" t="s">
        <v>204</v>
      </c>
      <c r="D56" s="169" t="s">
        <v>194</v>
      </c>
      <c r="E56" s="170">
        <v>10.5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70">
        <v>1E-3</v>
      </c>
      <c r="O56" s="170">
        <f>ROUND(E56*N56,2)</f>
        <v>0.01</v>
      </c>
      <c r="P56" s="170">
        <v>0</v>
      </c>
      <c r="Q56" s="170">
        <f>ROUND(E56*P56,2)</f>
        <v>0</v>
      </c>
      <c r="R56" s="172"/>
      <c r="S56" s="172" t="s">
        <v>148</v>
      </c>
      <c r="T56" s="173" t="s">
        <v>149</v>
      </c>
      <c r="U56" s="156">
        <v>0</v>
      </c>
      <c r="V56" s="156">
        <f>ROUND(E56*U56,2)</f>
        <v>0</v>
      </c>
      <c r="W56" s="156"/>
      <c r="X56" s="156" t="s">
        <v>135</v>
      </c>
      <c r="Y56" s="156" t="s">
        <v>136</v>
      </c>
      <c r="Z56" s="146"/>
      <c r="AA56" s="146"/>
      <c r="AB56" s="146"/>
      <c r="AC56" s="146"/>
      <c r="AD56" s="146"/>
      <c r="AE56" s="146"/>
      <c r="AF56" s="146"/>
      <c r="AG56" s="146" t="s">
        <v>137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 x14ac:dyDescent="0.2">
      <c r="A57" s="153"/>
      <c r="B57" s="154"/>
      <c r="C57" s="239" t="s">
        <v>195</v>
      </c>
      <c r="D57" s="240"/>
      <c r="E57" s="240"/>
      <c r="F57" s="240"/>
      <c r="G57" s="240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139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 x14ac:dyDescent="0.2">
      <c r="A58" s="153"/>
      <c r="B58" s="154"/>
      <c r="C58" s="184" t="s">
        <v>205</v>
      </c>
      <c r="D58" s="157"/>
      <c r="E58" s="158">
        <v>10.5</v>
      </c>
      <c r="F58" s="156"/>
      <c r="G58" s="156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141</v>
      </c>
      <c r="AH58" s="146">
        <v>5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67">
        <v>15</v>
      </c>
      <c r="B59" s="168" t="s">
        <v>206</v>
      </c>
      <c r="C59" s="183" t="s">
        <v>207</v>
      </c>
      <c r="D59" s="169" t="s">
        <v>194</v>
      </c>
      <c r="E59" s="170">
        <v>15.7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0">
        <v>1E-3</v>
      </c>
      <c r="O59" s="170">
        <f>ROUND(E59*N59,2)</f>
        <v>0.02</v>
      </c>
      <c r="P59" s="170">
        <v>0</v>
      </c>
      <c r="Q59" s="170">
        <f>ROUND(E59*P59,2)</f>
        <v>0</v>
      </c>
      <c r="R59" s="172"/>
      <c r="S59" s="172" t="s">
        <v>148</v>
      </c>
      <c r="T59" s="173" t="s">
        <v>149</v>
      </c>
      <c r="U59" s="156">
        <v>0</v>
      </c>
      <c r="V59" s="156">
        <f>ROUND(E59*U59,2)</f>
        <v>0</v>
      </c>
      <c r="W59" s="156"/>
      <c r="X59" s="156" t="s">
        <v>135</v>
      </c>
      <c r="Y59" s="156" t="s">
        <v>136</v>
      </c>
      <c r="Z59" s="146"/>
      <c r="AA59" s="146"/>
      <c r="AB59" s="146"/>
      <c r="AC59" s="146"/>
      <c r="AD59" s="146"/>
      <c r="AE59" s="146"/>
      <c r="AF59" s="146"/>
      <c r="AG59" s="146" t="s">
        <v>137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53"/>
      <c r="B60" s="154"/>
      <c r="C60" s="239" t="s">
        <v>195</v>
      </c>
      <c r="D60" s="240"/>
      <c r="E60" s="240"/>
      <c r="F60" s="240"/>
      <c r="G60" s="240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139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53"/>
      <c r="B61" s="154"/>
      <c r="C61" s="184" t="s">
        <v>208</v>
      </c>
      <c r="D61" s="157"/>
      <c r="E61" s="158">
        <v>15.7</v>
      </c>
      <c r="F61" s="156"/>
      <c r="G61" s="156"/>
      <c r="H61" s="156"/>
      <c r="I61" s="156"/>
      <c r="J61" s="156"/>
      <c r="K61" s="156"/>
      <c r="L61" s="156"/>
      <c r="M61" s="156"/>
      <c r="N61" s="155"/>
      <c r="O61" s="155"/>
      <c r="P61" s="155"/>
      <c r="Q61" s="155"/>
      <c r="R61" s="156"/>
      <c r="S61" s="156"/>
      <c r="T61" s="156"/>
      <c r="U61" s="156"/>
      <c r="V61" s="156"/>
      <c r="W61" s="156"/>
      <c r="X61" s="156"/>
      <c r="Y61" s="156"/>
      <c r="Z61" s="146"/>
      <c r="AA61" s="146"/>
      <c r="AB61" s="146"/>
      <c r="AC61" s="146"/>
      <c r="AD61" s="146"/>
      <c r="AE61" s="146"/>
      <c r="AF61" s="146"/>
      <c r="AG61" s="146" t="s">
        <v>141</v>
      </c>
      <c r="AH61" s="146">
        <v>5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2.5" outlineLevel="1" x14ac:dyDescent="0.2">
      <c r="A62" s="167">
        <v>16</v>
      </c>
      <c r="B62" s="168" t="s">
        <v>209</v>
      </c>
      <c r="C62" s="183" t="s">
        <v>210</v>
      </c>
      <c r="D62" s="169" t="s">
        <v>194</v>
      </c>
      <c r="E62" s="170">
        <v>37.6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21</v>
      </c>
      <c r="M62" s="172">
        <f>G62*(1+L62/100)</f>
        <v>0</v>
      </c>
      <c r="N62" s="170">
        <v>1E-3</v>
      </c>
      <c r="O62" s="170">
        <f>ROUND(E62*N62,2)</f>
        <v>0.04</v>
      </c>
      <c r="P62" s="170">
        <v>0</v>
      </c>
      <c r="Q62" s="170">
        <f>ROUND(E62*P62,2)</f>
        <v>0</v>
      </c>
      <c r="R62" s="172"/>
      <c r="S62" s="172" t="s">
        <v>148</v>
      </c>
      <c r="T62" s="173" t="s">
        <v>149</v>
      </c>
      <c r="U62" s="156">
        <v>0</v>
      </c>
      <c r="V62" s="156">
        <f>ROUND(E62*U62,2)</f>
        <v>0</v>
      </c>
      <c r="W62" s="156"/>
      <c r="X62" s="156" t="s">
        <v>135</v>
      </c>
      <c r="Y62" s="156" t="s">
        <v>136</v>
      </c>
      <c r="Z62" s="146"/>
      <c r="AA62" s="146"/>
      <c r="AB62" s="146"/>
      <c r="AC62" s="146"/>
      <c r="AD62" s="146"/>
      <c r="AE62" s="146"/>
      <c r="AF62" s="146"/>
      <c r="AG62" s="146" t="s">
        <v>137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2" x14ac:dyDescent="0.2">
      <c r="A63" s="153"/>
      <c r="B63" s="154"/>
      <c r="C63" s="239" t="s">
        <v>195</v>
      </c>
      <c r="D63" s="240"/>
      <c r="E63" s="240"/>
      <c r="F63" s="240"/>
      <c r="G63" s="240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139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2">
      <c r="A64" s="153"/>
      <c r="B64" s="154"/>
      <c r="C64" s="184" t="s">
        <v>211</v>
      </c>
      <c r="D64" s="157"/>
      <c r="E64" s="158">
        <v>36.1</v>
      </c>
      <c r="F64" s="156"/>
      <c r="G64" s="156"/>
      <c r="H64" s="156"/>
      <c r="I64" s="156"/>
      <c r="J64" s="156"/>
      <c r="K64" s="156"/>
      <c r="L64" s="156"/>
      <c r="M64" s="156"/>
      <c r="N64" s="155"/>
      <c r="O64" s="155"/>
      <c r="P64" s="155"/>
      <c r="Q64" s="155"/>
      <c r="R64" s="156"/>
      <c r="S64" s="156"/>
      <c r="T64" s="156"/>
      <c r="U64" s="156"/>
      <c r="V64" s="156"/>
      <c r="W64" s="156"/>
      <c r="X64" s="156"/>
      <c r="Y64" s="156"/>
      <c r="Z64" s="146"/>
      <c r="AA64" s="146"/>
      <c r="AB64" s="146"/>
      <c r="AC64" s="146"/>
      <c r="AD64" s="146"/>
      <c r="AE64" s="146"/>
      <c r="AF64" s="146"/>
      <c r="AG64" s="146" t="s">
        <v>141</v>
      </c>
      <c r="AH64" s="146">
        <v>5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3" x14ac:dyDescent="0.2">
      <c r="A65" s="153"/>
      <c r="B65" s="154"/>
      <c r="C65" s="184" t="s">
        <v>212</v>
      </c>
      <c r="D65" s="157"/>
      <c r="E65" s="158">
        <v>1.5</v>
      </c>
      <c r="F65" s="156"/>
      <c r="G65" s="156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46"/>
      <c r="AA65" s="146"/>
      <c r="AB65" s="146"/>
      <c r="AC65" s="146"/>
      <c r="AD65" s="146"/>
      <c r="AE65" s="146"/>
      <c r="AF65" s="146"/>
      <c r="AG65" s="146" t="s">
        <v>141</v>
      </c>
      <c r="AH65" s="146">
        <v>5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ht="22.5" outlineLevel="1" x14ac:dyDescent="0.2">
      <c r="A66" s="167">
        <v>17</v>
      </c>
      <c r="B66" s="168" t="s">
        <v>213</v>
      </c>
      <c r="C66" s="183" t="s">
        <v>214</v>
      </c>
      <c r="D66" s="169" t="s">
        <v>194</v>
      </c>
      <c r="E66" s="170">
        <v>16.100000000000001</v>
      </c>
      <c r="F66" s="171"/>
      <c r="G66" s="172">
        <f>ROUND(E66*F66,2)</f>
        <v>0</v>
      </c>
      <c r="H66" s="171"/>
      <c r="I66" s="172">
        <f>ROUND(E66*H66,2)</f>
        <v>0</v>
      </c>
      <c r="J66" s="171"/>
      <c r="K66" s="172">
        <f>ROUND(E66*J66,2)</f>
        <v>0</v>
      </c>
      <c r="L66" s="172">
        <v>21</v>
      </c>
      <c r="M66" s="172">
        <f>G66*(1+L66/100)</f>
        <v>0</v>
      </c>
      <c r="N66" s="170">
        <v>0</v>
      </c>
      <c r="O66" s="170">
        <f>ROUND(E66*N66,2)</f>
        <v>0</v>
      </c>
      <c r="P66" s="170">
        <v>0</v>
      </c>
      <c r="Q66" s="170">
        <f>ROUND(E66*P66,2)</f>
        <v>0</v>
      </c>
      <c r="R66" s="172"/>
      <c r="S66" s="172" t="s">
        <v>148</v>
      </c>
      <c r="T66" s="173" t="s">
        <v>149</v>
      </c>
      <c r="U66" s="156">
        <v>0</v>
      </c>
      <c r="V66" s="156">
        <f>ROUND(E66*U66,2)</f>
        <v>0</v>
      </c>
      <c r="W66" s="156"/>
      <c r="X66" s="156" t="s">
        <v>135</v>
      </c>
      <c r="Y66" s="156" t="s">
        <v>136</v>
      </c>
      <c r="Z66" s="146"/>
      <c r="AA66" s="146"/>
      <c r="AB66" s="146"/>
      <c r="AC66" s="146"/>
      <c r="AD66" s="146"/>
      <c r="AE66" s="146"/>
      <c r="AF66" s="146"/>
      <c r="AG66" s="146" t="s">
        <v>137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53"/>
      <c r="B67" s="154"/>
      <c r="C67" s="239" t="s">
        <v>195</v>
      </c>
      <c r="D67" s="240"/>
      <c r="E67" s="240"/>
      <c r="F67" s="240"/>
      <c r="G67" s="240"/>
      <c r="H67" s="156"/>
      <c r="I67" s="156"/>
      <c r="J67" s="156"/>
      <c r="K67" s="156"/>
      <c r="L67" s="156"/>
      <c r="M67" s="156"/>
      <c r="N67" s="155"/>
      <c r="O67" s="155"/>
      <c r="P67" s="155"/>
      <c r="Q67" s="155"/>
      <c r="R67" s="156"/>
      <c r="S67" s="156"/>
      <c r="T67" s="156"/>
      <c r="U67" s="156"/>
      <c r="V67" s="156"/>
      <c r="W67" s="156"/>
      <c r="X67" s="156"/>
      <c r="Y67" s="156"/>
      <c r="Z67" s="146"/>
      <c r="AA67" s="146"/>
      <c r="AB67" s="146"/>
      <c r="AC67" s="146"/>
      <c r="AD67" s="146"/>
      <c r="AE67" s="146"/>
      <c r="AF67" s="146"/>
      <c r="AG67" s="146" t="s">
        <v>139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53"/>
      <c r="B68" s="154"/>
      <c r="C68" s="184" t="s">
        <v>215</v>
      </c>
      <c r="D68" s="157"/>
      <c r="E68" s="158">
        <v>14.1</v>
      </c>
      <c r="F68" s="156"/>
      <c r="G68" s="15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141</v>
      </c>
      <c r="AH68" s="146">
        <v>5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3" x14ac:dyDescent="0.2">
      <c r="A69" s="153"/>
      <c r="B69" s="154"/>
      <c r="C69" s="184" t="s">
        <v>216</v>
      </c>
      <c r="D69" s="157"/>
      <c r="E69" s="158">
        <v>2</v>
      </c>
      <c r="F69" s="156"/>
      <c r="G69" s="156"/>
      <c r="H69" s="156"/>
      <c r="I69" s="156"/>
      <c r="J69" s="156"/>
      <c r="K69" s="156"/>
      <c r="L69" s="156"/>
      <c r="M69" s="156"/>
      <c r="N69" s="155"/>
      <c r="O69" s="155"/>
      <c r="P69" s="155"/>
      <c r="Q69" s="155"/>
      <c r="R69" s="156"/>
      <c r="S69" s="156"/>
      <c r="T69" s="156"/>
      <c r="U69" s="156"/>
      <c r="V69" s="156"/>
      <c r="W69" s="156"/>
      <c r="X69" s="156"/>
      <c r="Y69" s="156"/>
      <c r="Z69" s="146"/>
      <c r="AA69" s="146"/>
      <c r="AB69" s="146"/>
      <c r="AC69" s="146"/>
      <c r="AD69" s="146"/>
      <c r="AE69" s="146"/>
      <c r="AF69" s="146"/>
      <c r="AG69" s="146" t="s">
        <v>141</v>
      </c>
      <c r="AH69" s="146">
        <v>5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outlineLevel="1" x14ac:dyDescent="0.2">
      <c r="A70" s="167">
        <v>18</v>
      </c>
      <c r="B70" s="168" t="s">
        <v>217</v>
      </c>
      <c r="C70" s="183" t="s">
        <v>218</v>
      </c>
      <c r="D70" s="169" t="s">
        <v>194</v>
      </c>
      <c r="E70" s="170">
        <v>52.84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70">
        <v>4.0000000000000001E-3</v>
      </c>
      <c r="O70" s="170">
        <f>ROUND(E70*N70,2)</f>
        <v>0.21</v>
      </c>
      <c r="P70" s="170">
        <v>0</v>
      </c>
      <c r="Q70" s="170">
        <f>ROUND(E70*P70,2)</f>
        <v>0</v>
      </c>
      <c r="R70" s="172"/>
      <c r="S70" s="172" t="s">
        <v>148</v>
      </c>
      <c r="T70" s="173" t="s">
        <v>149</v>
      </c>
      <c r="U70" s="156">
        <v>0</v>
      </c>
      <c r="V70" s="156">
        <f>ROUND(E70*U70,2)</f>
        <v>0</v>
      </c>
      <c r="W70" s="156"/>
      <c r="X70" s="156" t="s">
        <v>135</v>
      </c>
      <c r="Y70" s="156" t="s">
        <v>136</v>
      </c>
      <c r="Z70" s="146"/>
      <c r="AA70" s="146"/>
      <c r="AB70" s="146"/>
      <c r="AC70" s="146"/>
      <c r="AD70" s="146"/>
      <c r="AE70" s="146"/>
      <c r="AF70" s="146"/>
      <c r="AG70" s="146" t="s">
        <v>137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2" x14ac:dyDescent="0.2">
      <c r="A71" s="153"/>
      <c r="B71" s="154"/>
      <c r="C71" s="239" t="s">
        <v>195</v>
      </c>
      <c r="D71" s="240"/>
      <c r="E71" s="240"/>
      <c r="F71" s="240"/>
      <c r="G71" s="240"/>
      <c r="H71" s="156"/>
      <c r="I71" s="156"/>
      <c r="J71" s="156"/>
      <c r="K71" s="156"/>
      <c r="L71" s="156"/>
      <c r="M71" s="156"/>
      <c r="N71" s="155"/>
      <c r="O71" s="155"/>
      <c r="P71" s="155"/>
      <c r="Q71" s="155"/>
      <c r="R71" s="156"/>
      <c r="S71" s="156"/>
      <c r="T71" s="156"/>
      <c r="U71" s="156"/>
      <c r="V71" s="156"/>
      <c r="W71" s="156"/>
      <c r="X71" s="156"/>
      <c r="Y71" s="156"/>
      <c r="Z71" s="146"/>
      <c r="AA71" s="146"/>
      <c r="AB71" s="146"/>
      <c r="AC71" s="146"/>
      <c r="AD71" s="146"/>
      <c r="AE71" s="146"/>
      <c r="AF71" s="146"/>
      <c r="AG71" s="146" t="s">
        <v>139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53"/>
      <c r="B72" s="154"/>
      <c r="C72" s="184" t="s">
        <v>219</v>
      </c>
      <c r="D72" s="157"/>
      <c r="E72" s="158">
        <v>51.34</v>
      </c>
      <c r="F72" s="156"/>
      <c r="G72" s="15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141</v>
      </c>
      <c r="AH72" s="146">
        <v>5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3" x14ac:dyDescent="0.2">
      <c r="A73" s="153"/>
      <c r="B73" s="154"/>
      <c r="C73" s="184" t="s">
        <v>220</v>
      </c>
      <c r="D73" s="157"/>
      <c r="E73" s="158">
        <v>1.5</v>
      </c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141</v>
      </c>
      <c r="AH73" s="146">
        <v>5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67">
        <v>19</v>
      </c>
      <c r="B74" s="168" t="s">
        <v>221</v>
      </c>
      <c r="C74" s="183" t="s">
        <v>222</v>
      </c>
      <c r="D74" s="169" t="s">
        <v>132</v>
      </c>
      <c r="E74" s="170">
        <v>1</v>
      </c>
      <c r="F74" s="171"/>
      <c r="G74" s="172">
        <f>ROUND(E74*F74,2)</f>
        <v>0</v>
      </c>
      <c r="H74" s="171"/>
      <c r="I74" s="172">
        <f>ROUND(E74*H74,2)</f>
        <v>0</v>
      </c>
      <c r="J74" s="171"/>
      <c r="K74" s="172">
        <f>ROUND(E74*J74,2)</f>
        <v>0</v>
      </c>
      <c r="L74" s="172">
        <v>21</v>
      </c>
      <c r="M74" s="172">
        <f>G74*(1+L74/100)</f>
        <v>0</v>
      </c>
      <c r="N74" s="170">
        <v>0</v>
      </c>
      <c r="O74" s="170">
        <f>ROUND(E74*N74,2)</f>
        <v>0</v>
      </c>
      <c r="P74" s="170">
        <v>0</v>
      </c>
      <c r="Q74" s="170">
        <f>ROUND(E74*P74,2)</f>
        <v>0</v>
      </c>
      <c r="R74" s="172"/>
      <c r="S74" s="172" t="s">
        <v>148</v>
      </c>
      <c r="T74" s="173" t="s">
        <v>149</v>
      </c>
      <c r="U74" s="156">
        <v>0</v>
      </c>
      <c r="V74" s="156">
        <f>ROUND(E74*U74,2)</f>
        <v>0</v>
      </c>
      <c r="W74" s="156"/>
      <c r="X74" s="156" t="s">
        <v>135</v>
      </c>
      <c r="Y74" s="156" t="s">
        <v>136</v>
      </c>
      <c r="Z74" s="146"/>
      <c r="AA74" s="146"/>
      <c r="AB74" s="146"/>
      <c r="AC74" s="146"/>
      <c r="AD74" s="146"/>
      <c r="AE74" s="146"/>
      <c r="AF74" s="146"/>
      <c r="AG74" s="146" t="s">
        <v>137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 x14ac:dyDescent="0.2">
      <c r="A75" s="153"/>
      <c r="B75" s="154"/>
      <c r="C75" s="239" t="s">
        <v>223</v>
      </c>
      <c r="D75" s="240"/>
      <c r="E75" s="240"/>
      <c r="F75" s="240"/>
      <c r="G75" s="240"/>
      <c r="H75" s="156"/>
      <c r="I75" s="156"/>
      <c r="J75" s="156"/>
      <c r="K75" s="156"/>
      <c r="L75" s="156"/>
      <c r="M75" s="156"/>
      <c r="N75" s="155"/>
      <c r="O75" s="155"/>
      <c r="P75" s="155"/>
      <c r="Q75" s="155"/>
      <c r="R75" s="156"/>
      <c r="S75" s="156"/>
      <c r="T75" s="156"/>
      <c r="U75" s="156"/>
      <c r="V75" s="156"/>
      <c r="W75" s="156"/>
      <c r="X75" s="156"/>
      <c r="Y75" s="156"/>
      <c r="Z75" s="146"/>
      <c r="AA75" s="146"/>
      <c r="AB75" s="146"/>
      <c r="AC75" s="146"/>
      <c r="AD75" s="146"/>
      <c r="AE75" s="146"/>
      <c r="AF75" s="146"/>
      <c r="AG75" s="146" t="s">
        <v>139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">
      <c r="A76" s="153"/>
      <c r="B76" s="154"/>
      <c r="C76" s="184" t="s">
        <v>224</v>
      </c>
      <c r="D76" s="157"/>
      <c r="E76" s="158">
        <v>1</v>
      </c>
      <c r="F76" s="156"/>
      <c r="G76" s="156"/>
      <c r="H76" s="156"/>
      <c r="I76" s="156"/>
      <c r="J76" s="156"/>
      <c r="K76" s="156"/>
      <c r="L76" s="156"/>
      <c r="M76" s="156"/>
      <c r="N76" s="155"/>
      <c r="O76" s="155"/>
      <c r="P76" s="155"/>
      <c r="Q76" s="155"/>
      <c r="R76" s="156"/>
      <c r="S76" s="156"/>
      <c r="T76" s="156"/>
      <c r="U76" s="156"/>
      <c r="V76" s="156"/>
      <c r="W76" s="156"/>
      <c r="X76" s="156"/>
      <c r="Y76" s="156"/>
      <c r="Z76" s="146"/>
      <c r="AA76" s="146"/>
      <c r="AB76" s="146"/>
      <c r="AC76" s="146"/>
      <c r="AD76" s="146"/>
      <c r="AE76" s="146"/>
      <c r="AF76" s="146"/>
      <c r="AG76" s="146" t="s">
        <v>141</v>
      </c>
      <c r="AH76" s="146">
        <v>5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7">
        <v>20</v>
      </c>
      <c r="B77" s="168" t="s">
        <v>225</v>
      </c>
      <c r="C77" s="183" t="s">
        <v>226</v>
      </c>
      <c r="D77" s="169" t="s">
        <v>132</v>
      </c>
      <c r="E77" s="170">
        <v>4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70">
        <v>2E-3</v>
      </c>
      <c r="O77" s="170">
        <f>ROUND(E77*N77,2)</f>
        <v>0.01</v>
      </c>
      <c r="P77" s="170">
        <v>0</v>
      </c>
      <c r="Q77" s="170">
        <f>ROUND(E77*P77,2)</f>
        <v>0</v>
      </c>
      <c r="R77" s="172"/>
      <c r="S77" s="172" t="s">
        <v>148</v>
      </c>
      <c r="T77" s="173" t="s">
        <v>149</v>
      </c>
      <c r="U77" s="156">
        <v>0</v>
      </c>
      <c r="V77" s="156">
        <f>ROUND(E77*U77,2)</f>
        <v>0</v>
      </c>
      <c r="W77" s="156"/>
      <c r="X77" s="156" t="s">
        <v>135</v>
      </c>
      <c r="Y77" s="156" t="s">
        <v>136</v>
      </c>
      <c r="Z77" s="146"/>
      <c r="AA77" s="146"/>
      <c r="AB77" s="146"/>
      <c r="AC77" s="146"/>
      <c r="AD77" s="146"/>
      <c r="AE77" s="146"/>
      <c r="AF77" s="146"/>
      <c r="AG77" s="146" t="s">
        <v>137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">
      <c r="A78" s="153"/>
      <c r="B78" s="154"/>
      <c r="C78" s="239" t="s">
        <v>223</v>
      </c>
      <c r="D78" s="240"/>
      <c r="E78" s="240"/>
      <c r="F78" s="240"/>
      <c r="G78" s="240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46"/>
      <c r="AA78" s="146"/>
      <c r="AB78" s="146"/>
      <c r="AC78" s="146"/>
      <c r="AD78" s="146"/>
      <c r="AE78" s="146"/>
      <c r="AF78" s="146"/>
      <c r="AG78" s="146" t="s">
        <v>139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2" x14ac:dyDescent="0.2">
      <c r="A79" s="153"/>
      <c r="B79" s="154"/>
      <c r="C79" s="184" t="s">
        <v>227</v>
      </c>
      <c r="D79" s="157"/>
      <c r="E79" s="158">
        <v>1</v>
      </c>
      <c r="F79" s="156"/>
      <c r="G79" s="156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46"/>
      <c r="AA79" s="146"/>
      <c r="AB79" s="146"/>
      <c r="AC79" s="146"/>
      <c r="AD79" s="146"/>
      <c r="AE79" s="146"/>
      <c r="AF79" s="146"/>
      <c r="AG79" s="146" t="s">
        <v>141</v>
      </c>
      <c r="AH79" s="146">
        <v>5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3" x14ac:dyDescent="0.2">
      <c r="A80" s="153"/>
      <c r="B80" s="154"/>
      <c r="C80" s="184" t="s">
        <v>228</v>
      </c>
      <c r="D80" s="157"/>
      <c r="E80" s="158">
        <v>1</v>
      </c>
      <c r="F80" s="156"/>
      <c r="G80" s="156"/>
      <c r="H80" s="156"/>
      <c r="I80" s="156"/>
      <c r="J80" s="156"/>
      <c r="K80" s="156"/>
      <c r="L80" s="156"/>
      <c r="M80" s="156"/>
      <c r="N80" s="155"/>
      <c r="O80" s="155"/>
      <c r="P80" s="155"/>
      <c r="Q80" s="155"/>
      <c r="R80" s="156"/>
      <c r="S80" s="156"/>
      <c r="T80" s="156"/>
      <c r="U80" s="156"/>
      <c r="V80" s="156"/>
      <c r="W80" s="156"/>
      <c r="X80" s="156"/>
      <c r="Y80" s="156"/>
      <c r="Z80" s="146"/>
      <c r="AA80" s="146"/>
      <c r="AB80" s="146"/>
      <c r="AC80" s="146"/>
      <c r="AD80" s="146"/>
      <c r="AE80" s="146"/>
      <c r="AF80" s="146"/>
      <c r="AG80" s="146" t="s">
        <v>141</v>
      </c>
      <c r="AH80" s="146">
        <v>5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3" x14ac:dyDescent="0.2">
      <c r="A81" s="153"/>
      <c r="B81" s="154"/>
      <c r="C81" s="184" t="s">
        <v>229</v>
      </c>
      <c r="D81" s="157"/>
      <c r="E81" s="158">
        <v>2</v>
      </c>
      <c r="F81" s="156"/>
      <c r="G81" s="156"/>
      <c r="H81" s="156"/>
      <c r="I81" s="156"/>
      <c r="J81" s="156"/>
      <c r="K81" s="156"/>
      <c r="L81" s="156"/>
      <c r="M81" s="156"/>
      <c r="N81" s="155"/>
      <c r="O81" s="155"/>
      <c r="P81" s="155"/>
      <c r="Q81" s="155"/>
      <c r="R81" s="156"/>
      <c r="S81" s="156"/>
      <c r="T81" s="156"/>
      <c r="U81" s="156"/>
      <c r="V81" s="156"/>
      <c r="W81" s="156"/>
      <c r="X81" s="156"/>
      <c r="Y81" s="156"/>
      <c r="Z81" s="146"/>
      <c r="AA81" s="146"/>
      <c r="AB81" s="146"/>
      <c r="AC81" s="146"/>
      <c r="AD81" s="146"/>
      <c r="AE81" s="146"/>
      <c r="AF81" s="146"/>
      <c r="AG81" s="146" t="s">
        <v>141</v>
      </c>
      <c r="AH81" s="146">
        <v>5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67">
        <v>21</v>
      </c>
      <c r="B82" s="168" t="s">
        <v>230</v>
      </c>
      <c r="C82" s="183" t="s">
        <v>231</v>
      </c>
      <c r="D82" s="169" t="s">
        <v>232</v>
      </c>
      <c r="E82" s="170">
        <v>0.38207999999999998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21</v>
      </c>
      <c r="M82" s="172">
        <f>G82*(1+L82/100)</f>
        <v>0</v>
      </c>
      <c r="N82" s="170">
        <v>0</v>
      </c>
      <c r="O82" s="170">
        <f>ROUND(E82*N82,2)</f>
        <v>0</v>
      </c>
      <c r="P82" s="170">
        <v>0</v>
      </c>
      <c r="Q82" s="170">
        <f>ROUND(E82*P82,2)</f>
        <v>0</v>
      </c>
      <c r="R82" s="172" t="s">
        <v>181</v>
      </c>
      <c r="S82" s="172" t="s">
        <v>134</v>
      </c>
      <c r="T82" s="173" t="s">
        <v>134</v>
      </c>
      <c r="U82" s="156">
        <v>1.74</v>
      </c>
      <c r="V82" s="156">
        <f>ROUND(E82*U82,2)</f>
        <v>0.66</v>
      </c>
      <c r="W82" s="156"/>
      <c r="X82" s="156" t="s">
        <v>233</v>
      </c>
      <c r="Y82" s="156" t="s">
        <v>136</v>
      </c>
      <c r="Z82" s="146"/>
      <c r="AA82" s="146"/>
      <c r="AB82" s="146"/>
      <c r="AC82" s="146"/>
      <c r="AD82" s="146"/>
      <c r="AE82" s="146"/>
      <c r="AF82" s="146"/>
      <c r="AG82" s="146" t="s">
        <v>234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2">
      <c r="A83" s="153"/>
      <c r="B83" s="154"/>
      <c r="C83" s="243" t="s">
        <v>235</v>
      </c>
      <c r="D83" s="244"/>
      <c r="E83" s="244"/>
      <c r="F83" s="244"/>
      <c r="G83" s="244"/>
      <c r="H83" s="156"/>
      <c r="I83" s="156"/>
      <c r="J83" s="156"/>
      <c r="K83" s="156"/>
      <c r="L83" s="156"/>
      <c r="M83" s="156"/>
      <c r="N83" s="155"/>
      <c r="O83" s="155"/>
      <c r="P83" s="155"/>
      <c r="Q83" s="155"/>
      <c r="R83" s="156"/>
      <c r="S83" s="156"/>
      <c r="T83" s="156"/>
      <c r="U83" s="156"/>
      <c r="V83" s="156"/>
      <c r="W83" s="156"/>
      <c r="X83" s="156"/>
      <c r="Y83" s="156"/>
      <c r="Z83" s="146"/>
      <c r="AA83" s="146"/>
      <c r="AB83" s="146"/>
      <c r="AC83" s="146"/>
      <c r="AD83" s="146"/>
      <c r="AE83" s="146"/>
      <c r="AF83" s="146"/>
      <c r="AG83" s="146" t="s">
        <v>168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22.5" outlineLevel="1" x14ac:dyDescent="0.2">
      <c r="A84" s="167">
        <v>22</v>
      </c>
      <c r="B84" s="168" t="s">
        <v>236</v>
      </c>
      <c r="C84" s="183" t="s">
        <v>237</v>
      </c>
      <c r="D84" s="169" t="s">
        <v>232</v>
      </c>
      <c r="E84" s="170">
        <v>0.38207999999999998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21</v>
      </c>
      <c r="M84" s="172">
        <f>G84*(1+L84/100)</f>
        <v>0</v>
      </c>
      <c r="N84" s="170">
        <v>0</v>
      </c>
      <c r="O84" s="170">
        <f>ROUND(E84*N84,2)</f>
        <v>0</v>
      </c>
      <c r="P84" s="170">
        <v>0</v>
      </c>
      <c r="Q84" s="170">
        <f>ROUND(E84*P84,2)</f>
        <v>0</v>
      </c>
      <c r="R84" s="172" t="s">
        <v>181</v>
      </c>
      <c r="S84" s="172" t="s">
        <v>134</v>
      </c>
      <c r="T84" s="173" t="s">
        <v>134</v>
      </c>
      <c r="U84" s="156">
        <v>1.282</v>
      </c>
      <c r="V84" s="156">
        <f>ROUND(E84*U84,2)</f>
        <v>0.49</v>
      </c>
      <c r="W84" s="156"/>
      <c r="X84" s="156" t="s">
        <v>233</v>
      </c>
      <c r="Y84" s="156" t="s">
        <v>136</v>
      </c>
      <c r="Z84" s="146"/>
      <c r="AA84" s="146"/>
      <c r="AB84" s="146"/>
      <c r="AC84" s="146"/>
      <c r="AD84" s="146"/>
      <c r="AE84" s="146"/>
      <c r="AF84" s="146"/>
      <c r="AG84" s="146" t="s">
        <v>234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53"/>
      <c r="B85" s="154"/>
      <c r="C85" s="243" t="s">
        <v>235</v>
      </c>
      <c r="D85" s="244"/>
      <c r="E85" s="244"/>
      <c r="F85" s="244"/>
      <c r="G85" s="244"/>
      <c r="H85" s="156"/>
      <c r="I85" s="156"/>
      <c r="J85" s="156"/>
      <c r="K85" s="156"/>
      <c r="L85" s="156"/>
      <c r="M85" s="156"/>
      <c r="N85" s="155"/>
      <c r="O85" s="155"/>
      <c r="P85" s="155"/>
      <c r="Q85" s="155"/>
      <c r="R85" s="156"/>
      <c r="S85" s="156"/>
      <c r="T85" s="156"/>
      <c r="U85" s="156"/>
      <c r="V85" s="156"/>
      <c r="W85" s="156"/>
      <c r="X85" s="156"/>
      <c r="Y85" s="156"/>
      <c r="Z85" s="146"/>
      <c r="AA85" s="146"/>
      <c r="AB85" s="146"/>
      <c r="AC85" s="146"/>
      <c r="AD85" s="146"/>
      <c r="AE85" s="146"/>
      <c r="AF85" s="146"/>
      <c r="AG85" s="146" t="s">
        <v>168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x14ac:dyDescent="0.2">
      <c r="A86" s="160" t="s">
        <v>128</v>
      </c>
      <c r="B86" s="161" t="s">
        <v>74</v>
      </c>
      <c r="C86" s="182" t="s">
        <v>75</v>
      </c>
      <c r="D86" s="162"/>
      <c r="E86" s="163"/>
      <c r="F86" s="164"/>
      <c r="G86" s="164">
        <f>SUMIF(AG87:AG92,"&lt;&gt;NOR",G87:G92)</f>
        <v>0</v>
      </c>
      <c r="H86" s="164"/>
      <c r="I86" s="164">
        <f>SUM(I87:I92)</f>
        <v>0</v>
      </c>
      <c r="J86" s="164"/>
      <c r="K86" s="164">
        <f>SUM(K87:K92)</f>
        <v>0</v>
      </c>
      <c r="L86" s="164"/>
      <c r="M86" s="164">
        <f>SUM(M87:M92)</f>
        <v>0</v>
      </c>
      <c r="N86" s="163"/>
      <c r="O86" s="163">
        <f>SUM(O87:O92)</f>
        <v>6.0000000000000005E-2</v>
      </c>
      <c r="P86" s="163"/>
      <c r="Q86" s="163">
        <f>SUM(Q87:Q92)</f>
        <v>0</v>
      </c>
      <c r="R86" s="164"/>
      <c r="S86" s="164"/>
      <c r="T86" s="165"/>
      <c r="U86" s="159"/>
      <c r="V86" s="159">
        <f>SUM(V87:V92)</f>
        <v>0</v>
      </c>
      <c r="W86" s="159"/>
      <c r="X86" s="159"/>
      <c r="Y86" s="159"/>
      <c r="AG86" t="s">
        <v>129</v>
      </c>
    </row>
    <row r="87" spans="1:60" ht="33.75" outlineLevel="1" x14ac:dyDescent="0.2">
      <c r="A87" s="167">
        <v>23</v>
      </c>
      <c r="B87" s="168" t="s">
        <v>238</v>
      </c>
      <c r="C87" s="183" t="s">
        <v>239</v>
      </c>
      <c r="D87" s="169" t="s">
        <v>132</v>
      </c>
      <c r="E87" s="170">
        <v>1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70">
        <v>0.05</v>
      </c>
      <c r="O87" s="170">
        <f>ROUND(E87*N87,2)</f>
        <v>0.05</v>
      </c>
      <c r="P87" s="170">
        <v>0</v>
      </c>
      <c r="Q87" s="170">
        <f>ROUND(E87*P87,2)</f>
        <v>0</v>
      </c>
      <c r="R87" s="172"/>
      <c r="S87" s="172" t="s">
        <v>148</v>
      </c>
      <c r="T87" s="173" t="s">
        <v>149</v>
      </c>
      <c r="U87" s="156">
        <v>0</v>
      </c>
      <c r="V87" s="156">
        <f>ROUND(E87*U87,2)</f>
        <v>0</v>
      </c>
      <c r="W87" s="156"/>
      <c r="X87" s="156" t="s">
        <v>135</v>
      </c>
      <c r="Y87" s="156" t="s">
        <v>136</v>
      </c>
      <c r="Z87" s="146"/>
      <c r="AA87" s="146"/>
      <c r="AB87" s="146"/>
      <c r="AC87" s="146"/>
      <c r="AD87" s="146"/>
      <c r="AE87" s="146"/>
      <c r="AF87" s="146"/>
      <c r="AG87" s="146" t="s">
        <v>137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2">
      <c r="A88" s="153"/>
      <c r="B88" s="154"/>
      <c r="C88" s="239" t="s">
        <v>240</v>
      </c>
      <c r="D88" s="240"/>
      <c r="E88" s="240"/>
      <c r="F88" s="240"/>
      <c r="G88" s="240"/>
      <c r="H88" s="156"/>
      <c r="I88" s="156"/>
      <c r="J88" s="156"/>
      <c r="K88" s="156"/>
      <c r="L88" s="156"/>
      <c r="M88" s="156"/>
      <c r="N88" s="155"/>
      <c r="O88" s="155"/>
      <c r="P88" s="155"/>
      <c r="Q88" s="155"/>
      <c r="R88" s="156"/>
      <c r="S88" s="156"/>
      <c r="T88" s="156"/>
      <c r="U88" s="156"/>
      <c r="V88" s="156"/>
      <c r="W88" s="156"/>
      <c r="X88" s="156"/>
      <c r="Y88" s="156"/>
      <c r="Z88" s="146"/>
      <c r="AA88" s="146"/>
      <c r="AB88" s="146"/>
      <c r="AC88" s="146"/>
      <c r="AD88" s="146"/>
      <c r="AE88" s="146"/>
      <c r="AF88" s="146"/>
      <c r="AG88" s="146" t="s">
        <v>139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53"/>
      <c r="B89" s="154"/>
      <c r="C89" s="184" t="s">
        <v>241</v>
      </c>
      <c r="D89" s="157"/>
      <c r="E89" s="158">
        <v>1</v>
      </c>
      <c r="F89" s="156"/>
      <c r="G89" s="156"/>
      <c r="H89" s="156"/>
      <c r="I89" s="156"/>
      <c r="J89" s="156"/>
      <c r="K89" s="156"/>
      <c r="L89" s="156"/>
      <c r="M89" s="156"/>
      <c r="N89" s="155"/>
      <c r="O89" s="155"/>
      <c r="P89" s="155"/>
      <c r="Q89" s="155"/>
      <c r="R89" s="156"/>
      <c r="S89" s="156"/>
      <c r="T89" s="156"/>
      <c r="U89" s="156"/>
      <c r="V89" s="156"/>
      <c r="W89" s="156"/>
      <c r="X89" s="156"/>
      <c r="Y89" s="156"/>
      <c r="Z89" s="146"/>
      <c r="AA89" s="146"/>
      <c r="AB89" s="146"/>
      <c r="AC89" s="146"/>
      <c r="AD89" s="146"/>
      <c r="AE89" s="146"/>
      <c r="AF89" s="146"/>
      <c r="AG89" s="146" t="s">
        <v>141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33.75" outlineLevel="1" x14ac:dyDescent="0.2">
      <c r="A90" s="167">
        <v>24</v>
      </c>
      <c r="B90" s="168" t="s">
        <v>242</v>
      </c>
      <c r="C90" s="183" t="s">
        <v>243</v>
      </c>
      <c r="D90" s="169" t="s">
        <v>132</v>
      </c>
      <c r="E90" s="170">
        <v>1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70">
        <v>5.0000000000000001E-3</v>
      </c>
      <c r="O90" s="170">
        <f>ROUND(E90*N90,2)</f>
        <v>0.01</v>
      </c>
      <c r="P90" s="170">
        <v>0</v>
      </c>
      <c r="Q90" s="170">
        <f>ROUND(E90*P90,2)</f>
        <v>0</v>
      </c>
      <c r="R90" s="172"/>
      <c r="S90" s="172" t="s">
        <v>148</v>
      </c>
      <c r="T90" s="173" t="s">
        <v>149</v>
      </c>
      <c r="U90" s="156">
        <v>0</v>
      </c>
      <c r="V90" s="156">
        <f>ROUND(E90*U90,2)</f>
        <v>0</v>
      </c>
      <c r="W90" s="156"/>
      <c r="X90" s="156" t="s">
        <v>135</v>
      </c>
      <c r="Y90" s="156" t="s">
        <v>136</v>
      </c>
      <c r="Z90" s="146"/>
      <c r="AA90" s="146"/>
      <c r="AB90" s="146"/>
      <c r="AC90" s="146"/>
      <c r="AD90" s="146"/>
      <c r="AE90" s="146"/>
      <c r="AF90" s="146"/>
      <c r="AG90" s="146" t="s">
        <v>137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 x14ac:dyDescent="0.2">
      <c r="A91" s="153"/>
      <c r="B91" s="154"/>
      <c r="C91" s="239" t="s">
        <v>240</v>
      </c>
      <c r="D91" s="240"/>
      <c r="E91" s="240"/>
      <c r="F91" s="240"/>
      <c r="G91" s="240"/>
      <c r="H91" s="156"/>
      <c r="I91" s="156"/>
      <c r="J91" s="156"/>
      <c r="K91" s="156"/>
      <c r="L91" s="156"/>
      <c r="M91" s="156"/>
      <c r="N91" s="155"/>
      <c r="O91" s="155"/>
      <c r="P91" s="155"/>
      <c r="Q91" s="155"/>
      <c r="R91" s="156"/>
      <c r="S91" s="156"/>
      <c r="T91" s="156"/>
      <c r="U91" s="156"/>
      <c r="V91" s="156"/>
      <c r="W91" s="156"/>
      <c r="X91" s="156"/>
      <c r="Y91" s="156"/>
      <c r="Z91" s="146"/>
      <c r="AA91" s="146"/>
      <c r="AB91" s="146"/>
      <c r="AC91" s="146"/>
      <c r="AD91" s="146"/>
      <c r="AE91" s="146"/>
      <c r="AF91" s="146"/>
      <c r="AG91" s="146" t="s">
        <v>139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 x14ac:dyDescent="0.2">
      <c r="A92" s="153"/>
      <c r="B92" s="154"/>
      <c r="C92" s="184" t="s">
        <v>241</v>
      </c>
      <c r="D92" s="157"/>
      <c r="E92" s="158">
        <v>1</v>
      </c>
      <c r="F92" s="156"/>
      <c r="G92" s="156"/>
      <c r="H92" s="156"/>
      <c r="I92" s="156"/>
      <c r="J92" s="156"/>
      <c r="K92" s="156"/>
      <c r="L92" s="156"/>
      <c r="M92" s="156"/>
      <c r="N92" s="155"/>
      <c r="O92" s="155"/>
      <c r="P92" s="155"/>
      <c r="Q92" s="155"/>
      <c r="R92" s="156"/>
      <c r="S92" s="156"/>
      <c r="T92" s="156"/>
      <c r="U92" s="156"/>
      <c r="V92" s="156"/>
      <c r="W92" s="156"/>
      <c r="X92" s="156"/>
      <c r="Y92" s="156"/>
      <c r="Z92" s="146"/>
      <c r="AA92" s="146"/>
      <c r="AB92" s="146"/>
      <c r="AC92" s="146"/>
      <c r="AD92" s="146"/>
      <c r="AE92" s="146"/>
      <c r="AF92" s="146"/>
      <c r="AG92" s="146" t="s">
        <v>141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x14ac:dyDescent="0.2">
      <c r="A93" s="160" t="s">
        <v>128</v>
      </c>
      <c r="B93" s="161" t="s">
        <v>76</v>
      </c>
      <c r="C93" s="182" t="s">
        <v>77</v>
      </c>
      <c r="D93" s="162"/>
      <c r="E93" s="163"/>
      <c r="F93" s="164"/>
      <c r="G93" s="164">
        <f>SUMIF(AG94:AG176,"&lt;&gt;NOR",G94:G176)</f>
        <v>0</v>
      </c>
      <c r="H93" s="164"/>
      <c r="I93" s="164">
        <f>SUM(I94:I176)</f>
        <v>0</v>
      </c>
      <c r="J93" s="164"/>
      <c r="K93" s="164">
        <f>SUM(K94:K176)</f>
        <v>0</v>
      </c>
      <c r="L93" s="164"/>
      <c r="M93" s="164">
        <f>SUM(M94:M176)</f>
        <v>0</v>
      </c>
      <c r="N93" s="163"/>
      <c r="O93" s="163">
        <f>SUM(O94:O176)</f>
        <v>0.81</v>
      </c>
      <c r="P93" s="163"/>
      <c r="Q93" s="163">
        <f>SUM(Q94:Q176)</f>
        <v>2.76</v>
      </c>
      <c r="R93" s="164"/>
      <c r="S93" s="164"/>
      <c r="T93" s="165"/>
      <c r="U93" s="159"/>
      <c r="V93" s="159">
        <f>SUM(V94:V176)</f>
        <v>103.68000000000005</v>
      </c>
      <c r="W93" s="159"/>
      <c r="X93" s="159"/>
      <c r="Y93" s="159"/>
      <c r="AG93" t="s">
        <v>129</v>
      </c>
    </row>
    <row r="94" spans="1:60" outlineLevel="1" x14ac:dyDescent="0.2">
      <c r="A94" s="167">
        <v>25</v>
      </c>
      <c r="B94" s="168" t="s">
        <v>244</v>
      </c>
      <c r="C94" s="183" t="s">
        <v>245</v>
      </c>
      <c r="D94" s="169" t="s">
        <v>194</v>
      </c>
      <c r="E94" s="170">
        <v>22.5</v>
      </c>
      <c r="F94" s="171"/>
      <c r="G94" s="172">
        <f>ROUND(E94*F94,2)</f>
        <v>0</v>
      </c>
      <c r="H94" s="171"/>
      <c r="I94" s="172">
        <f>ROUND(E94*H94,2)</f>
        <v>0</v>
      </c>
      <c r="J94" s="171"/>
      <c r="K94" s="172">
        <f>ROUND(E94*J94,2)</f>
        <v>0</v>
      </c>
      <c r="L94" s="172">
        <v>21</v>
      </c>
      <c r="M94" s="172">
        <f>G94*(1+L94/100)</f>
        <v>0</v>
      </c>
      <c r="N94" s="170">
        <v>2.0000000000000002E-5</v>
      </c>
      <c r="O94" s="170">
        <f>ROUND(E94*N94,2)</f>
        <v>0</v>
      </c>
      <c r="P94" s="170">
        <v>3.2000000000000002E-3</v>
      </c>
      <c r="Q94" s="170">
        <f>ROUND(E94*P94,2)</f>
        <v>7.0000000000000007E-2</v>
      </c>
      <c r="R94" s="172" t="s">
        <v>246</v>
      </c>
      <c r="S94" s="172" t="s">
        <v>134</v>
      </c>
      <c r="T94" s="173" t="s">
        <v>134</v>
      </c>
      <c r="U94" s="156">
        <v>5.2999999999999999E-2</v>
      </c>
      <c r="V94" s="156">
        <f>ROUND(E94*U94,2)</f>
        <v>1.19</v>
      </c>
      <c r="W94" s="156"/>
      <c r="X94" s="156" t="s">
        <v>135</v>
      </c>
      <c r="Y94" s="156" t="s">
        <v>136</v>
      </c>
      <c r="Z94" s="146"/>
      <c r="AA94" s="146"/>
      <c r="AB94" s="146"/>
      <c r="AC94" s="146"/>
      <c r="AD94" s="146"/>
      <c r="AE94" s="146"/>
      <c r="AF94" s="146"/>
      <c r="AG94" s="146" t="s">
        <v>137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">
      <c r="A95" s="153"/>
      <c r="B95" s="154"/>
      <c r="C95" s="184" t="s">
        <v>247</v>
      </c>
      <c r="D95" s="157"/>
      <c r="E95" s="158">
        <v>22.5</v>
      </c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141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">
      <c r="A96" s="167">
        <v>26</v>
      </c>
      <c r="B96" s="168" t="s">
        <v>248</v>
      </c>
      <c r="C96" s="183" t="s">
        <v>249</v>
      </c>
      <c r="D96" s="169" t="s">
        <v>194</v>
      </c>
      <c r="E96" s="170">
        <v>50.3</v>
      </c>
      <c r="F96" s="171"/>
      <c r="G96" s="172">
        <f>ROUND(E96*F96,2)</f>
        <v>0</v>
      </c>
      <c r="H96" s="171"/>
      <c r="I96" s="172">
        <f>ROUND(E96*H96,2)</f>
        <v>0</v>
      </c>
      <c r="J96" s="171"/>
      <c r="K96" s="172">
        <f>ROUND(E96*J96,2)</f>
        <v>0</v>
      </c>
      <c r="L96" s="172">
        <v>21</v>
      </c>
      <c r="M96" s="172">
        <f>G96*(1+L96/100)</f>
        <v>0</v>
      </c>
      <c r="N96" s="170">
        <v>5.0000000000000002E-5</v>
      </c>
      <c r="O96" s="170">
        <f>ROUND(E96*N96,2)</f>
        <v>0</v>
      </c>
      <c r="P96" s="170">
        <v>5.3200000000000001E-3</v>
      </c>
      <c r="Q96" s="170">
        <f>ROUND(E96*P96,2)</f>
        <v>0.27</v>
      </c>
      <c r="R96" s="172" t="s">
        <v>246</v>
      </c>
      <c r="S96" s="172" t="s">
        <v>134</v>
      </c>
      <c r="T96" s="173" t="s">
        <v>134</v>
      </c>
      <c r="U96" s="156">
        <v>0.10299999999999999</v>
      </c>
      <c r="V96" s="156">
        <f>ROUND(E96*U96,2)</f>
        <v>5.18</v>
      </c>
      <c r="W96" s="156"/>
      <c r="X96" s="156" t="s">
        <v>135</v>
      </c>
      <c r="Y96" s="156" t="s">
        <v>136</v>
      </c>
      <c r="Z96" s="146"/>
      <c r="AA96" s="146"/>
      <c r="AB96" s="146"/>
      <c r="AC96" s="146"/>
      <c r="AD96" s="146"/>
      <c r="AE96" s="146"/>
      <c r="AF96" s="146"/>
      <c r="AG96" s="146" t="s">
        <v>137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2" x14ac:dyDescent="0.2">
      <c r="A97" s="153"/>
      <c r="B97" s="154"/>
      <c r="C97" s="184" t="s">
        <v>250</v>
      </c>
      <c r="D97" s="157"/>
      <c r="E97" s="158">
        <v>50.3</v>
      </c>
      <c r="F97" s="156"/>
      <c r="G97" s="156"/>
      <c r="H97" s="156"/>
      <c r="I97" s="156"/>
      <c r="J97" s="156"/>
      <c r="K97" s="156"/>
      <c r="L97" s="156"/>
      <c r="M97" s="156"/>
      <c r="N97" s="155"/>
      <c r="O97" s="155"/>
      <c r="P97" s="155"/>
      <c r="Q97" s="155"/>
      <c r="R97" s="156"/>
      <c r="S97" s="156"/>
      <c r="T97" s="156"/>
      <c r="U97" s="156"/>
      <c r="V97" s="156"/>
      <c r="W97" s="156"/>
      <c r="X97" s="156"/>
      <c r="Y97" s="156"/>
      <c r="Z97" s="146"/>
      <c r="AA97" s="146"/>
      <c r="AB97" s="146"/>
      <c r="AC97" s="146"/>
      <c r="AD97" s="146"/>
      <c r="AE97" s="146"/>
      <c r="AF97" s="146"/>
      <c r="AG97" s="146" t="s">
        <v>141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22.5" outlineLevel="1" x14ac:dyDescent="0.2">
      <c r="A98" s="167">
        <v>27</v>
      </c>
      <c r="B98" s="168" t="s">
        <v>251</v>
      </c>
      <c r="C98" s="183" t="s">
        <v>252</v>
      </c>
      <c r="D98" s="169" t="s">
        <v>194</v>
      </c>
      <c r="E98" s="170">
        <v>1.5</v>
      </c>
      <c r="F98" s="171"/>
      <c r="G98" s="172">
        <f>ROUND(E98*F98,2)</f>
        <v>0</v>
      </c>
      <c r="H98" s="171"/>
      <c r="I98" s="172">
        <f>ROUND(E98*H98,2)</f>
        <v>0</v>
      </c>
      <c r="J98" s="171"/>
      <c r="K98" s="172">
        <f>ROUND(E98*J98,2)</f>
        <v>0</v>
      </c>
      <c r="L98" s="172">
        <v>21</v>
      </c>
      <c r="M98" s="172">
        <f>G98*(1+L98/100)</f>
        <v>0</v>
      </c>
      <c r="N98" s="170">
        <v>9.6200000000000001E-3</v>
      </c>
      <c r="O98" s="170">
        <f>ROUND(E98*N98,2)</f>
        <v>0.01</v>
      </c>
      <c r="P98" s="170">
        <v>0</v>
      </c>
      <c r="Q98" s="170">
        <f>ROUND(E98*P98,2)</f>
        <v>0</v>
      </c>
      <c r="R98" s="172" t="s">
        <v>246</v>
      </c>
      <c r="S98" s="172" t="s">
        <v>134</v>
      </c>
      <c r="T98" s="173" t="s">
        <v>134</v>
      </c>
      <c r="U98" s="156">
        <v>0.58099999999999996</v>
      </c>
      <c r="V98" s="156">
        <f>ROUND(E98*U98,2)</f>
        <v>0.87</v>
      </c>
      <c r="W98" s="156"/>
      <c r="X98" s="156" t="s">
        <v>135</v>
      </c>
      <c r="Y98" s="156" t="s">
        <v>136</v>
      </c>
      <c r="Z98" s="146"/>
      <c r="AA98" s="146"/>
      <c r="AB98" s="146"/>
      <c r="AC98" s="146"/>
      <c r="AD98" s="146"/>
      <c r="AE98" s="146"/>
      <c r="AF98" s="146"/>
      <c r="AG98" s="146" t="s">
        <v>137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2" x14ac:dyDescent="0.2">
      <c r="A99" s="153"/>
      <c r="B99" s="154"/>
      <c r="C99" s="239" t="s">
        <v>253</v>
      </c>
      <c r="D99" s="240"/>
      <c r="E99" s="240"/>
      <c r="F99" s="240"/>
      <c r="G99" s="240"/>
      <c r="H99" s="156"/>
      <c r="I99" s="156"/>
      <c r="J99" s="156"/>
      <c r="K99" s="156"/>
      <c r="L99" s="156"/>
      <c r="M99" s="156"/>
      <c r="N99" s="155"/>
      <c r="O99" s="155"/>
      <c r="P99" s="155"/>
      <c r="Q99" s="155"/>
      <c r="R99" s="156"/>
      <c r="S99" s="156"/>
      <c r="T99" s="156"/>
      <c r="U99" s="156"/>
      <c r="V99" s="156"/>
      <c r="W99" s="156"/>
      <c r="X99" s="156"/>
      <c r="Y99" s="156"/>
      <c r="Z99" s="146"/>
      <c r="AA99" s="146"/>
      <c r="AB99" s="146"/>
      <c r="AC99" s="146"/>
      <c r="AD99" s="146"/>
      <c r="AE99" s="146"/>
      <c r="AF99" s="146"/>
      <c r="AG99" s="146" t="s">
        <v>139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2" x14ac:dyDescent="0.2">
      <c r="A100" s="153"/>
      <c r="B100" s="154"/>
      <c r="C100" s="184" t="s">
        <v>254</v>
      </c>
      <c r="D100" s="157"/>
      <c r="E100" s="158">
        <v>1.5</v>
      </c>
      <c r="F100" s="156"/>
      <c r="G100" s="156"/>
      <c r="H100" s="156"/>
      <c r="I100" s="156"/>
      <c r="J100" s="156"/>
      <c r="K100" s="156"/>
      <c r="L100" s="156"/>
      <c r="M100" s="156"/>
      <c r="N100" s="155"/>
      <c r="O100" s="155"/>
      <c r="P100" s="155"/>
      <c r="Q100" s="155"/>
      <c r="R100" s="156"/>
      <c r="S100" s="156"/>
      <c r="T100" s="156"/>
      <c r="U100" s="156"/>
      <c r="V100" s="156"/>
      <c r="W100" s="156"/>
      <c r="X100" s="156"/>
      <c r="Y100" s="156"/>
      <c r="Z100" s="146"/>
      <c r="AA100" s="146"/>
      <c r="AB100" s="146"/>
      <c r="AC100" s="146"/>
      <c r="AD100" s="146"/>
      <c r="AE100" s="146"/>
      <c r="AF100" s="146"/>
      <c r="AG100" s="146" t="s">
        <v>141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ht="22.5" outlineLevel="1" x14ac:dyDescent="0.2">
      <c r="A101" s="167">
        <v>28</v>
      </c>
      <c r="B101" s="168" t="s">
        <v>255</v>
      </c>
      <c r="C101" s="183" t="s">
        <v>256</v>
      </c>
      <c r="D101" s="169" t="s">
        <v>194</v>
      </c>
      <c r="E101" s="170">
        <v>2</v>
      </c>
      <c r="F101" s="171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21</v>
      </c>
      <c r="M101" s="172">
        <f>G101*(1+L101/100)</f>
        <v>0</v>
      </c>
      <c r="N101" s="170">
        <v>1.2760000000000001E-2</v>
      </c>
      <c r="O101" s="170">
        <f>ROUND(E101*N101,2)</f>
        <v>0.03</v>
      </c>
      <c r="P101" s="170">
        <v>0</v>
      </c>
      <c r="Q101" s="170">
        <f>ROUND(E101*P101,2)</f>
        <v>0</v>
      </c>
      <c r="R101" s="172" t="s">
        <v>246</v>
      </c>
      <c r="S101" s="172" t="s">
        <v>134</v>
      </c>
      <c r="T101" s="173" t="s">
        <v>134</v>
      </c>
      <c r="U101" s="156">
        <v>0.71799999999999997</v>
      </c>
      <c r="V101" s="156">
        <f>ROUND(E101*U101,2)</f>
        <v>1.44</v>
      </c>
      <c r="W101" s="156"/>
      <c r="X101" s="156" t="s">
        <v>135</v>
      </c>
      <c r="Y101" s="156" t="s">
        <v>136</v>
      </c>
      <c r="Z101" s="146"/>
      <c r="AA101" s="146"/>
      <c r="AB101" s="146"/>
      <c r="AC101" s="146"/>
      <c r="AD101" s="146"/>
      <c r="AE101" s="146"/>
      <c r="AF101" s="146"/>
      <c r="AG101" s="146" t="s">
        <v>137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2" x14ac:dyDescent="0.2">
      <c r="A102" s="153"/>
      <c r="B102" s="154"/>
      <c r="C102" s="239" t="s">
        <v>253</v>
      </c>
      <c r="D102" s="240"/>
      <c r="E102" s="240"/>
      <c r="F102" s="240"/>
      <c r="G102" s="240"/>
      <c r="H102" s="156"/>
      <c r="I102" s="156"/>
      <c r="J102" s="156"/>
      <c r="K102" s="156"/>
      <c r="L102" s="156"/>
      <c r="M102" s="156"/>
      <c r="N102" s="155"/>
      <c r="O102" s="155"/>
      <c r="P102" s="155"/>
      <c r="Q102" s="155"/>
      <c r="R102" s="156"/>
      <c r="S102" s="156"/>
      <c r="T102" s="156"/>
      <c r="U102" s="156"/>
      <c r="V102" s="156"/>
      <c r="W102" s="156"/>
      <c r="X102" s="156"/>
      <c r="Y102" s="156"/>
      <c r="Z102" s="146"/>
      <c r="AA102" s="146"/>
      <c r="AB102" s="146"/>
      <c r="AC102" s="146"/>
      <c r="AD102" s="146"/>
      <c r="AE102" s="146"/>
      <c r="AF102" s="146"/>
      <c r="AG102" s="146" t="s">
        <v>139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 x14ac:dyDescent="0.2">
      <c r="A103" s="153"/>
      <c r="B103" s="154"/>
      <c r="C103" s="184" t="s">
        <v>257</v>
      </c>
      <c r="D103" s="157"/>
      <c r="E103" s="158">
        <v>2</v>
      </c>
      <c r="F103" s="156"/>
      <c r="G103" s="156"/>
      <c r="H103" s="156"/>
      <c r="I103" s="156"/>
      <c r="J103" s="156"/>
      <c r="K103" s="156"/>
      <c r="L103" s="156"/>
      <c r="M103" s="156"/>
      <c r="N103" s="155"/>
      <c r="O103" s="155"/>
      <c r="P103" s="155"/>
      <c r="Q103" s="155"/>
      <c r="R103" s="156"/>
      <c r="S103" s="156"/>
      <c r="T103" s="156"/>
      <c r="U103" s="156"/>
      <c r="V103" s="156"/>
      <c r="W103" s="156"/>
      <c r="X103" s="156"/>
      <c r="Y103" s="156"/>
      <c r="Z103" s="146"/>
      <c r="AA103" s="146"/>
      <c r="AB103" s="146"/>
      <c r="AC103" s="146"/>
      <c r="AD103" s="146"/>
      <c r="AE103" s="146"/>
      <c r="AF103" s="146"/>
      <c r="AG103" s="146" t="s">
        <v>141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ht="22.5" outlineLevel="1" x14ac:dyDescent="0.2">
      <c r="A104" s="167">
        <v>29</v>
      </c>
      <c r="B104" s="168" t="s">
        <v>258</v>
      </c>
      <c r="C104" s="183" t="s">
        <v>259</v>
      </c>
      <c r="D104" s="169" t="s">
        <v>194</v>
      </c>
      <c r="E104" s="170">
        <v>1.5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70">
        <v>1.6199999999999999E-2</v>
      </c>
      <c r="O104" s="170">
        <f>ROUND(E104*N104,2)</f>
        <v>0.02</v>
      </c>
      <c r="P104" s="170">
        <v>0</v>
      </c>
      <c r="Q104" s="170">
        <f>ROUND(E104*P104,2)</f>
        <v>0</v>
      </c>
      <c r="R104" s="172" t="s">
        <v>246</v>
      </c>
      <c r="S104" s="172" t="s">
        <v>134</v>
      </c>
      <c r="T104" s="173" t="s">
        <v>134</v>
      </c>
      <c r="U104" s="156">
        <v>0.78100000000000003</v>
      </c>
      <c r="V104" s="156">
        <f>ROUND(E104*U104,2)</f>
        <v>1.17</v>
      </c>
      <c r="W104" s="156"/>
      <c r="X104" s="156" t="s">
        <v>135</v>
      </c>
      <c r="Y104" s="156" t="s">
        <v>136</v>
      </c>
      <c r="Z104" s="146"/>
      <c r="AA104" s="146"/>
      <c r="AB104" s="146"/>
      <c r="AC104" s="146"/>
      <c r="AD104" s="146"/>
      <c r="AE104" s="146"/>
      <c r="AF104" s="146"/>
      <c r="AG104" s="146" t="s">
        <v>137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2" x14ac:dyDescent="0.2">
      <c r="A105" s="153"/>
      <c r="B105" s="154"/>
      <c r="C105" s="239" t="s">
        <v>253</v>
      </c>
      <c r="D105" s="240"/>
      <c r="E105" s="240"/>
      <c r="F105" s="240"/>
      <c r="G105" s="240"/>
      <c r="H105" s="156"/>
      <c r="I105" s="156"/>
      <c r="J105" s="156"/>
      <c r="K105" s="156"/>
      <c r="L105" s="156"/>
      <c r="M105" s="156"/>
      <c r="N105" s="155"/>
      <c r="O105" s="155"/>
      <c r="P105" s="155"/>
      <c r="Q105" s="155"/>
      <c r="R105" s="156"/>
      <c r="S105" s="156"/>
      <c r="T105" s="156"/>
      <c r="U105" s="156"/>
      <c r="V105" s="156"/>
      <c r="W105" s="156"/>
      <c r="X105" s="156"/>
      <c r="Y105" s="156"/>
      <c r="Z105" s="146"/>
      <c r="AA105" s="146"/>
      <c r="AB105" s="146"/>
      <c r="AC105" s="146"/>
      <c r="AD105" s="146"/>
      <c r="AE105" s="146"/>
      <c r="AF105" s="146"/>
      <c r="AG105" s="146" t="s">
        <v>139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2" x14ac:dyDescent="0.2">
      <c r="A106" s="153"/>
      <c r="B106" s="154"/>
      <c r="C106" s="184" t="s">
        <v>260</v>
      </c>
      <c r="D106" s="157"/>
      <c r="E106" s="158">
        <v>1.5</v>
      </c>
      <c r="F106" s="156"/>
      <c r="G106" s="156"/>
      <c r="H106" s="156"/>
      <c r="I106" s="156"/>
      <c r="J106" s="156"/>
      <c r="K106" s="156"/>
      <c r="L106" s="156"/>
      <c r="M106" s="156"/>
      <c r="N106" s="155"/>
      <c r="O106" s="155"/>
      <c r="P106" s="155"/>
      <c r="Q106" s="155"/>
      <c r="R106" s="156"/>
      <c r="S106" s="156"/>
      <c r="T106" s="156"/>
      <c r="U106" s="156"/>
      <c r="V106" s="156"/>
      <c r="W106" s="156"/>
      <c r="X106" s="156"/>
      <c r="Y106" s="156"/>
      <c r="Z106" s="146"/>
      <c r="AA106" s="146"/>
      <c r="AB106" s="146"/>
      <c r="AC106" s="146"/>
      <c r="AD106" s="146"/>
      <c r="AE106" s="146"/>
      <c r="AF106" s="146"/>
      <c r="AG106" s="146" t="s">
        <v>141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">
      <c r="A107" s="167">
        <v>30</v>
      </c>
      <c r="B107" s="168" t="s">
        <v>261</v>
      </c>
      <c r="C107" s="183" t="s">
        <v>262</v>
      </c>
      <c r="D107" s="169" t="s">
        <v>194</v>
      </c>
      <c r="E107" s="170">
        <v>144.80000000000001</v>
      </c>
      <c r="F107" s="171"/>
      <c r="G107" s="172">
        <f>ROUND(E107*F107,2)</f>
        <v>0</v>
      </c>
      <c r="H107" s="171"/>
      <c r="I107" s="172">
        <f>ROUND(E107*H107,2)</f>
        <v>0</v>
      </c>
      <c r="J107" s="171"/>
      <c r="K107" s="172">
        <f>ROUND(E107*J107,2)</f>
        <v>0</v>
      </c>
      <c r="L107" s="172">
        <v>21</v>
      </c>
      <c r="M107" s="172">
        <f>G107*(1+L107/100)</f>
        <v>0</v>
      </c>
      <c r="N107" s="170">
        <v>6.0000000000000002E-5</v>
      </c>
      <c r="O107" s="170">
        <f>ROUND(E107*N107,2)</f>
        <v>0.01</v>
      </c>
      <c r="P107" s="170">
        <v>8.4100000000000008E-3</v>
      </c>
      <c r="Q107" s="170">
        <f>ROUND(E107*P107,2)</f>
        <v>1.22</v>
      </c>
      <c r="R107" s="172" t="s">
        <v>246</v>
      </c>
      <c r="S107" s="172" t="s">
        <v>134</v>
      </c>
      <c r="T107" s="173" t="s">
        <v>134</v>
      </c>
      <c r="U107" s="156">
        <v>0.187</v>
      </c>
      <c r="V107" s="156">
        <f>ROUND(E107*U107,2)</f>
        <v>27.08</v>
      </c>
      <c r="W107" s="156"/>
      <c r="X107" s="156" t="s">
        <v>135</v>
      </c>
      <c r="Y107" s="156" t="s">
        <v>136</v>
      </c>
      <c r="Z107" s="146"/>
      <c r="AA107" s="146"/>
      <c r="AB107" s="146"/>
      <c r="AC107" s="146"/>
      <c r="AD107" s="146"/>
      <c r="AE107" s="146"/>
      <c r="AF107" s="146"/>
      <c r="AG107" s="146" t="s">
        <v>137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2" x14ac:dyDescent="0.2">
      <c r="A108" s="153"/>
      <c r="B108" s="154"/>
      <c r="C108" s="184" t="s">
        <v>263</v>
      </c>
      <c r="D108" s="157"/>
      <c r="E108" s="158">
        <v>144.80000000000001</v>
      </c>
      <c r="F108" s="156"/>
      <c r="G108" s="156"/>
      <c r="H108" s="156"/>
      <c r="I108" s="156"/>
      <c r="J108" s="156"/>
      <c r="K108" s="156"/>
      <c r="L108" s="156"/>
      <c r="M108" s="156"/>
      <c r="N108" s="155"/>
      <c r="O108" s="155"/>
      <c r="P108" s="155"/>
      <c r="Q108" s="155"/>
      <c r="R108" s="156"/>
      <c r="S108" s="156"/>
      <c r="T108" s="156"/>
      <c r="U108" s="156"/>
      <c r="V108" s="156"/>
      <c r="W108" s="156"/>
      <c r="X108" s="156"/>
      <c r="Y108" s="156"/>
      <c r="Z108" s="146"/>
      <c r="AA108" s="146"/>
      <c r="AB108" s="146"/>
      <c r="AC108" s="146"/>
      <c r="AD108" s="146"/>
      <c r="AE108" s="146"/>
      <c r="AF108" s="146"/>
      <c r="AG108" s="146" t="s">
        <v>141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67">
        <v>31</v>
      </c>
      <c r="B109" s="168" t="s">
        <v>264</v>
      </c>
      <c r="C109" s="183" t="s">
        <v>265</v>
      </c>
      <c r="D109" s="169" t="s">
        <v>194</v>
      </c>
      <c r="E109" s="170">
        <v>26.1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70">
        <v>1E-4</v>
      </c>
      <c r="O109" s="170">
        <f>ROUND(E109*N109,2)</f>
        <v>0</v>
      </c>
      <c r="P109" s="170">
        <v>1.384E-2</v>
      </c>
      <c r="Q109" s="170">
        <f>ROUND(E109*P109,2)</f>
        <v>0.36</v>
      </c>
      <c r="R109" s="172" t="s">
        <v>246</v>
      </c>
      <c r="S109" s="172" t="s">
        <v>134</v>
      </c>
      <c r="T109" s="173" t="s">
        <v>134</v>
      </c>
      <c r="U109" s="156">
        <v>0.19800000000000001</v>
      </c>
      <c r="V109" s="156">
        <f>ROUND(E109*U109,2)</f>
        <v>5.17</v>
      </c>
      <c r="W109" s="156"/>
      <c r="X109" s="156" t="s">
        <v>135</v>
      </c>
      <c r="Y109" s="156" t="s">
        <v>136</v>
      </c>
      <c r="Z109" s="146"/>
      <c r="AA109" s="146"/>
      <c r="AB109" s="146"/>
      <c r="AC109" s="146"/>
      <c r="AD109" s="146"/>
      <c r="AE109" s="146"/>
      <c r="AF109" s="146"/>
      <c r="AG109" s="146" t="s">
        <v>137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2" x14ac:dyDescent="0.2">
      <c r="A110" s="153"/>
      <c r="B110" s="154"/>
      <c r="C110" s="184" t="s">
        <v>266</v>
      </c>
      <c r="D110" s="157"/>
      <c r="E110" s="158">
        <v>26.1</v>
      </c>
      <c r="F110" s="156"/>
      <c r="G110" s="156"/>
      <c r="H110" s="156"/>
      <c r="I110" s="156"/>
      <c r="J110" s="156"/>
      <c r="K110" s="156"/>
      <c r="L110" s="156"/>
      <c r="M110" s="156"/>
      <c r="N110" s="155"/>
      <c r="O110" s="155"/>
      <c r="P110" s="155"/>
      <c r="Q110" s="155"/>
      <c r="R110" s="156"/>
      <c r="S110" s="156"/>
      <c r="T110" s="156"/>
      <c r="U110" s="156"/>
      <c r="V110" s="156"/>
      <c r="W110" s="156"/>
      <c r="X110" s="156"/>
      <c r="Y110" s="156"/>
      <c r="Z110" s="146"/>
      <c r="AA110" s="146"/>
      <c r="AB110" s="146"/>
      <c r="AC110" s="146"/>
      <c r="AD110" s="146"/>
      <c r="AE110" s="146"/>
      <c r="AF110" s="146"/>
      <c r="AG110" s="146" t="s">
        <v>141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33.75" outlineLevel="1" x14ac:dyDescent="0.2">
      <c r="A111" s="167">
        <v>32</v>
      </c>
      <c r="B111" s="168" t="s">
        <v>267</v>
      </c>
      <c r="C111" s="183" t="s">
        <v>268</v>
      </c>
      <c r="D111" s="169" t="s">
        <v>194</v>
      </c>
      <c r="E111" s="170">
        <v>8.1999999999999993</v>
      </c>
      <c r="F111" s="171"/>
      <c r="G111" s="172">
        <f>ROUND(E111*F111,2)</f>
        <v>0</v>
      </c>
      <c r="H111" s="171"/>
      <c r="I111" s="172">
        <f>ROUND(E111*H111,2)</f>
        <v>0</v>
      </c>
      <c r="J111" s="171"/>
      <c r="K111" s="172">
        <f>ROUND(E111*J111,2)</f>
        <v>0</v>
      </c>
      <c r="L111" s="172">
        <v>21</v>
      </c>
      <c r="M111" s="172">
        <f>G111*(1+L111/100)</f>
        <v>0</v>
      </c>
      <c r="N111" s="170">
        <v>2.1199999999999999E-3</v>
      </c>
      <c r="O111" s="170">
        <f>ROUND(E111*N111,2)</f>
        <v>0.02</v>
      </c>
      <c r="P111" s="170">
        <v>0</v>
      </c>
      <c r="Q111" s="170">
        <f>ROUND(E111*P111,2)</f>
        <v>0</v>
      </c>
      <c r="R111" s="172" t="s">
        <v>246</v>
      </c>
      <c r="S111" s="172" t="s">
        <v>134</v>
      </c>
      <c r="T111" s="173" t="s">
        <v>134</v>
      </c>
      <c r="U111" s="156">
        <v>0.20691000000000001</v>
      </c>
      <c r="V111" s="156">
        <f>ROUND(E111*U111,2)</f>
        <v>1.7</v>
      </c>
      <c r="W111" s="156"/>
      <c r="X111" s="156" t="s">
        <v>135</v>
      </c>
      <c r="Y111" s="156" t="s">
        <v>136</v>
      </c>
      <c r="Z111" s="146"/>
      <c r="AA111" s="146"/>
      <c r="AB111" s="146"/>
      <c r="AC111" s="146"/>
      <c r="AD111" s="146"/>
      <c r="AE111" s="146"/>
      <c r="AF111" s="146"/>
      <c r="AG111" s="146" t="s">
        <v>137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2" x14ac:dyDescent="0.2">
      <c r="A112" s="153"/>
      <c r="B112" s="154"/>
      <c r="C112" s="243" t="s">
        <v>269</v>
      </c>
      <c r="D112" s="244"/>
      <c r="E112" s="244"/>
      <c r="F112" s="244"/>
      <c r="G112" s="244"/>
      <c r="H112" s="156"/>
      <c r="I112" s="156"/>
      <c r="J112" s="156"/>
      <c r="K112" s="156"/>
      <c r="L112" s="156"/>
      <c r="M112" s="156"/>
      <c r="N112" s="155"/>
      <c r="O112" s="155"/>
      <c r="P112" s="155"/>
      <c r="Q112" s="155"/>
      <c r="R112" s="156"/>
      <c r="S112" s="156"/>
      <c r="T112" s="156"/>
      <c r="U112" s="156"/>
      <c r="V112" s="156"/>
      <c r="W112" s="156"/>
      <c r="X112" s="156"/>
      <c r="Y112" s="156"/>
      <c r="Z112" s="146"/>
      <c r="AA112" s="146"/>
      <c r="AB112" s="146"/>
      <c r="AC112" s="146"/>
      <c r="AD112" s="146"/>
      <c r="AE112" s="146"/>
      <c r="AF112" s="146"/>
      <c r="AG112" s="146" t="s">
        <v>168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2">
      <c r="A113" s="153"/>
      <c r="B113" s="154"/>
      <c r="C113" s="184" t="s">
        <v>270</v>
      </c>
      <c r="D113" s="157"/>
      <c r="E113" s="158">
        <v>8.1999999999999993</v>
      </c>
      <c r="F113" s="156"/>
      <c r="G113" s="156"/>
      <c r="H113" s="156"/>
      <c r="I113" s="156"/>
      <c r="J113" s="156"/>
      <c r="K113" s="156"/>
      <c r="L113" s="156"/>
      <c r="M113" s="156"/>
      <c r="N113" s="155"/>
      <c r="O113" s="155"/>
      <c r="P113" s="155"/>
      <c r="Q113" s="155"/>
      <c r="R113" s="156"/>
      <c r="S113" s="156"/>
      <c r="T113" s="156"/>
      <c r="U113" s="156"/>
      <c r="V113" s="156"/>
      <c r="W113" s="156"/>
      <c r="X113" s="156"/>
      <c r="Y113" s="156"/>
      <c r="Z113" s="146"/>
      <c r="AA113" s="146"/>
      <c r="AB113" s="146"/>
      <c r="AC113" s="146"/>
      <c r="AD113" s="146"/>
      <c r="AE113" s="146"/>
      <c r="AF113" s="146"/>
      <c r="AG113" s="146" t="s">
        <v>141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33.75" outlineLevel="1" x14ac:dyDescent="0.2">
      <c r="A114" s="167">
        <v>33</v>
      </c>
      <c r="B114" s="168" t="s">
        <v>271</v>
      </c>
      <c r="C114" s="183" t="s">
        <v>272</v>
      </c>
      <c r="D114" s="169" t="s">
        <v>194</v>
      </c>
      <c r="E114" s="170">
        <v>20.37</v>
      </c>
      <c r="F114" s="171"/>
      <c r="G114" s="172">
        <f>ROUND(E114*F114,2)</f>
        <v>0</v>
      </c>
      <c r="H114" s="171"/>
      <c r="I114" s="172">
        <f>ROUND(E114*H114,2)</f>
        <v>0</v>
      </c>
      <c r="J114" s="171"/>
      <c r="K114" s="172">
        <f>ROUND(E114*J114,2)</f>
        <v>0</v>
      </c>
      <c r="L114" s="172">
        <v>21</v>
      </c>
      <c r="M114" s="172">
        <f>G114*(1+L114/100)</f>
        <v>0</v>
      </c>
      <c r="N114" s="170">
        <v>3.1099999999999999E-3</v>
      </c>
      <c r="O114" s="170">
        <f>ROUND(E114*N114,2)</f>
        <v>0.06</v>
      </c>
      <c r="P114" s="170">
        <v>0</v>
      </c>
      <c r="Q114" s="170">
        <f>ROUND(E114*P114,2)</f>
        <v>0</v>
      </c>
      <c r="R114" s="172" t="s">
        <v>246</v>
      </c>
      <c r="S114" s="172" t="s">
        <v>134</v>
      </c>
      <c r="T114" s="173" t="s">
        <v>134</v>
      </c>
      <c r="U114" s="156">
        <v>0.21801999999999999</v>
      </c>
      <c r="V114" s="156">
        <f>ROUND(E114*U114,2)</f>
        <v>4.4400000000000004</v>
      </c>
      <c r="W114" s="156"/>
      <c r="X114" s="156" t="s">
        <v>135</v>
      </c>
      <c r="Y114" s="156" t="s">
        <v>136</v>
      </c>
      <c r="Z114" s="146"/>
      <c r="AA114" s="146"/>
      <c r="AB114" s="146"/>
      <c r="AC114" s="146"/>
      <c r="AD114" s="146"/>
      <c r="AE114" s="146"/>
      <c r="AF114" s="146"/>
      <c r="AG114" s="146" t="s">
        <v>137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2">
      <c r="A115" s="153"/>
      <c r="B115" s="154"/>
      <c r="C115" s="243" t="s">
        <v>269</v>
      </c>
      <c r="D115" s="244"/>
      <c r="E115" s="244"/>
      <c r="F115" s="244"/>
      <c r="G115" s="244"/>
      <c r="H115" s="156"/>
      <c r="I115" s="156"/>
      <c r="J115" s="156"/>
      <c r="K115" s="156"/>
      <c r="L115" s="156"/>
      <c r="M115" s="156"/>
      <c r="N115" s="155"/>
      <c r="O115" s="155"/>
      <c r="P115" s="155"/>
      <c r="Q115" s="155"/>
      <c r="R115" s="156"/>
      <c r="S115" s="156"/>
      <c r="T115" s="156"/>
      <c r="U115" s="156"/>
      <c r="V115" s="156"/>
      <c r="W115" s="156"/>
      <c r="X115" s="156"/>
      <c r="Y115" s="156"/>
      <c r="Z115" s="146"/>
      <c r="AA115" s="146"/>
      <c r="AB115" s="146"/>
      <c r="AC115" s="146"/>
      <c r="AD115" s="146"/>
      <c r="AE115" s="146"/>
      <c r="AF115" s="146"/>
      <c r="AG115" s="146" t="s">
        <v>168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2" x14ac:dyDescent="0.2">
      <c r="A116" s="153"/>
      <c r="B116" s="154"/>
      <c r="C116" s="184" t="s">
        <v>273</v>
      </c>
      <c r="D116" s="157"/>
      <c r="E116" s="158">
        <v>20.37</v>
      </c>
      <c r="F116" s="156"/>
      <c r="G116" s="156"/>
      <c r="H116" s="156"/>
      <c r="I116" s="156"/>
      <c r="J116" s="156"/>
      <c r="K116" s="156"/>
      <c r="L116" s="156"/>
      <c r="M116" s="156"/>
      <c r="N116" s="155"/>
      <c r="O116" s="155"/>
      <c r="P116" s="155"/>
      <c r="Q116" s="155"/>
      <c r="R116" s="156"/>
      <c r="S116" s="156"/>
      <c r="T116" s="156"/>
      <c r="U116" s="156"/>
      <c r="V116" s="156"/>
      <c r="W116" s="156"/>
      <c r="X116" s="156"/>
      <c r="Y116" s="156"/>
      <c r="Z116" s="146"/>
      <c r="AA116" s="146"/>
      <c r="AB116" s="146"/>
      <c r="AC116" s="146"/>
      <c r="AD116" s="146"/>
      <c r="AE116" s="146"/>
      <c r="AF116" s="146"/>
      <c r="AG116" s="146" t="s">
        <v>141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ht="33.75" outlineLevel="1" x14ac:dyDescent="0.2">
      <c r="A117" s="167">
        <v>34</v>
      </c>
      <c r="B117" s="168" t="s">
        <v>274</v>
      </c>
      <c r="C117" s="183" t="s">
        <v>275</v>
      </c>
      <c r="D117" s="169" t="s">
        <v>194</v>
      </c>
      <c r="E117" s="170">
        <v>11.55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21</v>
      </c>
      <c r="M117" s="172">
        <f>G117*(1+L117/100)</f>
        <v>0</v>
      </c>
      <c r="N117" s="170">
        <v>4.0099999999999997E-3</v>
      </c>
      <c r="O117" s="170">
        <f>ROUND(E117*N117,2)</f>
        <v>0.05</v>
      </c>
      <c r="P117" s="170">
        <v>0</v>
      </c>
      <c r="Q117" s="170">
        <f>ROUND(E117*P117,2)</f>
        <v>0</v>
      </c>
      <c r="R117" s="172" t="s">
        <v>246</v>
      </c>
      <c r="S117" s="172" t="s">
        <v>134</v>
      </c>
      <c r="T117" s="173" t="s">
        <v>134</v>
      </c>
      <c r="U117" s="156">
        <v>0.24665000000000001</v>
      </c>
      <c r="V117" s="156">
        <f>ROUND(E117*U117,2)</f>
        <v>2.85</v>
      </c>
      <c r="W117" s="156"/>
      <c r="X117" s="156" t="s">
        <v>135</v>
      </c>
      <c r="Y117" s="156" t="s">
        <v>136</v>
      </c>
      <c r="Z117" s="146"/>
      <c r="AA117" s="146"/>
      <c r="AB117" s="146"/>
      <c r="AC117" s="146"/>
      <c r="AD117" s="146"/>
      <c r="AE117" s="146"/>
      <c r="AF117" s="146"/>
      <c r="AG117" s="146" t="s">
        <v>137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2" x14ac:dyDescent="0.2">
      <c r="A118" s="153"/>
      <c r="B118" s="154"/>
      <c r="C118" s="243" t="s">
        <v>269</v>
      </c>
      <c r="D118" s="244"/>
      <c r="E118" s="244"/>
      <c r="F118" s="244"/>
      <c r="G118" s="244"/>
      <c r="H118" s="156"/>
      <c r="I118" s="156"/>
      <c r="J118" s="156"/>
      <c r="K118" s="156"/>
      <c r="L118" s="156"/>
      <c r="M118" s="156"/>
      <c r="N118" s="155"/>
      <c r="O118" s="155"/>
      <c r="P118" s="155"/>
      <c r="Q118" s="155"/>
      <c r="R118" s="156"/>
      <c r="S118" s="156"/>
      <c r="T118" s="156"/>
      <c r="U118" s="156"/>
      <c r="V118" s="156"/>
      <c r="W118" s="156"/>
      <c r="X118" s="156"/>
      <c r="Y118" s="156"/>
      <c r="Z118" s="146"/>
      <c r="AA118" s="146"/>
      <c r="AB118" s="146"/>
      <c r="AC118" s="146"/>
      <c r="AD118" s="146"/>
      <c r="AE118" s="146"/>
      <c r="AF118" s="146"/>
      <c r="AG118" s="146" t="s">
        <v>168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2" x14ac:dyDescent="0.2">
      <c r="A119" s="153"/>
      <c r="B119" s="154"/>
      <c r="C119" s="184" t="s">
        <v>276</v>
      </c>
      <c r="D119" s="157"/>
      <c r="E119" s="158">
        <v>11.55</v>
      </c>
      <c r="F119" s="156"/>
      <c r="G119" s="156"/>
      <c r="H119" s="156"/>
      <c r="I119" s="156"/>
      <c r="J119" s="156"/>
      <c r="K119" s="156"/>
      <c r="L119" s="156"/>
      <c r="M119" s="156"/>
      <c r="N119" s="155"/>
      <c r="O119" s="155"/>
      <c r="P119" s="155"/>
      <c r="Q119" s="155"/>
      <c r="R119" s="156"/>
      <c r="S119" s="156"/>
      <c r="T119" s="156"/>
      <c r="U119" s="156"/>
      <c r="V119" s="156"/>
      <c r="W119" s="156"/>
      <c r="X119" s="156"/>
      <c r="Y119" s="156"/>
      <c r="Z119" s="146"/>
      <c r="AA119" s="146"/>
      <c r="AB119" s="146"/>
      <c r="AC119" s="146"/>
      <c r="AD119" s="146"/>
      <c r="AE119" s="146"/>
      <c r="AF119" s="146"/>
      <c r="AG119" s="146" t="s">
        <v>141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ht="33.75" outlineLevel="1" x14ac:dyDescent="0.2">
      <c r="A120" s="167">
        <v>35</v>
      </c>
      <c r="B120" s="168" t="s">
        <v>277</v>
      </c>
      <c r="C120" s="183" t="s">
        <v>278</v>
      </c>
      <c r="D120" s="169" t="s">
        <v>194</v>
      </c>
      <c r="E120" s="170">
        <v>10.5</v>
      </c>
      <c r="F120" s="171"/>
      <c r="G120" s="172">
        <f>ROUND(E120*F120,2)</f>
        <v>0</v>
      </c>
      <c r="H120" s="171"/>
      <c r="I120" s="172">
        <f>ROUND(E120*H120,2)</f>
        <v>0</v>
      </c>
      <c r="J120" s="171"/>
      <c r="K120" s="172">
        <f>ROUND(E120*J120,2)</f>
        <v>0</v>
      </c>
      <c r="L120" s="172">
        <v>21</v>
      </c>
      <c r="M120" s="172">
        <f>G120*(1+L120/100)</f>
        <v>0</v>
      </c>
      <c r="N120" s="170">
        <v>4.6100000000000004E-3</v>
      </c>
      <c r="O120" s="170">
        <f>ROUND(E120*N120,2)</f>
        <v>0.05</v>
      </c>
      <c r="P120" s="170">
        <v>0</v>
      </c>
      <c r="Q120" s="170">
        <f>ROUND(E120*P120,2)</f>
        <v>0</v>
      </c>
      <c r="R120" s="172" t="s">
        <v>246</v>
      </c>
      <c r="S120" s="172" t="s">
        <v>134</v>
      </c>
      <c r="T120" s="173" t="s">
        <v>134</v>
      </c>
      <c r="U120" s="156">
        <v>0.26247999999999999</v>
      </c>
      <c r="V120" s="156">
        <f>ROUND(E120*U120,2)</f>
        <v>2.76</v>
      </c>
      <c r="W120" s="156"/>
      <c r="X120" s="156" t="s">
        <v>135</v>
      </c>
      <c r="Y120" s="156" t="s">
        <v>136</v>
      </c>
      <c r="Z120" s="146"/>
      <c r="AA120" s="146"/>
      <c r="AB120" s="146"/>
      <c r="AC120" s="146"/>
      <c r="AD120" s="146"/>
      <c r="AE120" s="146"/>
      <c r="AF120" s="146"/>
      <c r="AG120" s="146" t="s">
        <v>137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2" x14ac:dyDescent="0.2">
      <c r="A121" s="153"/>
      <c r="B121" s="154"/>
      <c r="C121" s="243" t="s">
        <v>269</v>
      </c>
      <c r="D121" s="244"/>
      <c r="E121" s="244"/>
      <c r="F121" s="244"/>
      <c r="G121" s="244"/>
      <c r="H121" s="156"/>
      <c r="I121" s="156"/>
      <c r="J121" s="156"/>
      <c r="K121" s="156"/>
      <c r="L121" s="156"/>
      <c r="M121" s="156"/>
      <c r="N121" s="155"/>
      <c r="O121" s="155"/>
      <c r="P121" s="155"/>
      <c r="Q121" s="155"/>
      <c r="R121" s="156"/>
      <c r="S121" s="156"/>
      <c r="T121" s="156"/>
      <c r="U121" s="156"/>
      <c r="V121" s="156"/>
      <c r="W121" s="156"/>
      <c r="X121" s="156"/>
      <c r="Y121" s="156"/>
      <c r="Z121" s="146"/>
      <c r="AA121" s="146"/>
      <c r="AB121" s="146"/>
      <c r="AC121" s="146"/>
      <c r="AD121" s="146"/>
      <c r="AE121" s="146"/>
      <c r="AF121" s="146"/>
      <c r="AG121" s="146" t="s">
        <v>168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2" x14ac:dyDescent="0.2">
      <c r="A122" s="153"/>
      <c r="B122" s="154"/>
      <c r="C122" s="184" t="s">
        <v>279</v>
      </c>
      <c r="D122" s="157"/>
      <c r="E122" s="158">
        <v>10.5</v>
      </c>
      <c r="F122" s="156"/>
      <c r="G122" s="156"/>
      <c r="H122" s="156"/>
      <c r="I122" s="156"/>
      <c r="J122" s="156"/>
      <c r="K122" s="156"/>
      <c r="L122" s="156"/>
      <c r="M122" s="156"/>
      <c r="N122" s="155"/>
      <c r="O122" s="155"/>
      <c r="P122" s="155"/>
      <c r="Q122" s="155"/>
      <c r="R122" s="156"/>
      <c r="S122" s="156"/>
      <c r="T122" s="156"/>
      <c r="U122" s="156"/>
      <c r="V122" s="156"/>
      <c r="W122" s="156"/>
      <c r="X122" s="156"/>
      <c r="Y122" s="156"/>
      <c r="Z122" s="146"/>
      <c r="AA122" s="146"/>
      <c r="AB122" s="146"/>
      <c r="AC122" s="146"/>
      <c r="AD122" s="146"/>
      <c r="AE122" s="146"/>
      <c r="AF122" s="146"/>
      <c r="AG122" s="146" t="s">
        <v>141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33.75" outlineLevel="1" x14ac:dyDescent="0.2">
      <c r="A123" s="167">
        <v>36</v>
      </c>
      <c r="B123" s="168" t="s">
        <v>280</v>
      </c>
      <c r="C123" s="183" t="s">
        <v>281</v>
      </c>
      <c r="D123" s="169" t="s">
        <v>194</v>
      </c>
      <c r="E123" s="170">
        <v>15.7</v>
      </c>
      <c r="F123" s="171"/>
      <c r="G123" s="172">
        <f>ROUND(E123*F123,2)</f>
        <v>0</v>
      </c>
      <c r="H123" s="171"/>
      <c r="I123" s="172">
        <f>ROUND(E123*H123,2)</f>
        <v>0</v>
      </c>
      <c r="J123" s="171"/>
      <c r="K123" s="172">
        <f>ROUND(E123*J123,2)</f>
        <v>0</v>
      </c>
      <c r="L123" s="172">
        <v>21</v>
      </c>
      <c r="M123" s="172">
        <f>G123*(1+L123/100)</f>
        <v>0</v>
      </c>
      <c r="N123" s="170">
        <v>6.3E-3</v>
      </c>
      <c r="O123" s="170">
        <f>ROUND(E123*N123,2)</f>
        <v>0.1</v>
      </c>
      <c r="P123" s="170">
        <v>0</v>
      </c>
      <c r="Q123" s="170">
        <f>ROUND(E123*P123,2)</f>
        <v>0</v>
      </c>
      <c r="R123" s="172" t="s">
        <v>246</v>
      </c>
      <c r="S123" s="172" t="s">
        <v>134</v>
      </c>
      <c r="T123" s="173" t="s">
        <v>134</v>
      </c>
      <c r="U123" s="156">
        <v>0.27704000000000001</v>
      </c>
      <c r="V123" s="156">
        <f>ROUND(E123*U123,2)</f>
        <v>4.3499999999999996</v>
      </c>
      <c r="W123" s="156"/>
      <c r="X123" s="156" t="s">
        <v>135</v>
      </c>
      <c r="Y123" s="156" t="s">
        <v>136</v>
      </c>
      <c r="Z123" s="146"/>
      <c r="AA123" s="146"/>
      <c r="AB123" s="146"/>
      <c r="AC123" s="146"/>
      <c r="AD123" s="146"/>
      <c r="AE123" s="146"/>
      <c r="AF123" s="146"/>
      <c r="AG123" s="146" t="s">
        <v>137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2" x14ac:dyDescent="0.2">
      <c r="A124" s="153"/>
      <c r="B124" s="154"/>
      <c r="C124" s="243" t="s">
        <v>269</v>
      </c>
      <c r="D124" s="244"/>
      <c r="E124" s="244"/>
      <c r="F124" s="244"/>
      <c r="G124" s="244"/>
      <c r="H124" s="156"/>
      <c r="I124" s="156"/>
      <c r="J124" s="156"/>
      <c r="K124" s="156"/>
      <c r="L124" s="156"/>
      <c r="M124" s="156"/>
      <c r="N124" s="155"/>
      <c r="O124" s="155"/>
      <c r="P124" s="155"/>
      <c r="Q124" s="155"/>
      <c r="R124" s="156"/>
      <c r="S124" s="156"/>
      <c r="T124" s="156"/>
      <c r="U124" s="156"/>
      <c r="V124" s="156"/>
      <c r="W124" s="156"/>
      <c r="X124" s="156"/>
      <c r="Y124" s="156"/>
      <c r="Z124" s="146"/>
      <c r="AA124" s="146"/>
      <c r="AB124" s="146"/>
      <c r="AC124" s="146"/>
      <c r="AD124" s="146"/>
      <c r="AE124" s="146"/>
      <c r="AF124" s="146"/>
      <c r="AG124" s="146" t="s">
        <v>168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2" x14ac:dyDescent="0.2">
      <c r="A125" s="153"/>
      <c r="B125" s="154"/>
      <c r="C125" s="184" t="s">
        <v>282</v>
      </c>
      <c r="D125" s="157"/>
      <c r="E125" s="158">
        <v>15.7</v>
      </c>
      <c r="F125" s="156"/>
      <c r="G125" s="156"/>
      <c r="H125" s="156"/>
      <c r="I125" s="156"/>
      <c r="J125" s="156"/>
      <c r="K125" s="156"/>
      <c r="L125" s="156"/>
      <c r="M125" s="156"/>
      <c r="N125" s="155"/>
      <c r="O125" s="155"/>
      <c r="P125" s="155"/>
      <c r="Q125" s="155"/>
      <c r="R125" s="156"/>
      <c r="S125" s="156"/>
      <c r="T125" s="156"/>
      <c r="U125" s="156"/>
      <c r="V125" s="156"/>
      <c r="W125" s="156"/>
      <c r="X125" s="156"/>
      <c r="Y125" s="156"/>
      <c r="Z125" s="146"/>
      <c r="AA125" s="146"/>
      <c r="AB125" s="146"/>
      <c r="AC125" s="146"/>
      <c r="AD125" s="146"/>
      <c r="AE125" s="146"/>
      <c r="AF125" s="146"/>
      <c r="AG125" s="146" t="s">
        <v>141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ht="33.75" outlineLevel="1" x14ac:dyDescent="0.2">
      <c r="A126" s="167">
        <v>37</v>
      </c>
      <c r="B126" s="168" t="s">
        <v>283</v>
      </c>
      <c r="C126" s="183" t="s">
        <v>284</v>
      </c>
      <c r="D126" s="169" t="s">
        <v>194</v>
      </c>
      <c r="E126" s="170">
        <v>36.1</v>
      </c>
      <c r="F126" s="171"/>
      <c r="G126" s="172">
        <f>ROUND(E126*F126,2)</f>
        <v>0</v>
      </c>
      <c r="H126" s="171"/>
      <c r="I126" s="172">
        <f>ROUND(E126*H126,2)</f>
        <v>0</v>
      </c>
      <c r="J126" s="171"/>
      <c r="K126" s="172">
        <f>ROUND(E126*J126,2)</f>
        <v>0</v>
      </c>
      <c r="L126" s="172">
        <v>21</v>
      </c>
      <c r="M126" s="172">
        <f>G126*(1+L126/100)</f>
        <v>0</v>
      </c>
      <c r="N126" s="170">
        <v>7.7499999999999999E-3</v>
      </c>
      <c r="O126" s="170">
        <f>ROUND(E126*N126,2)</f>
        <v>0.28000000000000003</v>
      </c>
      <c r="P126" s="170">
        <v>0</v>
      </c>
      <c r="Q126" s="170">
        <f>ROUND(E126*P126,2)</f>
        <v>0</v>
      </c>
      <c r="R126" s="172" t="s">
        <v>246</v>
      </c>
      <c r="S126" s="172" t="s">
        <v>134</v>
      </c>
      <c r="T126" s="173" t="s">
        <v>134</v>
      </c>
      <c r="U126" s="156">
        <v>0.30199999999999999</v>
      </c>
      <c r="V126" s="156">
        <f>ROUND(E126*U126,2)</f>
        <v>10.9</v>
      </c>
      <c r="W126" s="156"/>
      <c r="X126" s="156" t="s">
        <v>135</v>
      </c>
      <c r="Y126" s="156" t="s">
        <v>136</v>
      </c>
      <c r="Z126" s="146"/>
      <c r="AA126" s="146"/>
      <c r="AB126" s="146"/>
      <c r="AC126" s="146"/>
      <c r="AD126" s="146"/>
      <c r="AE126" s="146"/>
      <c r="AF126" s="146"/>
      <c r="AG126" s="146" t="s">
        <v>137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2" x14ac:dyDescent="0.2">
      <c r="A127" s="153"/>
      <c r="B127" s="154"/>
      <c r="C127" s="243" t="s">
        <v>269</v>
      </c>
      <c r="D127" s="244"/>
      <c r="E127" s="244"/>
      <c r="F127" s="244"/>
      <c r="G127" s="244"/>
      <c r="H127" s="156"/>
      <c r="I127" s="156"/>
      <c r="J127" s="156"/>
      <c r="K127" s="156"/>
      <c r="L127" s="156"/>
      <c r="M127" s="156"/>
      <c r="N127" s="155"/>
      <c r="O127" s="155"/>
      <c r="P127" s="155"/>
      <c r="Q127" s="155"/>
      <c r="R127" s="156"/>
      <c r="S127" s="156"/>
      <c r="T127" s="156"/>
      <c r="U127" s="156"/>
      <c r="V127" s="156"/>
      <c r="W127" s="156"/>
      <c r="X127" s="156"/>
      <c r="Y127" s="156"/>
      <c r="Z127" s="146"/>
      <c r="AA127" s="146"/>
      <c r="AB127" s="146"/>
      <c r="AC127" s="146"/>
      <c r="AD127" s="146"/>
      <c r="AE127" s="146"/>
      <c r="AF127" s="146"/>
      <c r="AG127" s="146" t="s">
        <v>168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2" x14ac:dyDescent="0.2">
      <c r="A128" s="153"/>
      <c r="B128" s="154"/>
      <c r="C128" s="184" t="s">
        <v>285</v>
      </c>
      <c r="D128" s="157"/>
      <c r="E128" s="158">
        <v>36.1</v>
      </c>
      <c r="F128" s="156"/>
      <c r="G128" s="156"/>
      <c r="H128" s="156"/>
      <c r="I128" s="156"/>
      <c r="J128" s="156"/>
      <c r="K128" s="156"/>
      <c r="L128" s="156"/>
      <c r="M128" s="156"/>
      <c r="N128" s="155"/>
      <c r="O128" s="155"/>
      <c r="P128" s="155"/>
      <c r="Q128" s="155"/>
      <c r="R128" s="156"/>
      <c r="S128" s="156"/>
      <c r="T128" s="156"/>
      <c r="U128" s="156"/>
      <c r="V128" s="156"/>
      <c r="W128" s="156"/>
      <c r="X128" s="156"/>
      <c r="Y128" s="156"/>
      <c r="Z128" s="146"/>
      <c r="AA128" s="146"/>
      <c r="AB128" s="146"/>
      <c r="AC128" s="146"/>
      <c r="AD128" s="146"/>
      <c r="AE128" s="146"/>
      <c r="AF128" s="146"/>
      <c r="AG128" s="146" t="s">
        <v>141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ht="33.75" outlineLevel="1" x14ac:dyDescent="0.2">
      <c r="A129" s="167">
        <v>38</v>
      </c>
      <c r="B129" s="168" t="s">
        <v>286</v>
      </c>
      <c r="C129" s="183" t="s">
        <v>287</v>
      </c>
      <c r="D129" s="169" t="s">
        <v>194</v>
      </c>
      <c r="E129" s="170">
        <v>14.1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21</v>
      </c>
      <c r="M129" s="172">
        <f>G129*(1+L129/100)</f>
        <v>0</v>
      </c>
      <c r="N129" s="170">
        <v>1.0489999999999999E-2</v>
      </c>
      <c r="O129" s="170">
        <f>ROUND(E129*N129,2)</f>
        <v>0.15</v>
      </c>
      <c r="P129" s="170">
        <v>0</v>
      </c>
      <c r="Q129" s="170">
        <f>ROUND(E129*P129,2)</f>
        <v>0</v>
      </c>
      <c r="R129" s="172" t="s">
        <v>246</v>
      </c>
      <c r="S129" s="172" t="s">
        <v>134</v>
      </c>
      <c r="T129" s="173" t="s">
        <v>134</v>
      </c>
      <c r="U129" s="156">
        <v>0.32200000000000001</v>
      </c>
      <c r="V129" s="156">
        <f>ROUND(E129*U129,2)</f>
        <v>4.54</v>
      </c>
      <c r="W129" s="156"/>
      <c r="X129" s="156" t="s">
        <v>135</v>
      </c>
      <c r="Y129" s="156" t="s">
        <v>136</v>
      </c>
      <c r="Z129" s="146"/>
      <c r="AA129" s="146"/>
      <c r="AB129" s="146"/>
      <c r="AC129" s="146"/>
      <c r="AD129" s="146"/>
      <c r="AE129" s="146"/>
      <c r="AF129" s="146"/>
      <c r="AG129" s="146" t="s">
        <v>137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2" x14ac:dyDescent="0.2">
      <c r="A130" s="153"/>
      <c r="B130" s="154"/>
      <c r="C130" s="243" t="s">
        <v>269</v>
      </c>
      <c r="D130" s="244"/>
      <c r="E130" s="244"/>
      <c r="F130" s="244"/>
      <c r="G130" s="244"/>
      <c r="H130" s="156"/>
      <c r="I130" s="156"/>
      <c r="J130" s="156"/>
      <c r="K130" s="156"/>
      <c r="L130" s="156"/>
      <c r="M130" s="156"/>
      <c r="N130" s="155"/>
      <c r="O130" s="155"/>
      <c r="P130" s="155"/>
      <c r="Q130" s="155"/>
      <c r="R130" s="156"/>
      <c r="S130" s="156"/>
      <c r="T130" s="156"/>
      <c r="U130" s="156"/>
      <c r="V130" s="156"/>
      <c r="W130" s="156"/>
      <c r="X130" s="156"/>
      <c r="Y130" s="156"/>
      <c r="Z130" s="146"/>
      <c r="AA130" s="146"/>
      <c r="AB130" s="146"/>
      <c r="AC130" s="146"/>
      <c r="AD130" s="146"/>
      <c r="AE130" s="146"/>
      <c r="AF130" s="146"/>
      <c r="AG130" s="146" t="s">
        <v>168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2" x14ac:dyDescent="0.2">
      <c r="A131" s="153"/>
      <c r="B131" s="154"/>
      <c r="C131" s="184" t="s">
        <v>288</v>
      </c>
      <c r="D131" s="157"/>
      <c r="E131" s="158">
        <v>14.1</v>
      </c>
      <c r="F131" s="156"/>
      <c r="G131" s="156"/>
      <c r="H131" s="156"/>
      <c r="I131" s="156"/>
      <c r="J131" s="156"/>
      <c r="K131" s="156"/>
      <c r="L131" s="156"/>
      <c r="M131" s="156"/>
      <c r="N131" s="155"/>
      <c r="O131" s="155"/>
      <c r="P131" s="155"/>
      <c r="Q131" s="155"/>
      <c r="R131" s="156"/>
      <c r="S131" s="156"/>
      <c r="T131" s="156"/>
      <c r="U131" s="156"/>
      <c r="V131" s="156"/>
      <c r="W131" s="156"/>
      <c r="X131" s="156"/>
      <c r="Y131" s="156"/>
      <c r="Z131" s="146"/>
      <c r="AA131" s="146"/>
      <c r="AB131" s="146"/>
      <c r="AC131" s="146"/>
      <c r="AD131" s="146"/>
      <c r="AE131" s="146"/>
      <c r="AF131" s="146"/>
      <c r="AG131" s="146" t="s">
        <v>141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ht="22.5" outlineLevel="1" x14ac:dyDescent="0.2">
      <c r="A132" s="167">
        <v>39</v>
      </c>
      <c r="B132" s="168" t="s">
        <v>289</v>
      </c>
      <c r="C132" s="183" t="s">
        <v>290</v>
      </c>
      <c r="D132" s="169" t="s">
        <v>132</v>
      </c>
      <c r="E132" s="170">
        <v>45.136000000000003</v>
      </c>
      <c r="F132" s="171"/>
      <c r="G132" s="172">
        <f>ROUND(E132*F132,2)</f>
        <v>0</v>
      </c>
      <c r="H132" s="171"/>
      <c r="I132" s="172">
        <f>ROUND(E132*H132,2)</f>
        <v>0</v>
      </c>
      <c r="J132" s="171"/>
      <c r="K132" s="172">
        <f>ROUND(E132*J132,2)</f>
        <v>0</v>
      </c>
      <c r="L132" s="172">
        <v>21</v>
      </c>
      <c r="M132" s="172">
        <f>G132*(1+L132/100)</f>
        <v>0</v>
      </c>
      <c r="N132" s="170">
        <v>0</v>
      </c>
      <c r="O132" s="170">
        <f>ROUND(E132*N132,2)</f>
        <v>0</v>
      </c>
      <c r="P132" s="170">
        <v>1.3999999999999999E-4</v>
      </c>
      <c r="Q132" s="170">
        <f>ROUND(E132*P132,2)</f>
        <v>0.01</v>
      </c>
      <c r="R132" s="172" t="s">
        <v>246</v>
      </c>
      <c r="S132" s="172" t="s">
        <v>134</v>
      </c>
      <c r="T132" s="173" t="s">
        <v>134</v>
      </c>
      <c r="U132" s="156">
        <v>5.0000000000000001E-3</v>
      </c>
      <c r="V132" s="156">
        <f>ROUND(E132*U132,2)</f>
        <v>0.23</v>
      </c>
      <c r="W132" s="156"/>
      <c r="X132" s="156" t="s">
        <v>135</v>
      </c>
      <c r="Y132" s="156" t="s">
        <v>136</v>
      </c>
      <c r="Z132" s="146"/>
      <c r="AA132" s="146"/>
      <c r="AB132" s="146"/>
      <c r="AC132" s="146"/>
      <c r="AD132" s="146"/>
      <c r="AE132" s="146"/>
      <c r="AF132" s="146"/>
      <c r="AG132" s="146" t="s">
        <v>137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2" x14ac:dyDescent="0.2">
      <c r="A133" s="153"/>
      <c r="B133" s="154"/>
      <c r="C133" s="184" t="s">
        <v>291</v>
      </c>
      <c r="D133" s="157"/>
      <c r="E133" s="158">
        <v>13.95</v>
      </c>
      <c r="F133" s="156"/>
      <c r="G133" s="156"/>
      <c r="H133" s="156"/>
      <c r="I133" s="156"/>
      <c r="J133" s="156"/>
      <c r="K133" s="156"/>
      <c r="L133" s="156"/>
      <c r="M133" s="156"/>
      <c r="N133" s="155"/>
      <c r="O133" s="155"/>
      <c r="P133" s="155"/>
      <c r="Q133" s="155"/>
      <c r="R133" s="156"/>
      <c r="S133" s="156"/>
      <c r="T133" s="156"/>
      <c r="U133" s="156"/>
      <c r="V133" s="156"/>
      <c r="W133" s="156"/>
      <c r="X133" s="156"/>
      <c r="Y133" s="156"/>
      <c r="Z133" s="146"/>
      <c r="AA133" s="146"/>
      <c r="AB133" s="146"/>
      <c r="AC133" s="146"/>
      <c r="AD133" s="146"/>
      <c r="AE133" s="146"/>
      <c r="AF133" s="146"/>
      <c r="AG133" s="146" t="s">
        <v>141</v>
      </c>
      <c r="AH133" s="146">
        <v>5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3" x14ac:dyDescent="0.2">
      <c r="A134" s="153"/>
      <c r="B134" s="154"/>
      <c r="C134" s="184" t="s">
        <v>292</v>
      </c>
      <c r="D134" s="157"/>
      <c r="E134" s="158">
        <v>31.186</v>
      </c>
      <c r="F134" s="156"/>
      <c r="G134" s="156"/>
      <c r="H134" s="156"/>
      <c r="I134" s="156"/>
      <c r="J134" s="156"/>
      <c r="K134" s="156"/>
      <c r="L134" s="156"/>
      <c r="M134" s="156"/>
      <c r="N134" s="155"/>
      <c r="O134" s="155"/>
      <c r="P134" s="155"/>
      <c r="Q134" s="155"/>
      <c r="R134" s="156"/>
      <c r="S134" s="156"/>
      <c r="T134" s="156"/>
      <c r="U134" s="156"/>
      <c r="V134" s="156"/>
      <c r="W134" s="156"/>
      <c r="X134" s="156"/>
      <c r="Y134" s="156"/>
      <c r="Z134" s="146"/>
      <c r="AA134" s="146"/>
      <c r="AB134" s="146"/>
      <c r="AC134" s="146"/>
      <c r="AD134" s="146"/>
      <c r="AE134" s="146"/>
      <c r="AF134" s="146"/>
      <c r="AG134" s="146" t="s">
        <v>141</v>
      </c>
      <c r="AH134" s="146">
        <v>5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ht="22.5" outlineLevel="1" x14ac:dyDescent="0.2">
      <c r="A135" s="167">
        <v>40</v>
      </c>
      <c r="B135" s="168" t="s">
        <v>293</v>
      </c>
      <c r="C135" s="183" t="s">
        <v>294</v>
      </c>
      <c r="D135" s="169" t="s">
        <v>132</v>
      </c>
      <c r="E135" s="170">
        <v>57.234499999999997</v>
      </c>
      <c r="F135" s="171"/>
      <c r="G135" s="172">
        <f>ROUND(E135*F135,2)</f>
        <v>0</v>
      </c>
      <c r="H135" s="171"/>
      <c r="I135" s="172">
        <f>ROUND(E135*H135,2)</f>
        <v>0</v>
      </c>
      <c r="J135" s="171"/>
      <c r="K135" s="172">
        <f>ROUND(E135*J135,2)</f>
        <v>0</v>
      </c>
      <c r="L135" s="172">
        <v>21</v>
      </c>
      <c r="M135" s="172">
        <f>G135*(1+L135/100)</f>
        <v>0</v>
      </c>
      <c r="N135" s="170">
        <v>0</v>
      </c>
      <c r="O135" s="170">
        <f>ROUND(E135*N135,2)</f>
        <v>0</v>
      </c>
      <c r="P135" s="170">
        <v>3.1E-4</v>
      </c>
      <c r="Q135" s="170">
        <f>ROUND(E135*P135,2)</f>
        <v>0.02</v>
      </c>
      <c r="R135" s="172" t="s">
        <v>246</v>
      </c>
      <c r="S135" s="172" t="s">
        <v>134</v>
      </c>
      <c r="T135" s="173" t="s">
        <v>134</v>
      </c>
      <c r="U135" s="156">
        <v>5.0000000000000001E-3</v>
      </c>
      <c r="V135" s="156">
        <f>ROUND(E135*U135,2)</f>
        <v>0.28999999999999998</v>
      </c>
      <c r="W135" s="156"/>
      <c r="X135" s="156" t="s">
        <v>135</v>
      </c>
      <c r="Y135" s="156" t="s">
        <v>136</v>
      </c>
      <c r="Z135" s="146"/>
      <c r="AA135" s="146"/>
      <c r="AB135" s="146"/>
      <c r="AC135" s="146"/>
      <c r="AD135" s="146"/>
      <c r="AE135" s="146"/>
      <c r="AF135" s="146"/>
      <c r="AG135" s="146" t="s">
        <v>137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2" x14ac:dyDescent="0.2">
      <c r="A136" s="153"/>
      <c r="B136" s="154"/>
      <c r="C136" s="184" t="s">
        <v>295</v>
      </c>
      <c r="D136" s="157"/>
      <c r="E136" s="158">
        <v>18.862500000000001</v>
      </c>
      <c r="F136" s="156"/>
      <c r="G136" s="156"/>
      <c r="H136" s="156"/>
      <c r="I136" s="156"/>
      <c r="J136" s="156"/>
      <c r="K136" s="156"/>
      <c r="L136" s="156"/>
      <c r="M136" s="156"/>
      <c r="N136" s="155"/>
      <c r="O136" s="155"/>
      <c r="P136" s="155"/>
      <c r="Q136" s="155"/>
      <c r="R136" s="156"/>
      <c r="S136" s="156"/>
      <c r="T136" s="156"/>
      <c r="U136" s="156"/>
      <c r="V136" s="156"/>
      <c r="W136" s="156"/>
      <c r="X136" s="156"/>
      <c r="Y136" s="156"/>
      <c r="Z136" s="146"/>
      <c r="AA136" s="146"/>
      <c r="AB136" s="146"/>
      <c r="AC136" s="146"/>
      <c r="AD136" s="146"/>
      <c r="AE136" s="146"/>
      <c r="AF136" s="146"/>
      <c r="AG136" s="146" t="s">
        <v>141</v>
      </c>
      <c r="AH136" s="146">
        <v>5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3" x14ac:dyDescent="0.2">
      <c r="A137" s="153"/>
      <c r="B137" s="154"/>
      <c r="C137" s="184" t="s">
        <v>296</v>
      </c>
      <c r="D137" s="157"/>
      <c r="E137" s="158">
        <v>38.372</v>
      </c>
      <c r="F137" s="156"/>
      <c r="G137" s="156"/>
      <c r="H137" s="156"/>
      <c r="I137" s="156"/>
      <c r="J137" s="156"/>
      <c r="K137" s="156"/>
      <c r="L137" s="156"/>
      <c r="M137" s="156"/>
      <c r="N137" s="155"/>
      <c r="O137" s="155"/>
      <c r="P137" s="155"/>
      <c r="Q137" s="155"/>
      <c r="R137" s="156"/>
      <c r="S137" s="156"/>
      <c r="T137" s="156"/>
      <c r="U137" s="156"/>
      <c r="V137" s="156"/>
      <c r="W137" s="156"/>
      <c r="X137" s="156"/>
      <c r="Y137" s="156"/>
      <c r="Z137" s="146"/>
      <c r="AA137" s="146"/>
      <c r="AB137" s="146"/>
      <c r="AC137" s="146"/>
      <c r="AD137" s="146"/>
      <c r="AE137" s="146"/>
      <c r="AF137" s="146"/>
      <c r="AG137" s="146" t="s">
        <v>141</v>
      </c>
      <c r="AH137" s="146">
        <v>5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ht="22.5" outlineLevel="1" x14ac:dyDescent="0.2">
      <c r="A138" s="167">
        <v>41</v>
      </c>
      <c r="B138" s="168" t="s">
        <v>297</v>
      </c>
      <c r="C138" s="183" t="s">
        <v>298</v>
      </c>
      <c r="D138" s="169" t="s">
        <v>132</v>
      </c>
      <c r="E138" s="170">
        <v>5.4287999999999998</v>
      </c>
      <c r="F138" s="171"/>
      <c r="G138" s="172">
        <f>ROUND(E138*F138,2)</f>
        <v>0</v>
      </c>
      <c r="H138" s="171"/>
      <c r="I138" s="172">
        <f>ROUND(E138*H138,2)</f>
        <v>0</v>
      </c>
      <c r="J138" s="171"/>
      <c r="K138" s="172">
        <f>ROUND(E138*J138,2)</f>
        <v>0</v>
      </c>
      <c r="L138" s="172">
        <v>21</v>
      </c>
      <c r="M138" s="172">
        <f>G138*(1+L138/100)</f>
        <v>0</v>
      </c>
      <c r="N138" s="170">
        <v>0</v>
      </c>
      <c r="O138" s="170">
        <f>ROUND(E138*N138,2)</f>
        <v>0</v>
      </c>
      <c r="P138" s="170">
        <v>6.8000000000000005E-4</v>
      </c>
      <c r="Q138" s="170">
        <f>ROUND(E138*P138,2)</f>
        <v>0</v>
      </c>
      <c r="R138" s="172" t="s">
        <v>246</v>
      </c>
      <c r="S138" s="172" t="s">
        <v>134</v>
      </c>
      <c r="T138" s="173" t="s">
        <v>134</v>
      </c>
      <c r="U138" s="156">
        <v>1.0999999999999999E-2</v>
      </c>
      <c r="V138" s="156">
        <f>ROUND(E138*U138,2)</f>
        <v>0.06</v>
      </c>
      <c r="W138" s="156"/>
      <c r="X138" s="156" t="s">
        <v>135</v>
      </c>
      <c r="Y138" s="156" t="s">
        <v>136</v>
      </c>
      <c r="Z138" s="146"/>
      <c r="AA138" s="146"/>
      <c r="AB138" s="146"/>
      <c r="AC138" s="146"/>
      <c r="AD138" s="146"/>
      <c r="AE138" s="146"/>
      <c r="AF138" s="146"/>
      <c r="AG138" s="146" t="s">
        <v>137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2" x14ac:dyDescent="0.2">
      <c r="A139" s="153"/>
      <c r="B139" s="154"/>
      <c r="C139" s="184" t="s">
        <v>299</v>
      </c>
      <c r="D139" s="157"/>
      <c r="E139" s="158">
        <v>5.4287999999999998</v>
      </c>
      <c r="F139" s="156"/>
      <c r="G139" s="156"/>
      <c r="H139" s="156"/>
      <c r="I139" s="156"/>
      <c r="J139" s="156"/>
      <c r="K139" s="156"/>
      <c r="L139" s="156"/>
      <c r="M139" s="156"/>
      <c r="N139" s="155"/>
      <c r="O139" s="155"/>
      <c r="P139" s="155"/>
      <c r="Q139" s="155"/>
      <c r="R139" s="156"/>
      <c r="S139" s="156"/>
      <c r="T139" s="156"/>
      <c r="U139" s="156"/>
      <c r="V139" s="156"/>
      <c r="W139" s="156"/>
      <c r="X139" s="156"/>
      <c r="Y139" s="156"/>
      <c r="Z139" s="146"/>
      <c r="AA139" s="146"/>
      <c r="AB139" s="146"/>
      <c r="AC139" s="146"/>
      <c r="AD139" s="146"/>
      <c r="AE139" s="146"/>
      <c r="AF139" s="146"/>
      <c r="AG139" s="146" t="s">
        <v>141</v>
      </c>
      <c r="AH139" s="146">
        <v>5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2.5" outlineLevel="1" x14ac:dyDescent="0.2">
      <c r="A140" s="167">
        <v>42</v>
      </c>
      <c r="B140" s="168" t="s">
        <v>300</v>
      </c>
      <c r="C140" s="183" t="s">
        <v>301</v>
      </c>
      <c r="D140" s="169" t="s">
        <v>132</v>
      </c>
      <c r="E140" s="170">
        <v>107.7993</v>
      </c>
      <c r="F140" s="171"/>
      <c r="G140" s="172">
        <f>ROUND(E140*F140,2)</f>
        <v>0</v>
      </c>
      <c r="H140" s="171"/>
      <c r="I140" s="172">
        <f>ROUND(E140*H140,2)</f>
        <v>0</v>
      </c>
      <c r="J140" s="171"/>
      <c r="K140" s="172">
        <f>ROUND(E140*J140,2)</f>
        <v>0</v>
      </c>
      <c r="L140" s="172">
        <v>21</v>
      </c>
      <c r="M140" s="172">
        <f>G140*(1+L140/100)</f>
        <v>0</v>
      </c>
      <c r="N140" s="170">
        <v>3.0000000000000001E-5</v>
      </c>
      <c r="O140" s="170">
        <f>ROUND(E140*N140,2)</f>
        <v>0</v>
      </c>
      <c r="P140" s="170">
        <v>7.4700000000000001E-3</v>
      </c>
      <c r="Q140" s="170">
        <f>ROUND(E140*P140,2)</f>
        <v>0.81</v>
      </c>
      <c r="R140" s="172" t="s">
        <v>246</v>
      </c>
      <c r="S140" s="172" t="s">
        <v>134</v>
      </c>
      <c r="T140" s="173" t="s">
        <v>134</v>
      </c>
      <c r="U140" s="156">
        <v>2.1000000000000001E-2</v>
      </c>
      <c r="V140" s="156">
        <f>ROUND(E140*U140,2)</f>
        <v>2.2599999999999998</v>
      </c>
      <c r="W140" s="156"/>
      <c r="X140" s="156" t="s">
        <v>135</v>
      </c>
      <c r="Y140" s="156" t="s">
        <v>136</v>
      </c>
      <c r="Z140" s="146"/>
      <c r="AA140" s="146"/>
      <c r="AB140" s="146"/>
      <c r="AC140" s="146"/>
      <c r="AD140" s="146"/>
      <c r="AE140" s="146"/>
      <c r="AF140" s="146"/>
      <c r="AG140" s="146" t="s">
        <v>137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ht="22.5" outlineLevel="2" x14ac:dyDescent="0.2">
      <c r="A141" s="153"/>
      <c r="B141" s="154"/>
      <c r="C141" s="239" t="s">
        <v>302</v>
      </c>
      <c r="D141" s="240"/>
      <c r="E141" s="240"/>
      <c r="F141" s="240"/>
      <c r="G141" s="240"/>
      <c r="H141" s="156"/>
      <c r="I141" s="156"/>
      <c r="J141" s="156"/>
      <c r="K141" s="156"/>
      <c r="L141" s="156"/>
      <c r="M141" s="156"/>
      <c r="N141" s="155"/>
      <c r="O141" s="155"/>
      <c r="P141" s="155"/>
      <c r="Q141" s="155"/>
      <c r="R141" s="156"/>
      <c r="S141" s="156"/>
      <c r="T141" s="156"/>
      <c r="U141" s="156"/>
      <c r="V141" s="156"/>
      <c r="W141" s="156"/>
      <c r="X141" s="156"/>
      <c r="Y141" s="156"/>
      <c r="Z141" s="146"/>
      <c r="AA141" s="146"/>
      <c r="AB141" s="146"/>
      <c r="AC141" s="146"/>
      <c r="AD141" s="146"/>
      <c r="AE141" s="146"/>
      <c r="AF141" s="146"/>
      <c r="AG141" s="146" t="s">
        <v>139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74" t="str">
        <f>C141</f>
        <v>Včetně demontáže konzol, podpěr a výložníků zakotvených do zdiva jednostranně. Je - li nosná konstrukce vetknuta do zdiva oboustranně, určuje se počet rozřezání dvojnásobným množstvím.</v>
      </c>
      <c r="BB141" s="146"/>
      <c r="BC141" s="146"/>
      <c r="BD141" s="146"/>
      <c r="BE141" s="146"/>
      <c r="BF141" s="146"/>
      <c r="BG141" s="146"/>
      <c r="BH141" s="146"/>
    </row>
    <row r="142" spans="1:60" outlineLevel="2" x14ac:dyDescent="0.2">
      <c r="A142" s="153"/>
      <c r="B142" s="154"/>
      <c r="C142" s="184" t="s">
        <v>303</v>
      </c>
      <c r="D142" s="157"/>
      <c r="E142" s="158">
        <v>45.136000000000003</v>
      </c>
      <c r="F142" s="156"/>
      <c r="G142" s="156"/>
      <c r="H142" s="156"/>
      <c r="I142" s="156"/>
      <c r="J142" s="156"/>
      <c r="K142" s="156"/>
      <c r="L142" s="156"/>
      <c r="M142" s="156"/>
      <c r="N142" s="155"/>
      <c r="O142" s="155"/>
      <c r="P142" s="155"/>
      <c r="Q142" s="155"/>
      <c r="R142" s="156"/>
      <c r="S142" s="156"/>
      <c r="T142" s="156"/>
      <c r="U142" s="156"/>
      <c r="V142" s="156"/>
      <c r="W142" s="156"/>
      <c r="X142" s="156"/>
      <c r="Y142" s="156"/>
      <c r="Z142" s="146"/>
      <c r="AA142" s="146"/>
      <c r="AB142" s="146"/>
      <c r="AC142" s="146"/>
      <c r="AD142" s="146"/>
      <c r="AE142" s="146"/>
      <c r="AF142" s="146"/>
      <c r="AG142" s="146" t="s">
        <v>141</v>
      </c>
      <c r="AH142" s="146">
        <v>5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3" x14ac:dyDescent="0.2">
      <c r="A143" s="153"/>
      <c r="B143" s="154"/>
      <c r="C143" s="184" t="s">
        <v>304</v>
      </c>
      <c r="D143" s="157"/>
      <c r="E143" s="158">
        <v>57.234499999999997</v>
      </c>
      <c r="F143" s="156"/>
      <c r="G143" s="156"/>
      <c r="H143" s="156"/>
      <c r="I143" s="156"/>
      <c r="J143" s="156"/>
      <c r="K143" s="156"/>
      <c r="L143" s="156"/>
      <c r="M143" s="156"/>
      <c r="N143" s="155"/>
      <c r="O143" s="155"/>
      <c r="P143" s="155"/>
      <c r="Q143" s="155"/>
      <c r="R143" s="156"/>
      <c r="S143" s="156"/>
      <c r="T143" s="156"/>
      <c r="U143" s="156"/>
      <c r="V143" s="156"/>
      <c r="W143" s="156"/>
      <c r="X143" s="156"/>
      <c r="Y143" s="156"/>
      <c r="Z143" s="146"/>
      <c r="AA143" s="146"/>
      <c r="AB143" s="146"/>
      <c r="AC143" s="146"/>
      <c r="AD143" s="146"/>
      <c r="AE143" s="146"/>
      <c r="AF143" s="146"/>
      <c r="AG143" s="146" t="s">
        <v>141</v>
      </c>
      <c r="AH143" s="146">
        <v>5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3" x14ac:dyDescent="0.2">
      <c r="A144" s="153"/>
      <c r="B144" s="154"/>
      <c r="C144" s="184" t="s">
        <v>305</v>
      </c>
      <c r="D144" s="157"/>
      <c r="E144" s="158">
        <v>5.4287999999999998</v>
      </c>
      <c r="F144" s="156"/>
      <c r="G144" s="156"/>
      <c r="H144" s="156"/>
      <c r="I144" s="156"/>
      <c r="J144" s="156"/>
      <c r="K144" s="156"/>
      <c r="L144" s="156"/>
      <c r="M144" s="156"/>
      <c r="N144" s="155"/>
      <c r="O144" s="155"/>
      <c r="P144" s="155"/>
      <c r="Q144" s="155"/>
      <c r="R144" s="156"/>
      <c r="S144" s="156"/>
      <c r="T144" s="156"/>
      <c r="U144" s="156"/>
      <c r="V144" s="156"/>
      <c r="W144" s="156"/>
      <c r="X144" s="156"/>
      <c r="Y144" s="156"/>
      <c r="Z144" s="146"/>
      <c r="AA144" s="146"/>
      <c r="AB144" s="146"/>
      <c r="AC144" s="146"/>
      <c r="AD144" s="146"/>
      <c r="AE144" s="146"/>
      <c r="AF144" s="146"/>
      <c r="AG144" s="146" t="s">
        <v>141</v>
      </c>
      <c r="AH144" s="146">
        <v>5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67">
        <v>43</v>
      </c>
      <c r="B145" s="168" t="s">
        <v>306</v>
      </c>
      <c r="C145" s="183" t="s">
        <v>307</v>
      </c>
      <c r="D145" s="169" t="s">
        <v>194</v>
      </c>
      <c r="E145" s="170">
        <v>40.119999999999997</v>
      </c>
      <c r="F145" s="171"/>
      <c r="G145" s="172">
        <f>ROUND(E145*F145,2)</f>
        <v>0</v>
      </c>
      <c r="H145" s="171"/>
      <c r="I145" s="172">
        <f>ROUND(E145*H145,2)</f>
        <v>0</v>
      </c>
      <c r="J145" s="171"/>
      <c r="K145" s="172">
        <f>ROUND(E145*J145,2)</f>
        <v>0</v>
      </c>
      <c r="L145" s="172">
        <v>21</v>
      </c>
      <c r="M145" s="172">
        <f>G145*(1+L145/100)</f>
        <v>0</v>
      </c>
      <c r="N145" s="170">
        <v>0</v>
      </c>
      <c r="O145" s="170">
        <f>ROUND(E145*N145,2)</f>
        <v>0</v>
      </c>
      <c r="P145" s="170">
        <v>0</v>
      </c>
      <c r="Q145" s="170">
        <f>ROUND(E145*P145,2)</f>
        <v>0</v>
      </c>
      <c r="R145" s="172" t="s">
        <v>246</v>
      </c>
      <c r="S145" s="172" t="s">
        <v>134</v>
      </c>
      <c r="T145" s="173" t="s">
        <v>134</v>
      </c>
      <c r="U145" s="156">
        <v>1.7999999999999999E-2</v>
      </c>
      <c r="V145" s="156">
        <f>ROUND(E145*U145,2)</f>
        <v>0.72</v>
      </c>
      <c r="W145" s="156"/>
      <c r="X145" s="156" t="s">
        <v>135</v>
      </c>
      <c r="Y145" s="156" t="s">
        <v>136</v>
      </c>
      <c r="Z145" s="146"/>
      <c r="AA145" s="146"/>
      <c r="AB145" s="146"/>
      <c r="AC145" s="146"/>
      <c r="AD145" s="146"/>
      <c r="AE145" s="146"/>
      <c r="AF145" s="146"/>
      <c r="AG145" s="146" t="s">
        <v>137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2" x14ac:dyDescent="0.2">
      <c r="A146" s="153"/>
      <c r="B146" s="154"/>
      <c r="C146" s="239" t="s">
        <v>308</v>
      </c>
      <c r="D146" s="240"/>
      <c r="E146" s="240"/>
      <c r="F146" s="240"/>
      <c r="G146" s="240"/>
      <c r="H146" s="156"/>
      <c r="I146" s="156"/>
      <c r="J146" s="156"/>
      <c r="K146" s="156"/>
      <c r="L146" s="156"/>
      <c r="M146" s="156"/>
      <c r="N146" s="155"/>
      <c r="O146" s="155"/>
      <c r="P146" s="155"/>
      <c r="Q146" s="155"/>
      <c r="R146" s="156"/>
      <c r="S146" s="156"/>
      <c r="T146" s="156"/>
      <c r="U146" s="156"/>
      <c r="V146" s="156"/>
      <c r="W146" s="156"/>
      <c r="X146" s="156"/>
      <c r="Y146" s="156"/>
      <c r="Z146" s="146"/>
      <c r="AA146" s="146"/>
      <c r="AB146" s="146"/>
      <c r="AC146" s="146"/>
      <c r="AD146" s="146"/>
      <c r="AE146" s="146"/>
      <c r="AF146" s="146"/>
      <c r="AG146" s="146" t="s">
        <v>139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2" x14ac:dyDescent="0.2">
      <c r="A147" s="153"/>
      <c r="B147" s="154"/>
      <c r="C147" s="184" t="s">
        <v>196</v>
      </c>
      <c r="D147" s="157"/>
      <c r="E147" s="158">
        <v>8.1999999999999993</v>
      </c>
      <c r="F147" s="156"/>
      <c r="G147" s="156"/>
      <c r="H147" s="156"/>
      <c r="I147" s="156"/>
      <c r="J147" s="156"/>
      <c r="K147" s="156"/>
      <c r="L147" s="156"/>
      <c r="M147" s="156"/>
      <c r="N147" s="155"/>
      <c r="O147" s="155"/>
      <c r="P147" s="155"/>
      <c r="Q147" s="155"/>
      <c r="R147" s="156"/>
      <c r="S147" s="156"/>
      <c r="T147" s="156"/>
      <c r="U147" s="156"/>
      <c r="V147" s="156"/>
      <c r="W147" s="156"/>
      <c r="X147" s="156"/>
      <c r="Y147" s="156"/>
      <c r="Z147" s="146"/>
      <c r="AA147" s="146"/>
      <c r="AB147" s="146"/>
      <c r="AC147" s="146"/>
      <c r="AD147" s="146"/>
      <c r="AE147" s="146"/>
      <c r="AF147" s="146"/>
      <c r="AG147" s="146" t="s">
        <v>141</v>
      </c>
      <c r="AH147" s="146">
        <v>5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3" x14ac:dyDescent="0.2">
      <c r="A148" s="153"/>
      <c r="B148" s="154"/>
      <c r="C148" s="184" t="s">
        <v>199</v>
      </c>
      <c r="D148" s="157"/>
      <c r="E148" s="158">
        <v>20.37</v>
      </c>
      <c r="F148" s="156"/>
      <c r="G148" s="156"/>
      <c r="H148" s="156"/>
      <c r="I148" s="156"/>
      <c r="J148" s="156"/>
      <c r="K148" s="156"/>
      <c r="L148" s="156"/>
      <c r="M148" s="156"/>
      <c r="N148" s="155"/>
      <c r="O148" s="155"/>
      <c r="P148" s="155"/>
      <c r="Q148" s="155"/>
      <c r="R148" s="156"/>
      <c r="S148" s="156"/>
      <c r="T148" s="156"/>
      <c r="U148" s="156"/>
      <c r="V148" s="156"/>
      <c r="W148" s="156"/>
      <c r="X148" s="156"/>
      <c r="Y148" s="156"/>
      <c r="Z148" s="146"/>
      <c r="AA148" s="146"/>
      <c r="AB148" s="146"/>
      <c r="AC148" s="146"/>
      <c r="AD148" s="146"/>
      <c r="AE148" s="146"/>
      <c r="AF148" s="146"/>
      <c r="AG148" s="146" t="s">
        <v>141</v>
      </c>
      <c r="AH148" s="146">
        <v>5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3" x14ac:dyDescent="0.2">
      <c r="A149" s="153"/>
      <c r="B149" s="154"/>
      <c r="C149" s="184" t="s">
        <v>202</v>
      </c>
      <c r="D149" s="157"/>
      <c r="E149" s="158">
        <v>11.55</v>
      </c>
      <c r="F149" s="156"/>
      <c r="G149" s="156"/>
      <c r="H149" s="156"/>
      <c r="I149" s="156"/>
      <c r="J149" s="156"/>
      <c r="K149" s="156"/>
      <c r="L149" s="156"/>
      <c r="M149" s="156"/>
      <c r="N149" s="155"/>
      <c r="O149" s="155"/>
      <c r="P149" s="155"/>
      <c r="Q149" s="155"/>
      <c r="R149" s="156"/>
      <c r="S149" s="156"/>
      <c r="T149" s="156"/>
      <c r="U149" s="156"/>
      <c r="V149" s="156"/>
      <c r="W149" s="156"/>
      <c r="X149" s="156"/>
      <c r="Y149" s="156"/>
      <c r="Z149" s="146"/>
      <c r="AA149" s="146"/>
      <c r="AB149" s="146"/>
      <c r="AC149" s="146"/>
      <c r="AD149" s="146"/>
      <c r="AE149" s="146"/>
      <c r="AF149" s="146"/>
      <c r="AG149" s="146" t="s">
        <v>141</v>
      </c>
      <c r="AH149" s="146">
        <v>5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ht="22.5" outlineLevel="1" x14ac:dyDescent="0.2">
      <c r="A150" s="167">
        <v>44</v>
      </c>
      <c r="B150" s="168" t="s">
        <v>309</v>
      </c>
      <c r="C150" s="183" t="s">
        <v>310</v>
      </c>
      <c r="D150" s="169" t="s">
        <v>194</v>
      </c>
      <c r="E150" s="170">
        <v>10.5</v>
      </c>
      <c r="F150" s="171"/>
      <c r="G150" s="172">
        <f>ROUND(E150*F150,2)</f>
        <v>0</v>
      </c>
      <c r="H150" s="171"/>
      <c r="I150" s="172">
        <f>ROUND(E150*H150,2)</f>
        <v>0</v>
      </c>
      <c r="J150" s="171"/>
      <c r="K150" s="172">
        <f>ROUND(E150*J150,2)</f>
        <v>0</v>
      </c>
      <c r="L150" s="172">
        <v>21</v>
      </c>
      <c r="M150" s="172">
        <f>G150*(1+L150/100)</f>
        <v>0</v>
      </c>
      <c r="N150" s="170">
        <v>0</v>
      </c>
      <c r="O150" s="170">
        <f>ROUND(E150*N150,2)</f>
        <v>0</v>
      </c>
      <c r="P150" s="170">
        <v>0</v>
      </c>
      <c r="Q150" s="170">
        <f>ROUND(E150*P150,2)</f>
        <v>0</v>
      </c>
      <c r="R150" s="172" t="s">
        <v>246</v>
      </c>
      <c r="S150" s="172" t="s">
        <v>134</v>
      </c>
      <c r="T150" s="173" t="s">
        <v>134</v>
      </c>
      <c r="U150" s="156">
        <v>2.1000000000000001E-2</v>
      </c>
      <c r="V150" s="156">
        <f>ROUND(E150*U150,2)</f>
        <v>0.22</v>
      </c>
      <c r="W150" s="156"/>
      <c r="X150" s="156" t="s">
        <v>135</v>
      </c>
      <c r="Y150" s="156" t="s">
        <v>136</v>
      </c>
      <c r="Z150" s="146"/>
      <c r="AA150" s="146"/>
      <c r="AB150" s="146"/>
      <c r="AC150" s="146"/>
      <c r="AD150" s="146"/>
      <c r="AE150" s="146"/>
      <c r="AF150" s="146"/>
      <c r="AG150" s="146" t="s">
        <v>137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2" x14ac:dyDescent="0.2">
      <c r="A151" s="153"/>
      <c r="B151" s="154"/>
      <c r="C151" s="239" t="s">
        <v>308</v>
      </c>
      <c r="D151" s="240"/>
      <c r="E151" s="240"/>
      <c r="F151" s="240"/>
      <c r="G151" s="240"/>
      <c r="H151" s="156"/>
      <c r="I151" s="156"/>
      <c r="J151" s="156"/>
      <c r="K151" s="156"/>
      <c r="L151" s="156"/>
      <c r="M151" s="156"/>
      <c r="N151" s="155"/>
      <c r="O151" s="155"/>
      <c r="P151" s="155"/>
      <c r="Q151" s="155"/>
      <c r="R151" s="156"/>
      <c r="S151" s="156"/>
      <c r="T151" s="156"/>
      <c r="U151" s="156"/>
      <c r="V151" s="156"/>
      <c r="W151" s="156"/>
      <c r="X151" s="156"/>
      <c r="Y151" s="156"/>
      <c r="Z151" s="146"/>
      <c r="AA151" s="146"/>
      <c r="AB151" s="146"/>
      <c r="AC151" s="146"/>
      <c r="AD151" s="146"/>
      <c r="AE151" s="146"/>
      <c r="AF151" s="146"/>
      <c r="AG151" s="146" t="s">
        <v>139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2" x14ac:dyDescent="0.2">
      <c r="A152" s="153"/>
      <c r="B152" s="154"/>
      <c r="C152" s="184" t="s">
        <v>205</v>
      </c>
      <c r="D152" s="157"/>
      <c r="E152" s="158">
        <v>10.5</v>
      </c>
      <c r="F152" s="156"/>
      <c r="G152" s="156"/>
      <c r="H152" s="156"/>
      <c r="I152" s="156"/>
      <c r="J152" s="156"/>
      <c r="K152" s="156"/>
      <c r="L152" s="156"/>
      <c r="M152" s="156"/>
      <c r="N152" s="155"/>
      <c r="O152" s="155"/>
      <c r="P152" s="155"/>
      <c r="Q152" s="155"/>
      <c r="R152" s="156"/>
      <c r="S152" s="156"/>
      <c r="T152" s="156"/>
      <c r="U152" s="156"/>
      <c r="V152" s="156"/>
      <c r="W152" s="156"/>
      <c r="X152" s="156"/>
      <c r="Y152" s="156"/>
      <c r="Z152" s="146"/>
      <c r="AA152" s="146"/>
      <c r="AB152" s="146"/>
      <c r="AC152" s="146"/>
      <c r="AD152" s="146"/>
      <c r="AE152" s="146"/>
      <c r="AF152" s="146"/>
      <c r="AG152" s="146" t="s">
        <v>141</v>
      </c>
      <c r="AH152" s="146">
        <v>5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ht="22.5" outlineLevel="1" x14ac:dyDescent="0.2">
      <c r="A153" s="167">
        <v>45</v>
      </c>
      <c r="B153" s="168" t="s">
        <v>311</v>
      </c>
      <c r="C153" s="183" t="s">
        <v>312</v>
      </c>
      <c r="D153" s="169" t="s">
        <v>194</v>
      </c>
      <c r="E153" s="170">
        <v>15.7</v>
      </c>
      <c r="F153" s="171"/>
      <c r="G153" s="172">
        <f>ROUND(E153*F153,2)</f>
        <v>0</v>
      </c>
      <c r="H153" s="171"/>
      <c r="I153" s="172">
        <f>ROUND(E153*H153,2)</f>
        <v>0</v>
      </c>
      <c r="J153" s="171"/>
      <c r="K153" s="172">
        <f>ROUND(E153*J153,2)</f>
        <v>0</v>
      </c>
      <c r="L153" s="172">
        <v>21</v>
      </c>
      <c r="M153" s="172">
        <f>G153*(1+L153/100)</f>
        <v>0</v>
      </c>
      <c r="N153" s="170">
        <v>0</v>
      </c>
      <c r="O153" s="170">
        <f>ROUND(E153*N153,2)</f>
        <v>0</v>
      </c>
      <c r="P153" s="170">
        <v>0</v>
      </c>
      <c r="Q153" s="170">
        <f>ROUND(E153*P153,2)</f>
        <v>0</v>
      </c>
      <c r="R153" s="172" t="s">
        <v>246</v>
      </c>
      <c r="S153" s="172" t="s">
        <v>134</v>
      </c>
      <c r="T153" s="173" t="s">
        <v>134</v>
      </c>
      <c r="U153" s="156">
        <v>3.2000000000000001E-2</v>
      </c>
      <c r="V153" s="156">
        <f>ROUND(E153*U153,2)</f>
        <v>0.5</v>
      </c>
      <c r="W153" s="156"/>
      <c r="X153" s="156" t="s">
        <v>135</v>
      </c>
      <c r="Y153" s="156" t="s">
        <v>136</v>
      </c>
      <c r="Z153" s="146"/>
      <c r="AA153" s="146"/>
      <c r="AB153" s="146"/>
      <c r="AC153" s="146"/>
      <c r="AD153" s="146"/>
      <c r="AE153" s="146"/>
      <c r="AF153" s="146"/>
      <c r="AG153" s="146" t="s">
        <v>137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2" x14ac:dyDescent="0.2">
      <c r="A154" s="153"/>
      <c r="B154" s="154"/>
      <c r="C154" s="239" t="s">
        <v>308</v>
      </c>
      <c r="D154" s="240"/>
      <c r="E154" s="240"/>
      <c r="F154" s="240"/>
      <c r="G154" s="240"/>
      <c r="H154" s="156"/>
      <c r="I154" s="156"/>
      <c r="J154" s="156"/>
      <c r="K154" s="156"/>
      <c r="L154" s="156"/>
      <c r="M154" s="156"/>
      <c r="N154" s="155"/>
      <c r="O154" s="155"/>
      <c r="P154" s="155"/>
      <c r="Q154" s="155"/>
      <c r="R154" s="156"/>
      <c r="S154" s="156"/>
      <c r="T154" s="156"/>
      <c r="U154" s="156"/>
      <c r="V154" s="156"/>
      <c r="W154" s="156"/>
      <c r="X154" s="156"/>
      <c r="Y154" s="156"/>
      <c r="Z154" s="146"/>
      <c r="AA154" s="146"/>
      <c r="AB154" s="146"/>
      <c r="AC154" s="146"/>
      <c r="AD154" s="146"/>
      <c r="AE154" s="146"/>
      <c r="AF154" s="146"/>
      <c r="AG154" s="146" t="s">
        <v>139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2" x14ac:dyDescent="0.2">
      <c r="A155" s="153"/>
      <c r="B155" s="154"/>
      <c r="C155" s="184" t="s">
        <v>208</v>
      </c>
      <c r="D155" s="157"/>
      <c r="E155" s="158">
        <v>15.7</v>
      </c>
      <c r="F155" s="156"/>
      <c r="G155" s="156"/>
      <c r="H155" s="156"/>
      <c r="I155" s="156"/>
      <c r="J155" s="156"/>
      <c r="K155" s="156"/>
      <c r="L155" s="156"/>
      <c r="M155" s="156"/>
      <c r="N155" s="155"/>
      <c r="O155" s="155"/>
      <c r="P155" s="155"/>
      <c r="Q155" s="155"/>
      <c r="R155" s="156"/>
      <c r="S155" s="156"/>
      <c r="T155" s="156"/>
      <c r="U155" s="156"/>
      <c r="V155" s="156"/>
      <c r="W155" s="156"/>
      <c r="X155" s="156"/>
      <c r="Y155" s="156"/>
      <c r="Z155" s="146"/>
      <c r="AA155" s="146"/>
      <c r="AB155" s="146"/>
      <c r="AC155" s="146"/>
      <c r="AD155" s="146"/>
      <c r="AE155" s="146"/>
      <c r="AF155" s="146"/>
      <c r="AG155" s="146" t="s">
        <v>141</v>
      </c>
      <c r="AH155" s="146">
        <v>5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ht="22.5" outlineLevel="1" x14ac:dyDescent="0.2">
      <c r="A156" s="167">
        <v>46</v>
      </c>
      <c r="B156" s="168" t="s">
        <v>313</v>
      </c>
      <c r="C156" s="183" t="s">
        <v>314</v>
      </c>
      <c r="D156" s="169" t="s">
        <v>194</v>
      </c>
      <c r="E156" s="170">
        <v>36.1</v>
      </c>
      <c r="F156" s="171"/>
      <c r="G156" s="172">
        <f>ROUND(E156*F156,2)</f>
        <v>0</v>
      </c>
      <c r="H156" s="171"/>
      <c r="I156" s="172">
        <f>ROUND(E156*H156,2)</f>
        <v>0</v>
      </c>
      <c r="J156" s="171"/>
      <c r="K156" s="172">
        <f>ROUND(E156*J156,2)</f>
        <v>0</v>
      </c>
      <c r="L156" s="172">
        <v>21</v>
      </c>
      <c r="M156" s="172">
        <f>G156*(1+L156/100)</f>
        <v>0</v>
      </c>
      <c r="N156" s="170">
        <v>0</v>
      </c>
      <c r="O156" s="170">
        <f>ROUND(E156*N156,2)</f>
        <v>0</v>
      </c>
      <c r="P156" s="170">
        <v>0</v>
      </c>
      <c r="Q156" s="170">
        <f>ROUND(E156*P156,2)</f>
        <v>0</v>
      </c>
      <c r="R156" s="172" t="s">
        <v>246</v>
      </c>
      <c r="S156" s="172" t="s">
        <v>134</v>
      </c>
      <c r="T156" s="173" t="s">
        <v>134</v>
      </c>
      <c r="U156" s="156">
        <v>4.1000000000000002E-2</v>
      </c>
      <c r="V156" s="156">
        <f>ROUND(E156*U156,2)</f>
        <v>1.48</v>
      </c>
      <c r="W156" s="156"/>
      <c r="X156" s="156" t="s">
        <v>135</v>
      </c>
      <c r="Y156" s="156" t="s">
        <v>136</v>
      </c>
      <c r="Z156" s="146"/>
      <c r="AA156" s="146"/>
      <c r="AB156" s="146"/>
      <c r="AC156" s="146"/>
      <c r="AD156" s="146"/>
      <c r="AE156" s="146"/>
      <c r="AF156" s="146"/>
      <c r="AG156" s="146" t="s">
        <v>137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2" x14ac:dyDescent="0.2">
      <c r="A157" s="153"/>
      <c r="B157" s="154"/>
      <c r="C157" s="239" t="s">
        <v>308</v>
      </c>
      <c r="D157" s="240"/>
      <c r="E157" s="240"/>
      <c r="F157" s="240"/>
      <c r="G157" s="240"/>
      <c r="H157" s="156"/>
      <c r="I157" s="156"/>
      <c r="J157" s="156"/>
      <c r="K157" s="156"/>
      <c r="L157" s="156"/>
      <c r="M157" s="156"/>
      <c r="N157" s="155"/>
      <c r="O157" s="155"/>
      <c r="P157" s="155"/>
      <c r="Q157" s="155"/>
      <c r="R157" s="156"/>
      <c r="S157" s="156"/>
      <c r="T157" s="156"/>
      <c r="U157" s="156"/>
      <c r="V157" s="156"/>
      <c r="W157" s="156"/>
      <c r="X157" s="156"/>
      <c r="Y157" s="156"/>
      <c r="Z157" s="146"/>
      <c r="AA157" s="146"/>
      <c r="AB157" s="146"/>
      <c r="AC157" s="146"/>
      <c r="AD157" s="146"/>
      <c r="AE157" s="146"/>
      <c r="AF157" s="146"/>
      <c r="AG157" s="146" t="s">
        <v>139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2" x14ac:dyDescent="0.2">
      <c r="A158" s="153"/>
      <c r="B158" s="154"/>
      <c r="C158" s="184" t="s">
        <v>211</v>
      </c>
      <c r="D158" s="157"/>
      <c r="E158" s="158">
        <v>36.1</v>
      </c>
      <c r="F158" s="156"/>
      <c r="G158" s="156"/>
      <c r="H158" s="156"/>
      <c r="I158" s="156"/>
      <c r="J158" s="156"/>
      <c r="K158" s="156"/>
      <c r="L158" s="156"/>
      <c r="M158" s="156"/>
      <c r="N158" s="155"/>
      <c r="O158" s="155"/>
      <c r="P158" s="155"/>
      <c r="Q158" s="155"/>
      <c r="R158" s="156"/>
      <c r="S158" s="156"/>
      <c r="T158" s="156"/>
      <c r="U158" s="156"/>
      <c r="V158" s="156"/>
      <c r="W158" s="156"/>
      <c r="X158" s="156"/>
      <c r="Y158" s="156"/>
      <c r="Z158" s="146"/>
      <c r="AA158" s="146"/>
      <c r="AB158" s="146"/>
      <c r="AC158" s="146"/>
      <c r="AD158" s="146"/>
      <c r="AE158" s="146"/>
      <c r="AF158" s="146"/>
      <c r="AG158" s="146" t="s">
        <v>141</v>
      </c>
      <c r="AH158" s="146">
        <v>5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67">
        <v>47</v>
      </c>
      <c r="B159" s="168" t="s">
        <v>315</v>
      </c>
      <c r="C159" s="183" t="s">
        <v>316</v>
      </c>
      <c r="D159" s="169" t="s">
        <v>194</v>
      </c>
      <c r="E159" s="170">
        <v>14.1</v>
      </c>
      <c r="F159" s="171"/>
      <c r="G159" s="172">
        <f>ROUND(E159*F159,2)</f>
        <v>0</v>
      </c>
      <c r="H159" s="171"/>
      <c r="I159" s="172">
        <f>ROUND(E159*H159,2)</f>
        <v>0</v>
      </c>
      <c r="J159" s="171"/>
      <c r="K159" s="172">
        <f>ROUND(E159*J159,2)</f>
        <v>0</v>
      </c>
      <c r="L159" s="172">
        <v>21</v>
      </c>
      <c r="M159" s="172">
        <f>G159*(1+L159/100)</f>
        <v>0</v>
      </c>
      <c r="N159" s="170">
        <v>0</v>
      </c>
      <c r="O159" s="170">
        <f>ROUND(E159*N159,2)</f>
        <v>0</v>
      </c>
      <c r="P159" s="170">
        <v>0</v>
      </c>
      <c r="Q159" s="170">
        <f>ROUND(E159*P159,2)</f>
        <v>0</v>
      </c>
      <c r="R159" s="172" t="s">
        <v>246</v>
      </c>
      <c r="S159" s="172" t="s">
        <v>134</v>
      </c>
      <c r="T159" s="173" t="s">
        <v>134</v>
      </c>
      <c r="U159" s="156">
        <v>4.2000000000000003E-2</v>
      </c>
      <c r="V159" s="156">
        <f>ROUND(E159*U159,2)</f>
        <v>0.59</v>
      </c>
      <c r="W159" s="156"/>
      <c r="X159" s="156" t="s">
        <v>135</v>
      </c>
      <c r="Y159" s="156" t="s">
        <v>136</v>
      </c>
      <c r="Z159" s="146"/>
      <c r="AA159" s="146"/>
      <c r="AB159" s="146"/>
      <c r="AC159" s="146"/>
      <c r="AD159" s="146"/>
      <c r="AE159" s="146"/>
      <c r="AF159" s="146"/>
      <c r="AG159" s="146" t="s">
        <v>137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2" x14ac:dyDescent="0.2">
      <c r="A160" s="153"/>
      <c r="B160" s="154"/>
      <c r="C160" s="239" t="s">
        <v>308</v>
      </c>
      <c r="D160" s="240"/>
      <c r="E160" s="240"/>
      <c r="F160" s="240"/>
      <c r="G160" s="240"/>
      <c r="H160" s="156"/>
      <c r="I160" s="156"/>
      <c r="J160" s="156"/>
      <c r="K160" s="156"/>
      <c r="L160" s="156"/>
      <c r="M160" s="156"/>
      <c r="N160" s="155"/>
      <c r="O160" s="155"/>
      <c r="P160" s="155"/>
      <c r="Q160" s="155"/>
      <c r="R160" s="156"/>
      <c r="S160" s="156"/>
      <c r="T160" s="156"/>
      <c r="U160" s="156"/>
      <c r="V160" s="156"/>
      <c r="W160" s="156"/>
      <c r="X160" s="156"/>
      <c r="Y160" s="156"/>
      <c r="Z160" s="146"/>
      <c r="AA160" s="146"/>
      <c r="AB160" s="146"/>
      <c r="AC160" s="146"/>
      <c r="AD160" s="146"/>
      <c r="AE160" s="146"/>
      <c r="AF160" s="146"/>
      <c r="AG160" s="146" t="s">
        <v>139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2" x14ac:dyDescent="0.2">
      <c r="A161" s="153"/>
      <c r="B161" s="154"/>
      <c r="C161" s="184" t="s">
        <v>215</v>
      </c>
      <c r="D161" s="157"/>
      <c r="E161" s="158">
        <v>14.1</v>
      </c>
      <c r="F161" s="156"/>
      <c r="G161" s="156"/>
      <c r="H161" s="156"/>
      <c r="I161" s="156"/>
      <c r="J161" s="156"/>
      <c r="K161" s="156"/>
      <c r="L161" s="156"/>
      <c r="M161" s="156"/>
      <c r="N161" s="155"/>
      <c r="O161" s="155"/>
      <c r="P161" s="155"/>
      <c r="Q161" s="155"/>
      <c r="R161" s="156"/>
      <c r="S161" s="156"/>
      <c r="T161" s="156"/>
      <c r="U161" s="156"/>
      <c r="V161" s="156"/>
      <c r="W161" s="156"/>
      <c r="X161" s="156"/>
      <c r="Y161" s="156"/>
      <c r="Z161" s="146"/>
      <c r="AA161" s="146"/>
      <c r="AB161" s="146"/>
      <c r="AC161" s="146"/>
      <c r="AD161" s="146"/>
      <c r="AE161" s="146"/>
      <c r="AF161" s="146"/>
      <c r="AG161" s="146" t="s">
        <v>141</v>
      </c>
      <c r="AH161" s="146">
        <v>5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67">
        <v>48</v>
      </c>
      <c r="B162" s="168" t="s">
        <v>317</v>
      </c>
      <c r="C162" s="183" t="s">
        <v>318</v>
      </c>
      <c r="D162" s="169" t="s">
        <v>194</v>
      </c>
      <c r="E162" s="170">
        <v>51.34</v>
      </c>
      <c r="F162" s="171"/>
      <c r="G162" s="172">
        <f>ROUND(E162*F162,2)</f>
        <v>0</v>
      </c>
      <c r="H162" s="171"/>
      <c r="I162" s="172">
        <f>ROUND(E162*H162,2)</f>
        <v>0</v>
      </c>
      <c r="J162" s="171"/>
      <c r="K162" s="172">
        <f>ROUND(E162*J162,2)</f>
        <v>0</v>
      </c>
      <c r="L162" s="172">
        <v>21</v>
      </c>
      <c r="M162" s="172">
        <f>G162*(1+L162/100)</f>
        <v>0</v>
      </c>
      <c r="N162" s="170">
        <v>0</v>
      </c>
      <c r="O162" s="170">
        <f>ROUND(E162*N162,2)</f>
        <v>0</v>
      </c>
      <c r="P162" s="170">
        <v>0</v>
      </c>
      <c r="Q162" s="170">
        <f>ROUND(E162*P162,2)</f>
        <v>0</v>
      </c>
      <c r="R162" s="172" t="s">
        <v>246</v>
      </c>
      <c r="S162" s="172" t="s">
        <v>134</v>
      </c>
      <c r="T162" s="173" t="s">
        <v>134</v>
      </c>
      <c r="U162" s="156">
        <v>5.2999999999999999E-2</v>
      </c>
      <c r="V162" s="156">
        <f>ROUND(E162*U162,2)</f>
        <v>2.72</v>
      </c>
      <c r="W162" s="156"/>
      <c r="X162" s="156" t="s">
        <v>135</v>
      </c>
      <c r="Y162" s="156" t="s">
        <v>136</v>
      </c>
      <c r="Z162" s="146"/>
      <c r="AA162" s="146"/>
      <c r="AB162" s="146"/>
      <c r="AC162" s="146"/>
      <c r="AD162" s="146"/>
      <c r="AE162" s="146"/>
      <c r="AF162" s="146"/>
      <c r="AG162" s="146" t="s">
        <v>137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2" x14ac:dyDescent="0.2">
      <c r="A163" s="153"/>
      <c r="B163" s="154"/>
      <c r="C163" s="239" t="s">
        <v>308</v>
      </c>
      <c r="D163" s="240"/>
      <c r="E163" s="240"/>
      <c r="F163" s="240"/>
      <c r="G163" s="240"/>
      <c r="H163" s="156"/>
      <c r="I163" s="156"/>
      <c r="J163" s="156"/>
      <c r="K163" s="156"/>
      <c r="L163" s="156"/>
      <c r="M163" s="156"/>
      <c r="N163" s="155"/>
      <c r="O163" s="155"/>
      <c r="P163" s="155"/>
      <c r="Q163" s="155"/>
      <c r="R163" s="156"/>
      <c r="S163" s="156"/>
      <c r="T163" s="156"/>
      <c r="U163" s="156"/>
      <c r="V163" s="156"/>
      <c r="W163" s="156"/>
      <c r="X163" s="156"/>
      <c r="Y163" s="156"/>
      <c r="Z163" s="146"/>
      <c r="AA163" s="146"/>
      <c r="AB163" s="146"/>
      <c r="AC163" s="146"/>
      <c r="AD163" s="146"/>
      <c r="AE163" s="146"/>
      <c r="AF163" s="146"/>
      <c r="AG163" s="146" t="s">
        <v>139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2" x14ac:dyDescent="0.2">
      <c r="A164" s="153"/>
      <c r="B164" s="154"/>
      <c r="C164" s="184" t="s">
        <v>219</v>
      </c>
      <c r="D164" s="157"/>
      <c r="E164" s="158">
        <v>51.34</v>
      </c>
      <c r="F164" s="156"/>
      <c r="G164" s="156"/>
      <c r="H164" s="156"/>
      <c r="I164" s="156"/>
      <c r="J164" s="156"/>
      <c r="K164" s="156"/>
      <c r="L164" s="156"/>
      <c r="M164" s="156"/>
      <c r="N164" s="155"/>
      <c r="O164" s="155"/>
      <c r="P164" s="155"/>
      <c r="Q164" s="155"/>
      <c r="R164" s="156"/>
      <c r="S164" s="156"/>
      <c r="T164" s="156"/>
      <c r="U164" s="156"/>
      <c r="V164" s="156"/>
      <c r="W164" s="156"/>
      <c r="X164" s="156"/>
      <c r="Y164" s="156"/>
      <c r="Z164" s="146"/>
      <c r="AA164" s="146"/>
      <c r="AB164" s="146"/>
      <c r="AC164" s="146"/>
      <c r="AD164" s="146"/>
      <c r="AE164" s="146"/>
      <c r="AF164" s="146"/>
      <c r="AG164" s="146" t="s">
        <v>141</v>
      </c>
      <c r="AH164" s="146">
        <v>5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ht="22.5" outlineLevel="1" x14ac:dyDescent="0.2">
      <c r="A165" s="167">
        <v>49</v>
      </c>
      <c r="B165" s="168" t="s">
        <v>319</v>
      </c>
      <c r="C165" s="183" t="s">
        <v>320</v>
      </c>
      <c r="D165" s="169" t="s">
        <v>132</v>
      </c>
      <c r="E165" s="170">
        <v>2</v>
      </c>
      <c r="F165" s="171"/>
      <c r="G165" s="172">
        <f>ROUND(E165*F165,2)</f>
        <v>0</v>
      </c>
      <c r="H165" s="171"/>
      <c r="I165" s="172">
        <f>ROUND(E165*H165,2)</f>
        <v>0</v>
      </c>
      <c r="J165" s="171"/>
      <c r="K165" s="172">
        <f>ROUND(E165*J165,2)</f>
        <v>0</v>
      </c>
      <c r="L165" s="172">
        <v>21</v>
      </c>
      <c r="M165" s="172">
        <f>G165*(1+L165/100)</f>
        <v>0</v>
      </c>
      <c r="N165" s="170">
        <v>7.2000000000000005E-4</v>
      </c>
      <c r="O165" s="170">
        <f>ROUND(E165*N165,2)</f>
        <v>0</v>
      </c>
      <c r="P165" s="170">
        <v>0</v>
      </c>
      <c r="Q165" s="170">
        <f>ROUND(E165*P165,2)</f>
        <v>0</v>
      </c>
      <c r="R165" s="172" t="s">
        <v>246</v>
      </c>
      <c r="S165" s="172" t="s">
        <v>134</v>
      </c>
      <c r="T165" s="173" t="s">
        <v>134</v>
      </c>
      <c r="U165" s="156">
        <v>0.48399999999999999</v>
      </c>
      <c r="V165" s="156">
        <f>ROUND(E165*U165,2)</f>
        <v>0.97</v>
      </c>
      <c r="W165" s="156"/>
      <c r="X165" s="156" t="s">
        <v>135</v>
      </c>
      <c r="Y165" s="156" t="s">
        <v>136</v>
      </c>
      <c r="Z165" s="146"/>
      <c r="AA165" s="146"/>
      <c r="AB165" s="146"/>
      <c r="AC165" s="146"/>
      <c r="AD165" s="146"/>
      <c r="AE165" s="146"/>
      <c r="AF165" s="146"/>
      <c r="AG165" s="146" t="s">
        <v>137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2" x14ac:dyDescent="0.2">
      <c r="A166" s="153"/>
      <c r="B166" s="154"/>
      <c r="C166" s="184" t="s">
        <v>321</v>
      </c>
      <c r="D166" s="157"/>
      <c r="E166" s="158">
        <v>2</v>
      </c>
      <c r="F166" s="156"/>
      <c r="G166" s="156"/>
      <c r="H166" s="156"/>
      <c r="I166" s="156"/>
      <c r="J166" s="156"/>
      <c r="K166" s="156"/>
      <c r="L166" s="156"/>
      <c r="M166" s="156"/>
      <c r="N166" s="155"/>
      <c r="O166" s="155"/>
      <c r="P166" s="155"/>
      <c r="Q166" s="155"/>
      <c r="R166" s="156"/>
      <c r="S166" s="156"/>
      <c r="T166" s="156"/>
      <c r="U166" s="156"/>
      <c r="V166" s="156"/>
      <c r="W166" s="156"/>
      <c r="X166" s="156"/>
      <c r="Y166" s="156"/>
      <c r="Z166" s="146"/>
      <c r="AA166" s="146"/>
      <c r="AB166" s="146"/>
      <c r="AC166" s="146"/>
      <c r="AD166" s="146"/>
      <c r="AE166" s="146"/>
      <c r="AF166" s="146"/>
      <c r="AG166" s="146" t="s">
        <v>141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ht="22.5" outlineLevel="1" x14ac:dyDescent="0.2">
      <c r="A167" s="167">
        <v>50</v>
      </c>
      <c r="B167" s="168" t="s">
        <v>322</v>
      </c>
      <c r="C167" s="183" t="s">
        <v>323</v>
      </c>
      <c r="D167" s="169" t="s">
        <v>194</v>
      </c>
      <c r="E167" s="170">
        <v>51.34</v>
      </c>
      <c r="F167" s="171"/>
      <c r="G167" s="172">
        <f>ROUND(E167*F167,2)</f>
        <v>0</v>
      </c>
      <c r="H167" s="171"/>
      <c r="I167" s="172">
        <f>ROUND(E167*H167,2)</f>
        <v>0</v>
      </c>
      <c r="J167" s="171"/>
      <c r="K167" s="172">
        <f>ROUND(E167*J167,2)</f>
        <v>0</v>
      </c>
      <c r="L167" s="172">
        <v>21</v>
      </c>
      <c r="M167" s="172">
        <f>G167*(1+L167/100)</f>
        <v>0</v>
      </c>
      <c r="N167" s="170">
        <v>0</v>
      </c>
      <c r="O167" s="170">
        <f>ROUND(E167*N167,2)</f>
        <v>0</v>
      </c>
      <c r="P167" s="170">
        <v>0</v>
      </c>
      <c r="Q167" s="170">
        <f>ROUND(E167*P167,2)</f>
        <v>0</v>
      </c>
      <c r="R167" s="172"/>
      <c r="S167" s="172" t="s">
        <v>148</v>
      </c>
      <c r="T167" s="173" t="s">
        <v>149</v>
      </c>
      <c r="U167" s="156">
        <v>0.32</v>
      </c>
      <c r="V167" s="156">
        <f>ROUND(E167*U167,2)</f>
        <v>16.43</v>
      </c>
      <c r="W167" s="156"/>
      <c r="X167" s="156" t="s">
        <v>135</v>
      </c>
      <c r="Y167" s="156" t="s">
        <v>136</v>
      </c>
      <c r="Z167" s="146"/>
      <c r="AA167" s="146"/>
      <c r="AB167" s="146"/>
      <c r="AC167" s="146"/>
      <c r="AD167" s="146"/>
      <c r="AE167" s="146"/>
      <c r="AF167" s="146"/>
      <c r="AG167" s="146" t="s">
        <v>137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ht="22.5" outlineLevel="2" x14ac:dyDescent="0.2">
      <c r="A168" s="153"/>
      <c r="B168" s="154"/>
      <c r="C168" s="239" t="s">
        <v>324</v>
      </c>
      <c r="D168" s="240"/>
      <c r="E168" s="240"/>
      <c r="F168" s="240"/>
      <c r="G168" s="240"/>
      <c r="H168" s="156"/>
      <c r="I168" s="156"/>
      <c r="J168" s="156"/>
      <c r="K168" s="156"/>
      <c r="L168" s="156"/>
      <c r="M168" s="156"/>
      <c r="N168" s="155"/>
      <c r="O168" s="155"/>
      <c r="P168" s="155"/>
      <c r="Q168" s="155"/>
      <c r="R168" s="156"/>
      <c r="S168" s="156"/>
      <c r="T168" s="156"/>
      <c r="U168" s="156"/>
      <c r="V168" s="156"/>
      <c r="W168" s="156"/>
      <c r="X168" s="156"/>
      <c r="Y168" s="156"/>
      <c r="Z168" s="146"/>
      <c r="AA168" s="146"/>
      <c r="AB168" s="146"/>
      <c r="AC168" s="146"/>
      <c r="AD168" s="146"/>
      <c r="AE168" s="146"/>
      <c r="AF168" s="146"/>
      <c r="AG168" s="146" t="s">
        <v>139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74" t="str">
        <f>C168</f>
        <v xml:space="preserve"> nebo nízkotlakou páru 120°C (do 0,1 MPa), T-kus ocelový typ: redukovaný; materiál: uhlíková ocel; značka: ST35; DN = 100; DN3 = 65; těsnění: FKM/FPM; PN 16; teplota média -5 až 140 °C; povrc...</v>
      </c>
      <c r="BB168" s="146"/>
      <c r="BC168" s="146"/>
      <c r="BD168" s="146"/>
      <c r="BE168" s="146"/>
      <c r="BF168" s="146"/>
      <c r="BG168" s="146"/>
      <c r="BH168" s="146"/>
    </row>
    <row r="169" spans="1:60" outlineLevel="2" x14ac:dyDescent="0.2">
      <c r="A169" s="153"/>
      <c r="B169" s="154"/>
      <c r="C169" s="184" t="s">
        <v>325</v>
      </c>
      <c r="D169" s="157"/>
      <c r="E169" s="158">
        <v>51.34</v>
      </c>
      <c r="F169" s="156"/>
      <c r="G169" s="156"/>
      <c r="H169" s="156"/>
      <c r="I169" s="156"/>
      <c r="J169" s="156"/>
      <c r="K169" s="156"/>
      <c r="L169" s="156"/>
      <c r="M169" s="156"/>
      <c r="N169" s="155"/>
      <c r="O169" s="155"/>
      <c r="P169" s="155"/>
      <c r="Q169" s="155"/>
      <c r="R169" s="156"/>
      <c r="S169" s="156"/>
      <c r="T169" s="156"/>
      <c r="U169" s="156"/>
      <c r="V169" s="156"/>
      <c r="W169" s="156"/>
      <c r="X169" s="156"/>
      <c r="Y169" s="156"/>
      <c r="Z169" s="146"/>
      <c r="AA169" s="146"/>
      <c r="AB169" s="146"/>
      <c r="AC169" s="146"/>
      <c r="AD169" s="146"/>
      <c r="AE169" s="146"/>
      <c r="AF169" s="146"/>
      <c r="AG169" s="146" t="s">
        <v>141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">
      <c r="A170" s="167">
        <v>51</v>
      </c>
      <c r="B170" s="168" t="s">
        <v>322</v>
      </c>
      <c r="C170" s="183" t="s">
        <v>326</v>
      </c>
      <c r="D170" s="169" t="s">
        <v>327</v>
      </c>
      <c r="E170" s="170">
        <v>1</v>
      </c>
      <c r="F170" s="171"/>
      <c r="G170" s="172">
        <f>ROUND(E170*F170,2)</f>
        <v>0</v>
      </c>
      <c r="H170" s="171"/>
      <c r="I170" s="172">
        <f>ROUND(E170*H170,2)</f>
        <v>0</v>
      </c>
      <c r="J170" s="171"/>
      <c r="K170" s="172">
        <f>ROUND(E170*J170,2)</f>
        <v>0</v>
      </c>
      <c r="L170" s="172">
        <v>21</v>
      </c>
      <c r="M170" s="172">
        <f>G170*(1+L170/100)</f>
        <v>0</v>
      </c>
      <c r="N170" s="170">
        <v>0.03</v>
      </c>
      <c r="O170" s="170">
        <f>ROUND(E170*N170,2)</f>
        <v>0.03</v>
      </c>
      <c r="P170" s="170">
        <v>0</v>
      </c>
      <c r="Q170" s="170">
        <f>ROUND(E170*P170,2)</f>
        <v>0</v>
      </c>
      <c r="R170" s="172"/>
      <c r="S170" s="172" t="s">
        <v>148</v>
      </c>
      <c r="T170" s="173" t="s">
        <v>149</v>
      </c>
      <c r="U170" s="156">
        <v>0</v>
      </c>
      <c r="V170" s="156">
        <f>ROUND(E170*U170,2)</f>
        <v>0</v>
      </c>
      <c r="W170" s="156"/>
      <c r="X170" s="156" t="s">
        <v>328</v>
      </c>
      <c r="Y170" s="156" t="s">
        <v>136</v>
      </c>
      <c r="Z170" s="146"/>
      <c r="AA170" s="146"/>
      <c r="AB170" s="146"/>
      <c r="AC170" s="146"/>
      <c r="AD170" s="146"/>
      <c r="AE170" s="146"/>
      <c r="AF170" s="146"/>
      <c r="AG170" s="146" t="s">
        <v>329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2" x14ac:dyDescent="0.2">
      <c r="A171" s="153"/>
      <c r="B171" s="154"/>
      <c r="C171" s="239" t="s">
        <v>330</v>
      </c>
      <c r="D171" s="240"/>
      <c r="E171" s="240"/>
      <c r="F171" s="240"/>
      <c r="G171" s="240"/>
      <c r="H171" s="156"/>
      <c r="I171" s="156"/>
      <c r="J171" s="156"/>
      <c r="K171" s="156"/>
      <c r="L171" s="156"/>
      <c r="M171" s="156"/>
      <c r="N171" s="155"/>
      <c r="O171" s="155"/>
      <c r="P171" s="155"/>
      <c r="Q171" s="155"/>
      <c r="R171" s="156"/>
      <c r="S171" s="156"/>
      <c r="T171" s="156"/>
      <c r="U171" s="156"/>
      <c r="V171" s="156"/>
      <c r="W171" s="156"/>
      <c r="X171" s="156"/>
      <c r="Y171" s="156"/>
      <c r="Z171" s="146"/>
      <c r="AA171" s="146"/>
      <c r="AB171" s="146"/>
      <c r="AC171" s="146"/>
      <c r="AD171" s="146"/>
      <c r="AE171" s="146"/>
      <c r="AF171" s="146"/>
      <c r="AG171" s="146" t="s">
        <v>139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3" x14ac:dyDescent="0.2">
      <c r="A172" s="153"/>
      <c r="B172" s="154"/>
      <c r="C172" s="241" t="s">
        <v>331</v>
      </c>
      <c r="D172" s="242"/>
      <c r="E172" s="242"/>
      <c r="F172" s="242"/>
      <c r="G172" s="242"/>
      <c r="H172" s="156"/>
      <c r="I172" s="156"/>
      <c r="J172" s="156"/>
      <c r="K172" s="156"/>
      <c r="L172" s="156"/>
      <c r="M172" s="156"/>
      <c r="N172" s="155"/>
      <c r="O172" s="155"/>
      <c r="P172" s="155"/>
      <c r="Q172" s="155"/>
      <c r="R172" s="156"/>
      <c r="S172" s="156"/>
      <c r="T172" s="156"/>
      <c r="U172" s="156"/>
      <c r="V172" s="156"/>
      <c r="W172" s="156"/>
      <c r="X172" s="156"/>
      <c r="Y172" s="156"/>
      <c r="Z172" s="146"/>
      <c r="AA172" s="146"/>
      <c r="AB172" s="146"/>
      <c r="AC172" s="146"/>
      <c r="AD172" s="146"/>
      <c r="AE172" s="146"/>
      <c r="AF172" s="146"/>
      <c r="AG172" s="146" t="s">
        <v>139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3" x14ac:dyDescent="0.2">
      <c r="A173" s="153"/>
      <c r="B173" s="154"/>
      <c r="C173" s="241" t="s">
        <v>332</v>
      </c>
      <c r="D173" s="242"/>
      <c r="E173" s="242"/>
      <c r="F173" s="242"/>
      <c r="G173" s="242"/>
      <c r="H173" s="156"/>
      <c r="I173" s="156"/>
      <c r="J173" s="156"/>
      <c r="K173" s="156"/>
      <c r="L173" s="156"/>
      <c r="M173" s="156"/>
      <c r="N173" s="155"/>
      <c r="O173" s="155"/>
      <c r="P173" s="155"/>
      <c r="Q173" s="155"/>
      <c r="R173" s="156"/>
      <c r="S173" s="156"/>
      <c r="T173" s="156"/>
      <c r="U173" s="156"/>
      <c r="V173" s="156"/>
      <c r="W173" s="156"/>
      <c r="X173" s="156"/>
      <c r="Y173" s="156"/>
      <c r="Z173" s="146"/>
      <c r="AA173" s="146"/>
      <c r="AB173" s="146"/>
      <c r="AC173" s="146"/>
      <c r="AD173" s="146"/>
      <c r="AE173" s="146"/>
      <c r="AF173" s="146"/>
      <c r="AG173" s="146" t="s">
        <v>139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74" t="str">
        <f>C173</f>
        <v xml:space="preserve"> - Maximální rozteče potrubních závěsů ležatých i svislých budou provedeny dle výrobce potrubí a výrobce uchycení</v>
      </c>
      <c r="BB173" s="146"/>
      <c r="BC173" s="146"/>
      <c r="BD173" s="146"/>
      <c r="BE173" s="146"/>
      <c r="BF173" s="146"/>
      <c r="BG173" s="146"/>
      <c r="BH173" s="146"/>
    </row>
    <row r="174" spans="1:60" outlineLevel="2" x14ac:dyDescent="0.2">
      <c r="A174" s="153"/>
      <c r="B174" s="154"/>
      <c r="C174" s="184" t="s">
        <v>241</v>
      </c>
      <c r="D174" s="157"/>
      <c r="E174" s="158">
        <v>1</v>
      </c>
      <c r="F174" s="156"/>
      <c r="G174" s="156"/>
      <c r="H174" s="156"/>
      <c r="I174" s="156"/>
      <c r="J174" s="156"/>
      <c r="K174" s="156"/>
      <c r="L174" s="156"/>
      <c r="M174" s="156"/>
      <c r="N174" s="155"/>
      <c r="O174" s="155"/>
      <c r="P174" s="155"/>
      <c r="Q174" s="155"/>
      <c r="R174" s="156"/>
      <c r="S174" s="156"/>
      <c r="T174" s="156"/>
      <c r="U174" s="156"/>
      <c r="V174" s="156"/>
      <c r="W174" s="156"/>
      <c r="X174" s="156"/>
      <c r="Y174" s="156"/>
      <c r="Z174" s="146"/>
      <c r="AA174" s="146"/>
      <c r="AB174" s="146"/>
      <c r="AC174" s="146"/>
      <c r="AD174" s="146"/>
      <c r="AE174" s="146"/>
      <c r="AF174" s="146"/>
      <c r="AG174" s="146" t="s">
        <v>141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1" x14ac:dyDescent="0.2">
      <c r="A175" s="175">
        <v>52</v>
      </c>
      <c r="B175" s="176" t="s">
        <v>333</v>
      </c>
      <c r="C175" s="185" t="s">
        <v>334</v>
      </c>
      <c r="D175" s="177" t="s">
        <v>232</v>
      </c>
      <c r="E175" s="178">
        <v>0.81523999999999996</v>
      </c>
      <c r="F175" s="179"/>
      <c r="G175" s="180">
        <f>ROUND(E175*F175,2)</f>
        <v>0</v>
      </c>
      <c r="H175" s="179"/>
      <c r="I175" s="180">
        <f>ROUND(E175*H175,2)</f>
        <v>0</v>
      </c>
      <c r="J175" s="179"/>
      <c r="K175" s="180">
        <f>ROUND(E175*J175,2)</f>
        <v>0</v>
      </c>
      <c r="L175" s="180">
        <v>21</v>
      </c>
      <c r="M175" s="180">
        <f>G175*(1+L175/100)</f>
        <v>0</v>
      </c>
      <c r="N175" s="178">
        <v>0</v>
      </c>
      <c r="O175" s="178">
        <f>ROUND(E175*N175,2)</f>
        <v>0</v>
      </c>
      <c r="P175" s="178">
        <v>0</v>
      </c>
      <c r="Q175" s="178">
        <f>ROUND(E175*P175,2)</f>
        <v>0</v>
      </c>
      <c r="R175" s="180" t="s">
        <v>246</v>
      </c>
      <c r="S175" s="180" t="s">
        <v>134</v>
      </c>
      <c r="T175" s="181" t="s">
        <v>134</v>
      </c>
      <c r="U175" s="156">
        <v>3.5630000000000002</v>
      </c>
      <c r="V175" s="156">
        <f>ROUND(E175*U175,2)</f>
        <v>2.9</v>
      </c>
      <c r="W175" s="156"/>
      <c r="X175" s="156" t="s">
        <v>233</v>
      </c>
      <c r="Y175" s="156" t="s">
        <v>136</v>
      </c>
      <c r="Z175" s="146"/>
      <c r="AA175" s="146"/>
      <c r="AB175" s="146"/>
      <c r="AC175" s="146"/>
      <c r="AD175" s="146"/>
      <c r="AE175" s="146"/>
      <c r="AF175" s="146"/>
      <c r="AG175" s="146" t="s">
        <v>234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ht="22.5" outlineLevel="1" x14ac:dyDescent="0.2">
      <c r="A176" s="175">
        <v>53</v>
      </c>
      <c r="B176" s="176" t="s">
        <v>335</v>
      </c>
      <c r="C176" s="185" t="s">
        <v>336</v>
      </c>
      <c r="D176" s="177" t="s">
        <v>232</v>
      </c>
      <c r="E176" s="178">
        <v>0.81523999999999996</v>
      </c>
      <c r="F176" s="179"/>
      <c r="G176" s="180">
        <f>ROUND(E176*F176,2)</f>
        <v>0</v>
      </c>
      <c r="H176" s="179"/>
      <c r="I176" s="180">
        <f>ROUND(E176*H176,2)</f>
        <v>0</v>
      </c>
      <c r="J176" s="179"/>
      <c r="K176" s="180">
        <f>ROUND(E176*J176,2)</f>
        <v>0</v>
      </c>
      <c r="L176" s="180">
        <v>21</v>
      </c>
      <c r="M176" s="180">
        <f>G176*(1+L176/100)</f>
        <v>0</v>
      </c>
      <c r="N176" s="178">
        <v>0</v>
      </c>
      <c r="O176" s="178">
        <f>ROUND(E176*N176,2)</f>
        <v>0</v>
      </c>
      <c r="P176" s="178">
        <v>0</v>
      </c>
      <c r="Q176" s="178">
        <f>ROUND(E176*P176,2)</f>
        <v>0</v>
      </c>
      <c r="R176" s="180" t="s">
        <v>246</v>
      </c>
      <c r="S176" s="180" t="s">
        <v>134</v>
      </c>
      <c r="T176" s="181" t="s">
        <v>134</v>
      </c>
      <c r="U176" s="156">
        <v>0.81599999999999995</v>
      </c>
      <c r="V176" s="156">
        <f>ROUND(E176*U176,2)</f>
        <v>0.67</v>
      </c>
      <c r="W176" s="156"/>
      <c r="X176" s="156" t="s">
        <v>233</v>
      </c>
      <c r="Y176" s="156" t="s">
        <v>136</v>
      </c>
      <c r="Z176" s="146"/>
      <c r="AA176" s="146"/>
      <c r="AB176" s="146"/>
      <c r="AC176" s="146"/>
      <c r="AD176" s="146"/>
      <c r="AE176" s="146"/>
      <c r="AF176" s="146"/>
      <c r="AG176" s="146" t="s">
        <v>234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x14ac:dyDescent="0.2">
      <c r="A177" s="160" t="s">
        <v>128</v>
      </c>
      <c r="B177" s="161" t="s">
        <v>78</v>
      </c>
      <c r="C177" s="182" t="s">
        <v>79</v>
      </c>
      <c r="D177" s="162"/>
      <c r="E177" s="163"/>
      <c r="F177" s="164"/>
      <c r="G177" s="164">
        <f>SUMIF(AG178:AG255,"&lt;&gt;NOR",G178:G255)</f>
        <v>0</v>
      </c>
      <c r="H177" s="164"/>
      <c r="I177" s="164">
        <f>SUM(I178:I255)</f>
        <v>0</v>
      </c>
      <c r="J177" s="164"/>
      <c r="K177" s="164">
        <f>SUM(K178:K255)</f>
        <v>0</v>
      </c>
      <c r="L177" s="164"/>
      <c r="M177" s="164">
        <f>SUM(M178:M255)</f>
        <v>0</v>
      </c>
      <c r="N177" s="163"/>
      <c r="O177" s="163">
        <f>SUM(O178:O255)</f>
        <v>0.20000000000000007</v>
      </c>
      <c r="P177" s="163"/>
      <c r="Q177" s="163">
        <f>SUM(Q178:Q255)</f>
        <v>0.11</v>
      </c>
      <c r="R177" s="164"/>
      <c r="S177" s="164"/>
      <c r="T177" s="165"/>
      <c r="U177" s="159"/>
      <c r="V177" s="159">
        <f>SUM(V178:V255)</f>
        <v>52.699999999999996</v>
      </c>
      <c r="W177" s="159"/>
      <c r="X177" s="159"/>
      <c r="Y177" s="159"/>
      <c r="AG177" t="s">
        <v>129</v>
      </c>
    </row>
    <row r="178" spans="1:60" outlineLevel="1" x14ac:dyDescent="0.2">
      <c r="A178" s="167">
        <v>54</v>
      </c>
      <c r="B178" s="168" t="s">
        <v>337</v>
      </c>
      <c r="C178" s="183" t="s">
        <v>338</v>
      </c>
      <c r="D178" s="169" t="s">
        <v>132</v>
      </c>
      <c r="E178" s="170">
        <v>1</v>
      </c>
      <c r="F178" s="171"/>
      <c r="G178" s="172">
        <f>ROUND(E178*F178,2)</f>
        <v>0</v>
      </c>
      <c r="H178" s="171"/>
      <c r="I178" s="172">
        <f>ROUND(E178*H178,2)</f>
        <v>0</v>
      </c>
      <c r="J178" s="171"/>
      <c r="K178" s="172">
        <f>ROUND(E178*J178,2)</f>
        <v>0</v>
      </c>
      <c r="L178" s="172">
        <v>21</v>
      </c>
      <c r="M178" s="172">
        <f>G178*(1+L178/100)</f>
        <v>0</v>
      </c>
      <c r="N178" s="170">
        <v>3.049E-2</v>
      </c>
      <c r="O178" s="170">
        <f>ROUND(E178*N178,2)</f>
        <v>0.03</v>
      </c>
      <c r="P178" s="170">
        <v>0</v>
      </c>
      <c r="Q178" s="170">
        <f>ROUND(E178*P178,2)</f>
        <v>0</v>
      </c>
      <c r="R178" s="172" t="s">
        <v>246</v>
      </c>
      <c r="S178" s="172" t="s">
        <v>134</v>
      </c>
      <c r="T178" s="173" t="s">
        <v>134</v>
      </c>
      <c r="U178" s="156">
        <v>2.34</v>
      </c>
      <c r="V178" s="156">
        <f>ROUND(E178*U178,2)</f>
        <v>2.34</v>
      </c>
      <c r="W178" s="156"/>
      <c r="X178" s="156" t="s">
        <v>135</v>
      </c>
      <c r="Y178" s="156" t="s">
        <v>136</v>
      </c>
      <c r="Z178" s="146"/>
      <c r="AA178" s="146"/>
      <c r="AB178" s="146"/>
      <c r="AC178" s="146"/>
      <c r="AD178" s="146"/>
      <c r="AE178" s="146"/>
      <c r="AF178" s="146"/>
      <c r="AG178" s="146" t="s">
        <v>137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2" x14ac:dyDescent="0.2">
      <c r="A179" s="153"/>
      <c r="B179" s="154"/>
      <c r="C179" s="184" t="s">
        <v>241</v>
      </c>
      <c r="D179" s="157"/>
      <c r="E179" s="158">
        <v>1</v>
      </c>
      <c r="F179" s="156"/>
      <c r="G179" s="156"/>
      <c r="H179" s="156"/>
      <c r="I179" s="156"/>
      <c r="J179" s="156"/>
      <c r="K179" s="156"/>
      <c r="L179" s="156"/>
      <c r="M179" s="156"/>
      <c r="N179" s="155"/>
      <c r="O179" s="155"/>
      <c r="P179" s="155"/>
      <c r="Q179" s="155"/>
      <c r="R179" s="156"/>
      <c r="S179" s="156"/>
      <c r="T179" s="156"/>
      <c r="U179" s="156"/>
      <c r="V179" s="156"/>
      <c r="W179" s="156"/>
      <c r="X179" s="156"/>
      <c r="Y179" s="156"/>
      <c r="Z179" s="146"/>
      <c r="AA179" s="146"/>
      <c r="AB179" s="146"/>
      <c r="AC179" s="146"/>
      <c r="AD179" s="146"/>
      <c r="AE179" s="146"/>
      <c r="AF179" s="146"/>
      <c r="AG179" s="146" t="s">
        <v>141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 x14ac:dyDescent="0.2">
      <c r="A180" s="167">
        <v>55</v>
      </c>
      <c r="B180" s="168" t="s">
        <v>339</v>
      </c>
      <c r="C180" s="183" t="s">
        <v>340</v>
      </c>
      <c r="D180" s="169" t="s">
        <v>327</v>
      </c>
      <c r="E180" s="170">
        <v>2</v>
      </c>
      <c r="F180" s="171"/>
      <c r="G180" s="172">
        <f>ROUND(E180*F180,2)</f>
        <v>0</v>
      </c>
      <c r="H180" s="171"/>
      <c r="I180" s="172">
        <f>ROUND(E180*H180,2)</f>
        <v>0</v>
      </c>
      <c r="J180" s="171"/>
      <c r="K180" s="172">
        <f>ROUND(E180*J180,2)</f>
        <v>0</v>
      </c>
      <c r="L180" s="172">
        <v>21</v>
      </c>
      <c r="M180" s="172">
        <f>G180*(1+L180/100)</f>
        <v>0</v>
      </c>
      <c r="N180" s="170">
        <v>6.6100000000000004E-3</v>
      </c>
      <c r="O180" s="170">
        <f>ROUND(E180*N180,2)</f>
        <v>0.01</v>
      </c>
      <c r="P180" s="170">
        <v>0</v>
      </c>
      <c r="Q180" s="170">
        <f>ROUND(E180*P180,2)</f>
        <v>0</v>
      </c>
      <c r="R180" s="172" t="s">
        <v>246</v>
      </c>
      <c r="S180" s="172" t="s">
        <v>134</v>
      </c>
      <c r="T180" s="173" t="s">
        <v>134</v>
      </c>
      <c r="U180" s="156">
        <v>0.95699999999999996</v>
      </c>
      <c r="V180" s="156">
        <f>ROUND(E180*U180,2)</f>
        <v>1.91</v>
      </c>
      <c r="W180" s="156"/>
      <c r="X180" s="156" t="s">
        <v>135</v>
      </c>
      <c r="Y180" s="156" t="s">
        <v>136</v>
      </c>
      <c r="Z180" s="146"/>
      <c r="AA180" s="146"/>
      <c r="AB180" s="146"/>
      <c r="AC180" s="146"/>
      <c r="AD180" s="146"/>
      <c r="AE180" s="146"/>
      <c r="AF180" s="146"/>
      <c r="AG180" s="146" t="s">
        <v>137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2" x14ac:dyDescent="0.2">
      <c r="A181" s="153"/>
      <c r="B181" s="154"/>
      <c r="C181" s="184" t="s">
        <v>224</v>
      </c>
      <c r="D181" s="157"/>
      <c r="E181" s="158">
        <v>1</v>
      </c>
      <c r="F181" s="156"/>
      <c r="G181" s="156"/>
      <c r="H181" s="156"/>
      <c r="I181" s="156"/>
      <c r="J181" s="156"/>
      <c r="K181" s="156"/>
      <c r="L181" s="156"/>
      <c r="M181" s="156"/>
      <c r="N181" s="155"/>
      <c r="O181" s="155"/>
      <c r="P181" s="155"/>
      <c r="Q181" s="155"/>
      <c r="R181" s="156"/>
      <c r="S181" s="156"/>
      <c r="T181" s="156"/>
      <c r="U181" s="156"/>
      <c r="V181" s="156"/>
      <c r="W181" s="156"/>
      <c r="X181" s="156"/>
      <c r="Y181" s="156"/>
      <c r="Z181" s="146"/>
      <c r="AA181" s="146"/>
      <c r="AB181" s="146"/>
      <c r="AC181" s="146"/>
      <c r="AD181" s="146"/>
      <c r="AE181" s="146"/>
      <c r="AF181" s="146"/>
      <c r="AG181" s="146" t="s">
        <v>141</v>
      </c>
      <c r="AH181" s="146">
        <v>5</v>
      </c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3" x14ac:dyDescent="0.2">
      <c r="A182" s="153"/>
      <c r="B182" s="154"/>
      <c r="C182" s="184" t="s">
        <v>241</v>
      </c>
      <c r="D182" s="157"/>
      <c r="E182" s="158">
        <v>1</v>
      </c>
      <c r="F182" s="156"/>
      <c r="G182" s="156"/>
      <c r="H182" s="156"/>
      <c r="I182" s="156"/>
      <c r="J182" s="156"/>
      <c r="K182" s="156"/>
      <c r="L182" s="156"/>
      <c r="M182" s="156"/>
      <c r="N182" s="155"/>
      <c r="O182" s="155"/>
      <c r="P182" s="155"/>
      <c r="Q182" s="155"/>
      <c r="R182" s="156"/>
      <c r="S182" s="156"/>
      <c r="T182" s="156"/>
      <c r="U182" s="156"/>
      <c r="V182" s="156"/>
      <c r="W182" s="156"/>
      <c r="X182" s="156"/>
      <c r="Y182" s="156"/>
      <c r="Z182" s="146"/>
      <c r="AA182" s="146"/>
      <c r="AB182" s="146"/>
      <c r="AC182" s="146"/>
      <c r="AD182" s="146"/>
      <c r="AE182" s="146"/>
      <c r="AF182" s="146"/>
      <c r="AG182" s="146" t="s">
        <v>141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1" x14ac:dyDescent="0.2">
      <c r="A183" s="167">
        <v>56</v>
      </c>
      <c r="B183" s="168" t="s">
        <v>341</v>
      </c>
      <c r="C183" s="183" t="s">
        <v>342</v>
      </c>
      <c r="D183" s="169" t="s">
        <v>327</v>
      </c>
      <c r="E183" s="170">
        <v>12</v>
      </c>
      <c r="F183" s="171"/>
      <c r="G183" s="172">
        <f>ROUND(E183*F183,2)</f>
        <v>0</v>
      </c>
      <c r="H183" s="171"/>
      <c r="I183" s="172">
        <f>ROUND(E183*H183,2)</f>
        <v>0</v>
      </c>
      <c r="J183" s="171"/>
      <c r="K183" s="172">
        <f>ROUND(E183*J183,2)</f>
        <v>0</v>
      </c>
      <c r="L183" s="172">
        <v>21</v>
      </c>
      <c r="M183" s="172">
        <f>G183*(1+L183/100)</f>
        <v>0</v>
      </c>
      <c r="N183" s="170">
        <v>7.5199999999999998E-3</v>
      </c>
      <c r="O183" s="170">
        <f>ROUND(E183*N183,2)</f>
        <v>0.09</v>
      </c>
      <c r="P183" s="170">
        <v>0</v>
      </c>
      <c r="Q183" s="170">
        <f>ROUND(E183*P183,2)</f>
        <v>0</v>
      </c>
      <c r="R183" s="172" t="s">
        <v>246</v>
      </c>
      <c r="S183" s="172" t="s">
        <v>134</v>
      </c>
      <c r="T183" s="173" t="s">
        <v>134</v>
      </c>
      <c r="U183" s="156">
        <v>1.726</v>
      </c>
      <c r="V183" s="156">
        <f>ROUND(E183*U183,2)</f>
        <v>20.71</v>
      </c>
      <c r="W183" s="156"/>
      <c r="X183" s="156" t="s">
        <v>135</v>
      </c>
      <c r="Y183" s="156" t="s">
        <v>136</v>
      </c>
      <c r="Z183" s="146"/>
      <c r="AA183" s="146"/>
      <c r="AB183" s="146"/>
      <c r="AC183" s="146"/>
      <c r="AD183" s="146"/>
      <c r="AE183" s="146"/>
      <c r="AF183" s="146"/>
      <c r="AG183" s="146" t="s">
        <v>137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2" x14ac:dyDescent="0.2">
      <c r="A184" s="153"/>
      <c r="B184" s="154"/>
      <c r="C184" s="184" t="s">
        <v>343</v>
      </c>
      <c r="D184" s="157"/>
      <c r="E184" s="158">
        <v>2</v>
      </c>
      <c r="F184" s="156"/>
      <c r="G184" s="156"/>
      <c r="H184" s="156"/>
      <c r="I184" s="156"/>
      <c r="J184" s="156"/>
      <c r="K184" s="156"/>
      <c r="L184" s="156"/>
      <c r="M184" s="156"/>
      <c r="N184" s="155"/>
      <c r="O184" s="155"/>
      <c r="P184" s="155"/>
      <c r="Q184" s="155"/>
      <c r="R184" s="156"/>
      <c r="S184" s="156"/>
      <c r="T184" s="156"/>
      <c r="U184" s="156"/>
      <c r="V184" s="156"/>
      <c r="W184" s="156"/>
      <c r="X184" s="156"/>
      <c r="Y184" s="156"/>
      <c r="Z184" s="146"/>
      <c r="AA184" s="146"/>
      <c r="AB184" s="146"/>
      <c r="AC184" s="146"/>
      <c r="AD184" s="146"/>
      <c r="AE184" s="146"/>
      <c r="AF184" s="146"/>
      <c r="AG184" s="146" t="s">
        <v>141</v>
      </c>
      <c r="AH184" s="146">
        <v>5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3" x14ac:dyDescent="0.2">
      <c r="A185" s="153"/>
      <c r="B185" s="154"/>
      <c r="C185" s="184" t="s">
        <v>344</v>
      </c>
      <c r="D185" s="157"/>
      <c r="E185" s="158">
        <v>2</v>
      </c>
      <c r="F185" s="156"/>
      <c r="G185" s="156"/>
      <c r="H185" s="156"/>
      <c r="I185" s="156"/>
      <c r="J185" s="156"/>
      <c r="K185" s="156"/>
      <c r="L185" s="156"/>
      <c r="M185" s="156"/>
      <c r="N185" s="155"/>
      <c r="O185" s="155"/>
      <c r="P185" s="155"/>
      <c r="Q185" s="155"/>
      <c r="R185" s="156"/>
      <c r="S185" s="156"/>
      <c r="T185" s="156"/>
      <c r="U185" s="156"/>
      <c r="V185" s="156"/>
      <c r="W185" s="156"/>
      <c r="X185" s="156"/>
      <c r="Y185" s="156"/>
      <c r="Z185" s="146"/>
      <c r="AA185" s="146"/>
      <c r="AB185" s="146"/>
      <c r="AC185" s="146"/>
      <c r="AD185" s="146"/>
      <c r="AE185" s="146"/>
      <c r="AF185" s="146"/>
      <c r="AG185" s="146" t="s">
        <v>141</v>
      </c>
      <c r="AH185" s="146">
        <v>5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3" x14ac:dyDescent="0.2">
      <c r="A186" s="153"/>
      <c r="B186" s="154"/>
      <c r="C186" s="184" t="s">
        <v>345</v>
      </c>
      <c r="D186" s="157"/>
      <c r="E186" s="158">
        <v>4</v>
      </c>
      <c r="F186" s="156"/>
      <c r="G186" s="156"/>
      <c r="H186" s="156"/>
      <c r="I186" s="156"/>
      <c r="J186" s="156"/>
      <c r="K186" s="156"/>
      <c r="L186" s="156"/>
      <c r="M186" s="156"/>
      <c r="N186" s="155"/>
      <c r="O186" s="155"/>
      <c r="P186" s="155"/>
      <c r="Q186" s="155"/>
      <c r="R186" s="156"/>
      <c r="S186" s="156"/>
      <c r="T186" s="156"/>
      <c r="U186" s="156"/>
      <c r="V186" s="156"/>
      <c r="W186" s="156"/>
      <c r="X186" s="156"/>
      <c r="Y186" s="156"/>
      <c r="Z186" s="146"/>
      <c r="AA186" s="146"/>
      <c r="AB186" s="146"/>
      <c r="AC186" s="146"/>
      <c r="AD186" s="146"/>
      <c r="AE186" s="146"/>
      <c r="AF186" s="146"/>
      <c r="AG186" s="146" t="s">
        <v>141</v>
      </c>
      <c r="AH186" s="146">
        <v>5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3" x14ac:dyDescent="0.2">
      <c r="A187" s="153"/>
      <c r="B187" s="154"/>
      <c r="C187" s="184" t="s">
        <v>346</v>
      </c>
      <c r="D187" s="157"/>
      <c r="E187" s="158">
        <v>4</v>
      </c>
      <c r="F187" s="156"/>
      <c r="G187" s="156"/>
      <c r="H187" s="156"/>
      <c r="I187" s="156"/>
      <c r="J187" s="156"/>
      <c r="K187" s="156"/>
      <c r="L187" s="156"/>
      <c r="M187" s="156"/>
      <c r="N187" s="155"/>
      <c r="O187" s="155"/>
      <c r="P187" s="155"/>
      <c r="Q187" s="155"/>
      <c r="R187" s="156"/>
      <c r="S187" s="156"/>
      <c r="T187" s="156"/>
      <c r="U187" s="156"/>
      <c r="V187" s="156"/>
      <c r="W187" s="156"/>
      <c r="X187" s="156"/>
      <c r="Y187" s="156"/>
      <c r="Z187" s="146"/>
      <c r="AA187" s="146"/>
      <c r="AB187" s="146"/>
      <c r="AC187" s="146"/>
      <c r="AD187" s="146"/>
      <c r="AE187" s="146"/>
      <c r="AF187" s="146"/>
      <c r="AG187" s="146" t="s">
        <v>141</v>
      </c>
      <c r="AH187" s="146">
        <v>5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ht="22.5" outlineLevel="1" x14ac:dyDescent="0.2">
      <c r="A188" s="167">
        <v>57</v>
      </c>
      <c r="B188" s="168" t="s">
        <v>347</v>
      </c>
      <c r="C188" s="183" t="s">
        <v>348</v>
      </c>
      <c r="D188" s="169" t="s">
        <v>132</v>
      </c>
      <c r="E188" s="170">
        <v>1</v>
      </c>
      <c r="F188" s="171"/>
      <c r="G188" s="172">
        <f>ROUND(E188*F188,2)</f>
        <v>0</v>
      </c>
      <c r="H188" s="171"/>
      <c r="I188" s="172">
        <f>ROUND(E188*H188,2)</f>
        <v>0</v>
      </c>
      <c r="J188" s="171"/>
      <c r="K188" s="172">
        <f>ROUND(E188*J188,2)</f>
        <v>0</v>
      </c>
      <c r="L188" s="172">
        <v>21</v>
      </c>
      <c r="M188" s="172">
        <f>G188*(1+L188/100)</f>
        <v>0</v>
      </c>
      <c r="N188" s="170">
        <v>7.7099999999999998E-3</v>
      </c>
      <c r="O188" s="170">
        <f>ROUND(E188*N188,2)</f>
        <v>0.01</v>
      </c>
      <c r="P188" s="170">
        <v>0</v>
      </c>
      <c r="Q188" s="170">
        <f>ROUND(E188*P188,2)</f>
        <v>0</v>
      </c>
      <c r="R188" s="172" t="s">
        <v>246</v>
      </c>
      <c r="S188" s="172" t="s">
        <v>134</v>
      </c>
      <c r="T188" s="173" t="s">
        <v>134</v>
      </c>
      <c r="U188" s="156">
        <v>0.26100000000000001</v>
      </c>
      <c r="V188" s="156">
        <f>ROUND(E188*U188,2)</f>
        <v>0.26</v>
      </c>
      <c r="W188" s="156"/>
      <c r="X188" s="156" t="s">
        <v>135</v>
      </c>
      <c r="Y188" s="156" t="s">
        <v>136</v>
      </c>
      <c r="Z188" s="146"/>
      <c r="AA188" s="146"/>
      <c r="AB188" s="146"/>
      <c r="AC188" s="146"/>
      <c r="AD188" s="146"/>
      <c r="AE188" s="146"/>
      <c r="AF188" s="146"/>
      <c r="AG188" s="146" t="s">
        <v>137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2" x14ac:dyDescent="0.2">
      <c r="A189" s="153"/>
      <c r="B189" s="154"/>
      <c r="C189" s="184" t="s">
        <v>241</v>
      </c>
      <c r="D189" s="157"/>
      <c r="E189" s="158">
        <v>1</v>
      </c>
      <c r="F189" s="156"/>
      <c r="G189" s="156"/>
      <c r="H189" s="156"/>
      <c r="I189" s="156"/>
      <c r="J189" s="156"/>
      <c r="K189" s="156"/>
      <c r="L189" s="156"/>
      <c r="M189" s="156"/>
      <c r="N189" s="155"/>
      <c r="O189" s="155"/>
      <c r="P189" s="155"/>
      <c r="Q189" s="155"/>
      <c r="R189" s="156"/>
      <c r="S189" s="156"/>
      <c r="T189" s="156"/>
      <c r="U189" s="156"/>
      <c r="V189" s="156"/>
      <c r="W189" s="156"/>
      <c r="X189" s="156"/>
      <c r="Y189" s="156"/>
      <c r="Z189" s="146"/>
      <c r="AA189" s="146"/>
      <c r="AB189" s="146"/>
      <c r="AC189" s="146"/>
      <c r="AD189" s="146"/>
      <c r="AE189" s="146"/>
      <c r="AF189" s="146"/>
      <c r="AG189" s="146" t="s">
        <v>141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">
      <c r="A190" s="167">
        <v>58</v>
      </c>
      <c r="B190" s="168" t="s">
        <v>349</v>
      </c>
      <c r="C190" s="183" t="s">
        <v>350</v>
      </c>
      <c r="D190" s="169" t="s">
        <v>132</v>
      </c>
      <c r="E190" s="170">
        <v>44</v>
      </c>
      <c r="F190" s="171"/>
      <c r="G190" s="172">
        <f>ROUND(E190*F190,2)</f>
        <v>0</v>
      </c>
      <c r="H190" s="171"/>
      <c r="I190" s="172">
        <f>ROUND(E190*H190,2)</f>
        <v>0</v>
      </c>
      <c r="J190" s="171"/>
      <c r="K190" s="172">
        <f>ROUND(E190*J190,2)</f>
        <v>0</v>
      </c>
      <c r="L190" s="172">
        <v>21</v>
      </c>
      <c r="M190" s="172">
        <f>G190*(1+L190/100)</f>
        <v>0</v>
      </c>
      <c r="N190" s="170">
        <v>1.2999999999999999E-4</v>
      </c>
      <c r="O190" s="170">
        <f>ROUND(E190*N190,2)</f>
        <v>0.01</v>
      </c>
      <c r="P190" s="170">
        <v>1.1000000000000001E-3</v>
      </c>
      <c r="Q190" s="170">
        <f>ROUND(E190*P190,2)</f>
        <v>0.05</v>
      </c>
      <c r="R190" s="172" t="s">
        <v>246</v>
      </c>
      <c r="S190" s="172" t="s">
        <v>134</v>
      </c>
      <c r="T190" s="173" t="s">
        <v>134</v>
      </c>
      <c r="U190" s="156">
        <v>0.22900000000000001</v>
      </c>
      <c r="V190" s="156">
        <f>ROUND(E190*U190,2)</f>
        <v>10.08</v>
      </c>
      <c r="W190" s="156"/>
      <c r="X190" s="156" t="s">
        <v>135</v>
      </c>
      <c r="Y190" s="156" t="s">
        <v>136</v>
      </c>
      <c r="Z190" s="146"/>
      <c r="AA190" s="146"/>
      <c r="AB190" s="146"/>
      <c r="AC190" s="146"/>
      <c r="AD190" s="146"/>
      <c r="AE190" s="146"/>
      <c r="AF190" s="146"/>
      <c r="AG190" s="146" t="s">
        <v>137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2" x14ac:dyDescent="0.2">
      <c r="A191" s="153"/>
      <c r="B191" s="154"/>
      <c r="C191" s="184" t="s">
        <v>351</v>
      </c>
      <c r="D191" s="157"/>
      <c r="E191" s="158">
        <v>44</v>
      </c>
      <c r="F191" s="156"/>
      <c r="G191" s="156"/>
      <c r="H191" s="156"/>
      <c r="I191" s="156"/>
      <c r="J191" s="156"/>
      <c r="K191" s="156"/>
      <c r="L191" s="156"/>
      <c r="M191" s="156"/>
      <c r="N191" s="155"/>
      <c r="O191" s="155"/>
      <c r="P191" s="155"/>
      <c r="Q191" s="155"/>
      <c r="R191" s="156"/>
      <c r="S191" s="156"/>
      <c r="T191" s="156"/>
      <c r="U191" s="156"/>
      <c r="V191" s="156"/>
      <c r="W191" s="156"/>
      <c r="X191" s="156"/>
      <c r="Y191" s="156"/>
      <c r="Z191" s="146"/>
      <c r="AA191" s="146"/>
      <c r="AB191" s="146"/>
      <c r="AC191" s="146"/>
      <c r="AD191" s="146"/>
      <c r="AE191" s="146"/>
      <c r="AF191" s="146"/>
      <c r="AG191" s="146" t="s">
        <v>141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1" x14ac:dyDescent="0.2">
      <c r="A192" s="167">
        <v>59</v>
      </c>
      <c r="B192" s="168" t="s">
        <v>352</v>
      </c>
      <c r="C192" s="183" t="s">
        <v>353</v>
      </c>
      <c r="D192" s="169" t="s">
        <v>132</v>
      </c>
      <c r="E192" s="170">
        <v>18</v>
      </c>
      <c r="F192" s="171"/>
      <c r="G192" s="172">
        <f>ROUND(E192*F192,2)</f>
        <v>0</v>
      </c>
      <c r="H192" s="171"/>
      <c r="I192" s="172">
        <f>ROUND(E192*H192,2)</f>
        <v>0</v>
      </c>
      <c r="J192" s="171"/>
      <c r="K192" s="172">
        <f>ROUND(E192*J192,2)</f>
        <v>0</v>
      </c>
      <c r="L192" s="172">
        <v>21</v>
      </c>
      <c r="M192" s="172">
        <f>G192*(1+L192/100)</f>
        <v>0</v>
      </c>
      <c r="N192" s="170">
        <v>2.1000000000000001E-4</v>
      </c>
      <c r="O192" s="170">
        <f>ROUND(E192*N192,2)</f>
        <v>0</v>
      </c>
      <c r="P192" s="170">
        <v>3.5000000000000001E-3</v>
      </c>
      <c r="Q192" s="170">
        <f>ROUND(E192*P192,2)</f>
        <v>0.06</v>
      </c>
      <c r="R192" s="172" t="s">
        <v>246</v>
      </c>
      <c r="S192" s="172" t="s">
        <v>134</v>
      </c>
      <c r="T192" s="173" t="s">
        <v>134</v>
      </c>
      <c r="U192" s="156">
        <v>0.374</v>
      </c>
      <c r="V192" s="156">
        <f>ROUND(E192*U192,2)</f>
        <v>6.73</v>
      </c>
      <c r="W192" s="156"/>
      <c r="X192" s="156" t="s">
        <v>135</v>
      </c>
      <c r="Y192" s="156" t="s">
        <v>136</v>
      </c>
      <c r="Z192" s="146"/>
      <c r="AA192" s="146"/>
      <c r="AB192" s="146"/>
      <c r="AC192" s="146"/>
      <c r="AD192" s="146"/>
      <c r="AE192" s="146"/>
      <c r="AF192" s="146"/>
      <c r="AG192" s="146" t="s">
        <v>137</v>
      </c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2" x14ac:dyDescent="0.2">
      <c r="A193" s="153"/>
      <c r="B193" s="154"/>
      <c r="C193" s="184" t="s">
        <v>354</v>
      </c>
      <c r="D193" s="157"/>
      <c r="E193" s="158">
        <v>18</v>
      </c>
      <c r="F193" s="156"/>
      <c r="G193" s="156"/>
      <c r="H193" s="156"/>
      <c r="I193" s="156"/>
      <c r="J193" s="156"/>
      <c r="K193" s="156"/>
      <c r="L193" s="156"/>
      <c r="M193" s="156"/>
      <c r="N193" s="155"/>
      <c r="O193" s="155"/>
      <c r="P193" s="155"/>
      <c r="Q193" s="155"/>
      <c r="R193" s="156"/>
      <c r="S193" s="156"/>
      <c r="T193" s="156"/>
      <c r="U193" s="156"/>
      <c r="V193" s="156"/>
      <c r="W193" s="156"/>
      <c r="X193" s="156"/>
      <c r="Y193" s="156"/>
      <c r="Z193" s="146"/>
      <c r="AA193" s="146"/>
      <c r="AB193" s="146"/>
      <c r="AC193" s="146"/>
      <c r="AD193" s="146"/>
      <c r="AE193" s="146"/>
      <c r="AF193" s="146"/>
      <c r="AG193" s="146" t="s">
        <v>141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 x14ac:dyDescent="0.2">
      <c r="A194" s="167">
        <v>60</v>
      </c>
      <c r="B194" s="168" t="s">
        <v>355</v>
      </c>
      <c r="C194" s="183" t="s">
        <v>356</v>
      </c>
      <c r="D194" s="169" t="s">
        <v>132</v>
      </c>
      <c r="E194" s="170">
        <v>2</v>
      </c>
      <c r="F194" s="171"/>
      <c r="G194" s="172">
        <f>ROUND(E194*F194,2)</f>
        <v>0</v>
      </c>
      <c r="H194" s="171"/>
      <c r="I194" s="172">
        <f>ROUND(E194*H194,2)</f>
        <v>0</v>
      </c>
      <c r="J194" s="171"/>
      <c r="K194" s="172">
        <f>ROUND(E194*J194,2)</f>
        <v>0</v>
      </c>
      <c r="L194" s="172">
        <v>21</v>
      </c>
      <c r="M194" s="172">
        <f>G194*(1+L194/100)</f>
        <v>0</v>
      </c>
      <c r="N194" s="170">
        <v>8.0000000000000004E-4</v>
      </c>
      <c r="O194" s="170">
        <f>ROUND(E194*N194,2)</f>
        <v>0</v>
      </c>
      <c r="P194" s="170">
        <v>0</v>
      </c>
      <c r="Q194" s="170">
        <f>ROUND(E194*P194,2)</f>
        <v>0</v>
      </c>
      <c r="R194" s="172" t="s">
        <v>246</v>
      </c>
      <c r="S194" s="172" t="s">
        <v>134</v>
      </c>
      <c r="T194" s="173" t="s">
        <v>134</v>
      </c>
      <c r="U194" s="156">
        <v>6.2E-2</v>
      </c>
      <c r="V194" s="156">
        <f>ROUND(E194*U194,2)</f>
        <v>0.12</v>
      </c>
      <c r="W194" s="156"/>
      <c r="X194" s="156" t="s">
        <v>135</v>
      </c>
      <c r="Y194" s="156" t="s">
        <v>136</v>
      </c>
      <c r="Z194" s="146"/>
      <c r="AA194" s="146"/>
      <c r="AB194" s="146"/>
      <c r="AC194" s="146"/>
      <c r="AD194" s="146"/>
      <c r="AE194" s="146"/>
      <c r="AF194" s="146"/>
      <c r="AG194" s="146" t="s">
        <v>137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2" x14ac:dyDescent="0.2">
      <c r="A195" s="153"/>
      <c r="B195" s="154"/>
      <c r="C195" s="184" t="s">
        <v>321</v>
      </c>
      <c r="D195" s="157"/>
      <c r="E195" s="158">
        <v>2</v>
      </c>
      <c r="F195" s="156"/>
      <c r="G195" s="156"/>
      <c r="H195" s="156"/>
      <c r="I195" s="156"/>
      <c r="J195" s="156"/>
      <c r="K195" s="156"/>
      <c r="L195" s="156"/>
      <c r="M195" s="156"/>
      <c r="N195" s="155"/>
      <c r="O195" s="155"/>
      <c r="P195" s="155"/>
      <c r="Q195" s="155"/>
      <c r="R195" s="156"/>
      <c r="S195" s="156"/>
      <c r="T195" s="156"/>
      <c r="U195" s="156"/>
      <c r="V195" s="156"/>
      <c r="W195" s="156"/>
      <c r="X195" s="156"/>
      <c r="Y195" s="156"/>
      <c r="Z195" s="146"/>
      <c r="AA195" s="146"/>
      <c r="AB195" s="146"/>
      <c r="AC195" s="146"/>
      <c r="AD195" s="146"/>
      <c r="AE195" s="146"/>
      <c r="AF195" s="146"/>
      <c r="AG195" s="146" t="s">
        <v>141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 x14ac:dyDescent="0.2">
      <c r="A196" s="167">
        <v>61</v>
      </c>
      <c r="B196" s="168" t="s">
        <v>357</v>
      </c>
      <c r="C196" s="183" t="s">
        <v>358</v>
      </c>
      <c r="D196" s="169" t="s">
        <v>132</v>
      </c>
      <c r="E196" s="170">
        <v>2</v>
      </c>
      <c r="F196" s="171"/>
      <c r="G196" s="172">
        <f>ROUND(E196*F196,2)</f>
        <v>0</v>
      </c>
      <c r="H196" s="171"/>
      <c r="I196" s="172">
        <f>ROUND(E196*H196,2)</f>
        <v>0</v>
      </c>
      <c r="J196" s="171"/>
      <c r="K196" s="172">
        <f>ROUND(E196*J196,2)</f>
        <v>0</v>
      </c>
      <c r="L196" s="172">
        <v>21</v>
      </c>
      <c r="M196" s="172">
        <f>G196*(1+L196/100)</f>
        <v>0</v>
      </c>
      <c r="N196" s="170">
        <v>1.3999999999999999E-4</v>
      </c>
      <c r="O196" s="170">
        <f>ROUND(E196*N196,2)</f>
        <v>0</v>
      </c>
      <c r="P196" s="170">
        <v>0</v>
      </c>
      <c r="Q196" s="170">
        <f>ROUND(E196*P196,2)</f>
        <v>0</v>
      </c>
      <c r="R196" s="172" t="s">
        <v>246</v>
      </c>
      <c r="S196" s="172" t="s">
        <v>134</v>
      </c>
      <c r="T196" s="173" t="s">
        <v>134</v>
      </c>
      <c r="U196" s="156">
        <v>0.16500000000000001</v>
      </c>
      <c r="V196" s="156">
        <f>ROUND(E196*U196,2)</f>
        <v>0.33</v>
      </c>
      <c r="W196" s="156"/>
      <c r="X196" s="156" t="s">
        <v>135</v>
      </c>
      <c r="Y196" s="156" t="s">
        <v>136</v>
      </c>
      <c r="Z196" s="146"/>
      <c r="AA196" s="146"/>
      <c r="AB196" s="146"/>
      <c r="AC196" s="146"/>
      <c r="AD196" s="146"/>
      <c r="AE196" s="146"/>
      <c r="AF196" s="146"/>
      <c r="AG196" s="146" t="s">
        <v>137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2" x14ac:dyDescent="0.2">
      <c r="A197" s="153"/>
      <c r="B197" s="154"/>
      <c r="C197" s="184" t="s">
        <v>359</v>
      </c>
      <c r="D197" s="157"/>
      <c r="E197" s="158">
        <v>2</v>
      </c>
      <c r="F197" s="156"/>
      <c r="G197" s="156"/>
      <c r="H197" s="156"/>
      <c r="I197" s="156"/>
      <c r="J197" s="156"/>
      <c r="K197" s="156"/>
      <c r="L197" s="156"/>
      <c r="M197" s="156"/>
      <c r="N197" s="155"/>
      <c r="O197" s="155"/>
      <c r="P197" s="155"/>
      <c r="Q197" s="155"/>
      <c r="R197" s="156"/>
      <c r="S197" s="156"/>
      <c r="T197" s="156"/>
      <c r="U197" s="156"/>
      <c r="V197" s="156"/>
      <c r="W197" s="156"/>
      <c r="X197" s="156"/>
      <c r="Y197" s="156"/>
      <c r="Z197" s="146"/>
      <c r="AA197" s="146"/>
      <c r="AB197" s="146"/>
      <c r="AC197" s="146"/>
      <c r="AD197" s="146"/>
      <c r="AE197" s="146"/>
      <c r="AF197" s="146"/>
      <c r="AG197" s="146" t="s">
        <v>141</v>
      </c>
      <c r="AH197" s="146">
        <v>5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ht="22.5" outlineLevel="1" x14ac:dyDescent="0.2">
      <c r="A198" s="167">
        <v>62</v>
      </c>
      <c r="B198" s="168" t="s">
        <v>360</v>
      </c>
      <c r="C198" s="183" t="s">
        <v>361</v>
      </c>
      <c r="D198" s="169" t="s">
        <v>132</v>
      </c>
      <c r="E198" s="170">
        <v>1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21</v>
      </c>
      <c r="M198" s="172">
        <f>G198*(1+L198/100)</f>
        <v>0</v>
      </c>
      <c r="N198" s="170">
        <v>3.8999999999999999E-4</v>
      </c>
      <c r="O198" s="170">
        <f>ROUND(E198*N198,2)</f>
        <v>0</v>
      </c>
      <c r="P198" s="170">
        <v>0</v>
      </c>
      <c r="Q198" s="170">
        <f>ROUND(E198*P198,2)</f>
        <v>0</v>
      </c>
      <c r="R198" s="172" t="s">
        <v>246</v>
      </c>
      <c r="S198" s="172" t="s">
        <v>134</v>
      </c>
      <c r="T198" s="173" t="s">
        <v>134</v>
      </c>
      <c r="U198" s="156">
        <v>0.20699999999999999</v>
      </c>
      <c r="V198" s="156">
        <f>ROUND(E198*U198,2)</f>
        <v>0.21</v>
      </c>
      <c r="W198" s="156"/>
      <c r="X198" s="156" t="s">
        <v>135</v>
      </c>
      <c r="Y198" s="156" t="s">
        <v>136</v>
      </c>
      <c r="Z198" s="146"/>
      <c r="AA198" s="146"/>
      <c r="AB198" s="146"/>
      <c r="AC198" s="146"/>
      <c r="AD198" s="146"/>
      <c r="AE198" s="146"/>
      <c r="AF198" s="146"/>
      <c r="AG198" s="146" t="s">
        <v>137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2" x14ac:dyDescent="0.2">
      <c r="A199" s="153"/>
      <c r="B199" s="154"/>
      <c r="C199" s="184" t="s">
        <v>241</v>
      </c>
      <c r="D199" s="157"/>
      <c r="E199" s="158">
        <v>1</v>
      </c>
      <c r="F199" s="156"/>
      <c r="G199" s="156"/>
      <c r="H199" s="156"/>
      <c r="I199" s="156"/>
      <c r="J199" s="156"/>
      <c r="K199" s="156"/>
      <c r="L199" s="156"/>
      <c r="M199" s="156"/>
      <c r="N199" s="155"/>
      <c r="O199" s="155"/>
      <c r="P199" s="155"/>
      <c r="Q199" s="155"/>
      <c r="R199" s="156"/>
      <c r="S199" s="156"/>
      <c r="T199" s="156"/>
      <c r="U199" s="156"/>
      <c r="V199" s="156"/>
      <c r="W199" s="156"/>
      <c r="X199" s="156"/>
      <c r="Y199" s="156"/>
      <c r="Z199" s="146"/>
      <c r="AA199" s="146"/>
      <c r="AB199" s="146"/>
      <c r="AC199" s="146"/>
      <c r="AD199" s="146"/>
      <c r="AE199" s="146"/>
      <c r="AF199" s="146"/>
      <c r="AG199" s="146" t="s">
        <v>141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ht="22.5" outlineLevel="1" x14ac:dyDescent="0.2">
      <c r="A200" s="167">
        <v>63</v>
      </c>
      <c r="B200" s="168" t="s">
        <v>362</v>
      </c>
      <c r="C200" s="183" t="s">
        <v>363</v>
      </c>
      <c r="D200" s="169" t="s">
        <v>132</v>
      </c>
      <c r="E200" s="170">
        <v>7</v>
      </c>
      <c r="F200" s="171"/>
      <c r="G200" s="172">
        <f>ROUND(E200*F200,2)</f>
        <v>0</v>
      </c>
      <c r="H200" s="171"/>
      <c r="I200" s="172">
        <f>ROUND(E200*H200,2)</f>
        <v>0</v>
      </c>
      <c r="J200" s="171"/>
      <c r="K200" s="172">
        <f>ROUND(E200*J200,2)</f>
        <v>0</v>
      </c>
      <c r="L200" s="172">
        <v>21</v>
      </c>
      <c r="M200" s="172">
        <f>G200*(1+L200/100)</f>
        <v>0</v>
      </c>
      <c r="N200" s="170">
        <v>5.6999999999999998E-4</v>
      </c>
      <c r="O200" s="170">
        <f>ROUND(E200*N200,2)</f>
        <v>0</v>
      </c>
      <c r="P200" s="170">
        <v>0</v>
      </c>
      <c r="Q200" s="170">
        <f>ROUND(E200*P200,2)</f>
        <v>0</v>
      </c>
      <c r="R200" s="172" t="s">
        <v>246</v>
      </c>
      <c r="S200" s="172" t="s">
        <v>134</v>
      </c>
      <c r="T200" s="173" t="s">
        <v>134</v>
      </c>
      <c r="U200" s="156">
        <v>0.22700000000000001</v>
      </c>
      <c r="V200" s="156">
        <f>ROUND(E200*U200,2)</f>
        <v>1.59</v>
      </c>
      <c r="W200" s="156"/>
      <c r="X200" s="156" t="s">
        <v>135</v>
      </c>
      <c r="Y200" s="156" t="s">
        <v>136</v>
      </c>
      <c r="Z200" s="146"/>
      <c r="AA200" s="146"/>
      <c r="AB200" s="146"/>
      <c r="AC200" s="146"/>
      <c r="AD200" s="146"/>
      <c r="AE200" s="146"/>
      <c r="AF200" s="146"/>
      <c r="AG200" s="146" t="s">
        <v>137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2" x14ac:dyDescent="0.2">
      <c r="A201" s="153"/>
      <c r="B201" s="154"/>
      <c r="C201" s="184" t="s">
        <v>364</v>
      </c>
      <c r="D201" s="157"/>
      <c r="E201" s="158">
        <v>7</v>
      </c>
      <c r="F201" s="156"/>
      <c r="G201" s="156"/>
      <c r="H201" s="156"/>
      <c r="I201" s="156"/>
      <c r="J201" s="156"/>
      <c r="K201" s="156"/>
      <c r="L201" s="156"/>
      <c r="M201" s="156"/>
      <c r="N201" s="155"/>
      <c r="O201" s="155"/>
      <c r="P201" s="155"/>
      <c r="Q201" s="155"/>
      <c r="R201" s="156"/>
      <c r="S201" s="156"/>
      <c r="T201" s="156"/>
      <c r="U201" s="156"/>
      <c r="V201" s="156"/>
      <c r="W201" s="156"/>
      <c r="X201" s="156"/>
      <c r="Y201" s="156"/>
      <c r="Z201" s="146"/>
      <c r="AA201" s="146"/>
      <c r="AB201" s="146"/>
      <c r="AC201" s="146"/>
      <c r="AD201" s="146"/>
      <c r="AE201" s="146"/>
      <c r="AF201" s="146"/>
      <c r="AG201" s="146" t="s">
        <v>141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ht="22.5" outlineLevel="1" x14ac:dyDescent="0.2">
      <c r="A202" s="167">
        <v>64</v>
      </c>
      <c r="B202" s="168" t="s">
        <v>365</v>
      </c>
      <c r="C202" s="183" t="s">
        <v>366</v>
      </c>
      <c r="D202" s="169" t="s">
        <v>132</v>
      </c>
      <c r="E202" s="170">
        <v>2</v>
      </c>
      <c r="F202" s="171"/>
      <c r="G202" s="172">
        <f>ROUND(E202*F202,2)</f>
        <v>0</v>
      </c>
      <c r="H202" s="171"/>
      <c r="I202" s="172">
        <f>ROUND(E202*H202,2)</f>
        <v>0</v>
      </c>
      <c r="J202" s="171"/>
      <c r="K202" s="172">
        <f>ROUND(E202*J202,2)</f>
        <v>0</v>
      </c>
      <c r="L202" s="172">
        <v>21</v>
      </c>
      <c r="M202" s="172">
        <f>G202*(1+L202/100)</f>
        <v>0</v>
      </c>
      <c r="N202" s="170">
        <v>8.0000000000000004E-4</v>
      </c>
      <c r="O202" s="170">
        <f>ROUND(E202*N202,2)</f>
        <v>0</v>
      </c>
      <c r="P202" s="170">
        <v>0</v>
      </c>
      <c r="Q202" s="170">
        <f>ROUND(E202*P202,2)</f>
        <v>0</v>
      </c>
      <c r="R202" s="172" t="s">
        <v>246</v>
      </c>
      <c r="S202" s="172" t="s">
        <v>134</v>
      </c>
      <c r="T202" s="173" t="s">
        <v>134</v>
      </c>
      <c r="U202" s="156">
        <v>0.26900000000000002</v>
      </c>
      <c r="V202" s="156">
        <f>ROUND(E202*U202,2)</f>
        <v>0.54</v>
      </c>
      <c r="W202" s="156"/>
      <c r="X202" s="156" t="s">
        <v>135</v>
      </c>
      <c r="Y202" s="156" t="s">
        <v>136</v>
      </c>
      <c r="Z202" s="146"/>
      <c r="AA202" s="146"/>
      <c r="AB202" s="146"/>
      <c r="AC202" s="146"/>
      <c r="AD202" s="146"/>
      <c r="AE202" s="146"/>
      <c r="AF202" s="146"/>
      <c r="AG202" s="146" t="s">
        <v>137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2" x14ac:dyDescent="0.2">
      <c r="A203" s="153"/>
      <c r="B203" s="154"/>
      <c r="C203" s="184" t="s">
        <v>321</v>
      </c>
      <c r="D203" s="157"/>
      <c r="E203" s="158">
        <v>2</v>
      </c>
      <c r="F203" s="156"/>
      <c r="G203" s="156"/>
      <c r="H203" s="156"/>
      <c r="I203" s="156"/>
      <c r="J203" s="156"/>
      <c r="K203" s="156"/>
      <c r="L203" s="156"/>
      <c r="M203" s="156"/>
      <c r="N203" s="155"/>
      <c r="O203" s="155"/>
      <c r="P203" s="155"/>
      <c r="Q203" s="155"/>
      <c r="R203" s="156"/>
      <c r="S203" s="156"/>
      <c r="T203" s="156"/>
      <c r="U203" s="156"/>
      <c r="V203" s="156"/>
      <c r="W203" s="156"/>
      <c r="X203" s="156"/>
      <c r="Y203" s="156"/>
      <c r="Z203" s="146"/>
      <c r="AA203" s="146"/>
      <c r="AB203" s="146"/>
      <c r="AC203" s="146"/>
      <c r="AD203" s="146"/>
      <c r="AE203" s="146"/>
      <c r="AF203" s="146"/>
      <c r="AG203" s="146" t="s">
        <v>141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ht="22.5" outlineLevel="1" x14ac:dyDescent="0.2">
      <c r="A204" s="167">
        <v>65</v>
      </c>
      <c r="B204" s="168" t="s">
        <v>367</v>
      </c>
      <c r="C204" s="183" t="s">
        <v>368</v>
      </c>
      <c r="D204" s="169" t="s">
        <v>132</v>
      </c>
      <c r="E204" s="170">
        <v>3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21</v>
      </c>
      <c r="M204" s="172">
        <f>G204*(1+L204/100)</f>
        <v>0</v>
      </c>
      <c r="N204" s="170">
        <v>1.1800000000000001E-3</v>
      </c>
      <c r="O204" s="170">
        <f>ROUND(E204*N204,2)</f>
        <v>0</v>
      </c>
      <c r="P204" s="170">
        <v>0</v>
      </c>
      <c r="Q204" s="170">
        <f>ROUND(E204*P204,2)</f>
        <v>0</v>
      </c>
      <c r="R204" s="172" t="s">
        <v>246</v>
      </c>
      <c r="S204" s="172" t="s">
        <v>134</v>
      </c>
      <c r="T204" s="173" t="s">
        <v>134</v>
      </c>
      <c r="U204" s="156">
        <v>0.35099999999999998</v>
      </c>
      <c r="V204" s="156">
        <f>ROUND(E204*U204,2)</f>
        <v>1.05</v>
      </c>
      <c r="W204" s="156"/>
      <c r="X204" s="156" t="s">
        <v>135</v>
      </c>
      <c r="Y204" s="156" t="s">
        <v>136</v>
      </c>
      <c r="Z204" s="146"/>
      <c r="AA204" s="146"/>
      <c r="AB204" s="146"/>
      <c r="AC204" s="146"/>
      <c r="AD204" s="146"/>
      <c r="AE204" s="146"/>
      <c r="AF204" s="146"/>
      <c r="AG204" s="146" t="s">
        <v>137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2" x14ac:dyDescent="0.2">
      <c r="A205" s="153"/>
      <c r="B205" s="154"/>
      <c r="C205" s="184" t="s">
        <v>369</v>
      </c>
      <c r="D205" s="157"/>
      <c r="E205" s="158">
        <v>3</v>
      </c>
      <c r="F205" s="156"/>
      <c r="G205" s="156"/>
      <c r="H205" s="156"/>
      <c r="I205" s="156"/>
      <c r="J205" s="156"/>
      <c r="K205" s="156"/>
      <c r="L205" s="156"/>
      <c r="M205" s="156"/>
      <c r="N205" s="155"/>
      <c r="O205" s="155"/>
      <c r="P205" s="155"/>
      <c r="Q205" s="155"/>
      <c r="R205" s="156"/>
      <c r="S205" s="156"/>
      <c r="T205" s="156"/>
      <c r="U205" s="156"/>
      <c r="V205" s="156"/>
      <c r="W205" s="156"/>
      <c r="X205" s="156"/>
      <c r="Y205" s="156"/>
      <c r="Z205" s="146"/>
      <c r="AA205" s="146"/>
      <c r="AB205" s="146"/>
      <c r="AC205" s="146"/>
      <c r="AD205" s="146"/>
      <c r="AE205" s="146"/>
      <c r="AF205" s="146"/>
      <c r="AG205" s="146" t="s">
        <v>141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ht="22.5" outlineLevel="1" x14ac:dyDescent="0.2">
      <c r="A206" s="167">
        <v>66</v>
      </c>
      <c r="B206" s="168" t="s">
        <v>370</v>
      </c>
      <c r="C206" s="183" t="s">
        <v>371</v>
      </c>
      <c r="D206" s="169" t="s">
        <v>132</v>
      </c>
      <c r="E206" s="170">
        <v>1</v>
      </c>
      <c r="F206" s="171"/>
      <c r="G206" s="172">
        <f>ROUND(E206*F206,2)</f>
        <v>0</v>
      </c>
      <c r="H206" s="171"/>
      <c r="I206" s="172">
        <f>ROUND(E206*H206,2)</f>
        <v>0</v>
      </c>
      <c r="J206" s="171"/>
      <c r="K206" s="172">
        <f>ROUND(E206*J206,2)</f>
        <v>0</v>
      </c>
      <c r="L206" s="172">
        <v>21</v>
      </c>
      <c r="M206" s="172">
        <f>G206*(1+L206/100)</f>
        <v>0</v>
      </c>
      <c r="N206" s="170">
        <v>1.83E-3</v>
      </c>
      <c r="O206" s="170">
        <f>ROUND(E206*N206,2)</f>
        <v>0</v>
      </c>
      <c r="P206" s="170">
        <v>0</v>
      </c>
      <c r="Q206" s="170">
        <f>ROUND(E206*P206,2)</f>
        <v>0</v>
      </c>
      <c r="R206" s="172" t="s">
        <v>246</v>
      </c>
      <c r="S206" s="172" t="s">
        <v>134</v>
      </c>
      <c r="T206" s="173" t="s">
        <v>134</v>
      </c>
      <c r="U206" s="156">
        <v>0.42399999999999999</v>
      </c>
      <c r="V206" s="156">
        <f>ROUND(E206*U206,2)</f>
        <v>0.42</v>
      </c>
      <c r="W206" s="156"/>
      <c r="X206" s="156" t="s">
        <v>135</v>
      </c>
      <c r="Y206" s="156" t="s">
        <v>136</v>
      </c>
      <c r="Z206" s="146"/>
      <c r="AA206" s="146"/>
      <c r="AB206" s="146"/>
      <c r="AC206" s="146"/>
      <c r="AD206" s="146"/>
      <c r="AE206" s="146"/>
      <c r="AF206" s="146"/>
      <c r="AG206" s="146" t="s">
        <v>137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2" x14ac:dyDescent="0.2">
      <c r="A207" s="153"/>
      <c r="B207" s="154"/>
      <c r="C207" s="184" t="s">
        <v>241</v>
      </c>
      <c r="D207" s="157"/>
      <c r="E207" s="158">
        <v>1</v>
      </c>
      <c r="F207" s="156"/>
      <c r="G207" s="156"/>
      <c r="H207" s="156"/>
      <c r="I207" s="156"/>
      <c r="J207" s="156"/>
      <c r="K207" s="156"/>
      <c r="L207" s="156"/>
      <c r="M207" s="156"/>
      <c r="N207" s="155"/>
      <c r="O207" s="155"/>
      <c r="P207" s="155"/>
      <c r="Q207" s="155"/>
      <c r="R207" s="156"/>
      <c r="S207" s="156"/>
      <c r="T207" s="156"/>
      <c r="U207" s="156"/>
      <c r="V207" s="156"/>
      <c r="W207" s="156"/>
      <c r="X207" s="156"/>
      <c r="Y207" s="156"/>
      <c r="Z207" s="146"/>
      <c r="AA207" s="146"/>
      <c r="AB207" s="146"/>
      <c r="AC207" s="146"/>
      <c r="AD207" s="146"/>
      <c r="AE207" s="146"/>
      <c r="AF207" s="146"/>
      <c r="AG207" s="146" t="s">
        <v>141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1" x14ac:dyDescent="0.2">
      <c r="A208" s="167">
        <v>67</v>
      </c>
      <c r="B208" s="168" t="s">
        <v>372</v>
      </c>
      <c r="C208" s="183" t="s">
        <v>373</v>
      </c>
      <c r="D208" s="169" t="s">
        <v>132</v>
      </c>
      <c r="E208" s="170">
        <v>2</v>
      </c>
      <c r="F208" s="171"/>
      <c r="G208" s="172">
        <f>ROUND(E208*F208,2)</f>
        <v>0</v>
      </c>
      <c r="H208" s="171"/>
      <c r="I208" s="172">
        <f>ROUND(E208*H208,2)</f>
        <v>0</v>
      </c>
      <c r="J208" s="171"/>
      <c r="K208" s="172">
        <f>ROUND(E208*J208,2)</f>
        <v>0</v>
      </c>
      <c r="L208" s="172">
        <v>21</v>
      </c>
      <c r="M208" s="172">
        <f>G208*(1+L208/100)</f>
        <v>0</v>
      </c>
      <c r="N208" s="170">
        <v>6.9999999999999999E-4</v>
      </c>
      <c r="O208" s="170">
        <f>ROUND(E208*N208,2)</f>
        <v>0</v>
      </c>
      <c r="P208" s="170">
        <v>0</v>
      </c>
      <c r="Q208" s="170">
        <f>ROUND(E208*P208,2)</f>
        <v>0</v>
      </c>
      <c r="R208" s="172" t="s">
        <v>246</v>
      </c>
      <c r="S208" s="172" t="s">
        <v>134</v>
      </c>
      <c r="T208" s="173" t="s">
        <v>134</v>
      </c>
      <c r="U208" s="156">
        <v>8.2000000000000003E-2</v>
      </c>
      <c r="V208" s="156">
        <f>ROUND(E208*U208,2)</f>
        <v>0.16</v>
      </c>
      <c r="W208" s="156"/>
      <c r="X208" s="156" t="s">
        <v>135</v>
      </c>
      <c r="Y208" s="156" t="s">
        <v>136</v>
      </c>
      <c r="Z208" s="146"/>
      <c r="AA208" s="146"/>
      <c r="AB208" s="146"/>
      <c r="AC208" s="146"/>
      <c r="AD208" s="146"/>
      <c r="AE208" s="146"/>
      <c r="AF208" s="146"/>
      <c r="AG208" s="146" t="s">
        <v>137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2" x14ac:dyDescent="0.2">
      <c r="A209" s="153"/>
      <c r="B209" s="154"/>
      <c r="C209" s="184" t="s">
        <v>374</v>
      </c>
      <c r="D209" s="157"/>
      <c r="E209" s="158">
        <v>2</v>
      </c>
      <c r="F209" s="156"/>
      <c r="G209" s="156"/>
      <c r="H209" s="156"/>
      <c r="I209" s="156"/>
      <c r="J209" s="156"/>
      <c r="K209" s="156"/>
      <c r="L209" s="156"/>
      <c r="M209" s="156"/>
      <c r="N209" s="155"/>
      <c r="O209" s="155"/>
      <c r="P209" s="155"/>
      <c r="Q209" s="155"/>
      <c r="R209" s="156"/>
      <c r="S209" s="156"/>
      <c r="T209" s="156"/>
      <c r="U209" s="156"/>
      <c r="V209" s="156"/>
      <c r="W209" s="156"/>
      <c r="X209" s="156"/>
      <c r="Y209" s="156"/>
      <c r="Z209" s="146"/>
      <c r="AA209" s="146"/>
      <c r="AB209" s="146"/>
      <c r="AC209" s="146"/>
      <c r="AD209" s="146"/>
      <c r="AE209" s="146"/>
      <c r="AF209" s="146"/>
      <c r="AG209" s="146" t="s">
        <v>141</v>
      </c>
      <c r="AH209" s="146">
        <v>5</v>
      </c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">
      <c r="A210" s="167">
        <v>68</v>
      </c>
      <c r="B210" s="168" t="s">
        <v>375</v>
      </c>
      <c r="C210" s="183" t="s">
        <v>376</v>
      </c>
      <c r="D210" s="169" t="s">
        <v>132</v>
      </c>
      <c r="E210" s="170">
        <v>10</v>
      </c>
      <c r="F210" s="171"/>
      <c r="G210" s="172">
        <f>ROUND(E210*F210,2)</f>
        <v>0</v>
      </c>
      <c r="H210" s="171"/>
      <c r="I210" s="172">
        <f>ROUND(E210*H210,2)</f>
        <v>0</v>
      </c>
      <c r="J210" s="171"/>
      <c r="K210" s="172">
        <f>ROUND(E210*J210,2)</f>
        <v>0</v>
      </c>
      <c r="L210" s="172">
        <v>21</v>
      </c>
      <c r="M210" s="172">
        <f>G210*(1+L210/100)</f>
        <v>0</v>
      </c>
      <c r="N210" s="170">
        <v>1E-3</v>
      </c>
      <c r="O210" s="170">
        <f>ROUND(E210*N210,2)</f>
        <v>0.01</v>
      </c>
      <c r="P210" s="170">
        <v>0</v>
      </c>
      <c r="Q210" s="170">
        <f>ROUND(E210*P210,2)</f>
        <v>0</v>
      </c>
      <c r="R210" s="172" t="s">
        <v>246</v>
      </c>
      <c r="S210" s="172" t="s">
        <v>134</v>
      </c>
      <c r="T210" s="173" t="s">
        <v>134</v>
      </c>
      <c r="U210" s="156">
        <v>9.2999999999999999E-2</v>
      </c>
      <c r="V210" s="156">
        <f>ROUND(E210*U210,2)</f>
        <v>0.93</v>
      </c>
      <c r="W210" s="156"/>
      <c r="X210" s="156" t="s">
        <v>135</v>
      </c>
      <c r="Y210" s="156" t="s">
        <v>136</v>
      </c>
      <c r="Z210" s="146"/>
      <c r="AA210" s="146"/>
      <c r="AB210" s="146"/>
      <c r="AC210" s="146"/>
      <c r="AD210" s="146"/>
      <c r="AE210" s="146"/>
      <c r="AF210" s="146"/>
      <c r="AG210" s="146" t="s">
        <v>137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2" x14ac:dyDescent="0.2">
      <c r="A211" s="153"/>
      <c r="B211" s="154"/>
      <c r="C211" s="184" t="s">
        <v>377</v>
      </c>
      <c r="D211" s="157"/>
      <c r="E211" s="158">
        <v>10</v>
      </c>
      <c r="F211" s="156"/>
      <c r="G211" s="156"/>
      <c r="H211" s="156"/>
      <c r="I211" s="156"/>
      <c r="J211" s="156"/>
      <c r="K211" s="156"/>
      <c r="L211" s="156"/>
      <c r="M211" s="156"/>
      <c r="N211" s="155"/>
      <c r="O211" s="155"/>
      <c r="P211" s="155"/>
      <c r="Q211" s="155"/>
      <c r="R211" s="156"/>
      <c r="S211" s="156"/>
      <c r="T211" s="156"/>
      <c r="U211" s="156"/>
      <c r="V211" s="156"/>
      <c r="W211" s="156"/>
      <c r="X211" s="156"/>
      <c r="Y211" s="156"/>
      <c r="Z211" s="146"/>
      <c r="AA211" s="146"/>
      <c r="AB211" s="146"/>
      <c r="AC211" s="146"/>
      <c r="AD211" s="146"/>
      <c r="AE211" s="146"/>
      <c r="AF211" s="146"/>
      <c r="AG211" s="146" t="s">
        <v>141</v>
      </c>
      <c r="AH211" s="146">
        <v>5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1" x14ac:dyDescent="0.2">
      <c r="A212" s="167">
        <v>69</v>
      </c>
      <c r="B212" s="168" t="s">
        <v>378</v>
      </c>
      <c r="C212" s="183" t="s">
        <v>379</v>
      </c>
      <c r="D212" s="169" t="s">
        <v>132</v>
      </c>
      <c r="E212" s="170">
        <v>6</v>
      </c>
      <c r="F212" s="171"/>
      <c r="G212" s="172">
        <f>ROUND(E212*F212,2)</f>
        <v>0</v>
      </c>
      <c r="H212" s="171"/>
      <c r="I212" s="172">
        <f>ROUND(E212*H212,2)</f>
        <v>0</v>
      </c>
      <c r="J212" s="171"/>
      <c r="K212" s="172">
        <f>ROUND(E212*J212,2)</f>
        <v>0</v>
      </c>
      <c r="L212" s="172">
        <v>21</v>
      </c>
      <c r="M212" s="172">
        <f>G212*(1+L212/100)</f>
        <v>0</v>
      </c>
      <c r="N212" s="170">
        <v>1.1999999999999999E-3</v>
      </c>
      <c r="O212" s="170">
        <f>ROUND(E212*N212,2)</f>
        <v>0.01</v>
      </c>
      <c r="P212" s="170">
        <v>0</v>
      </c>
      <c r="Q212" s="170">
        <f>ROUND(E212*P212,2)</f>
        <v>0</v>
      </c>
      <c r="R212" s="172" t="s">
        <v>246</v>
      </c>
      <c r="S212" s="172" t="s">
        <v>134</v>
      </c>
      <c r="T212" s="173" t="s">
        <v>134</v>
      </c>
      <c r="U212" s="156">
        <v>0.10299999999999999</v>
      </c>
      <c r="V212" s="156">
        <f>ROUND(E212*U212,2)</f>
        <v>0.62</v>
      </c>
      <c r="W212" s="156"/>
      <c r="X212" s="156" t="s">
        <v>135</v>
      </c>
      <c r="Y212" s="156" t="s">
        <v>136</v>
      </c>
      <c r="Z212" s="146"/>
      <c r="AA212" s="146"/>
      <c r="AB212" s="146"/>
      <c r="AC212" s="146"/>
      <c r="AD212" s="146"/>
      <c r="AE212" s="146"/>
      <c r="AF212" s="146"/>
      <c r="AG212" s="146" t="s">
        <v>137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2" x14ac:dyDescent="0.2">
      <c r="A213" s="153"/>
      <c r="B213" s="154"/>
      <c r="C213" s="184" t="s">
        <v>380</v>
      </c>
      <c r="D213" s="157"/>
      <c r="E213" s="158">
        <v>6</v>
      </c>
      <c r="F213" s="156"/>
      <c r="G213" s="156"/>
      <c r="H213" s="156"/>
      <c r="I213" s="156"/>
      <c r="J213" s="156"/>
      <c r="K213" s="156"/>
      <c r="L213" s="156"/>
      <c r="M213" s="156"/>
      <c r="N213" s="155"/>
      <c r="O213" s="155"/>
      <c r="P213" s="155"/>
      <c r="Q213" s="155"/>
      <c r="R213" s="156"/>
      <c r="S213" s="156"/>
      <c r="T213" s="156"/>
      <c r="U213" s="156"/>
      <c r="V213" s="156"/>
      <c r="W213" s="156"/>
      <c r="X213" s="156"/>
      <c r="Y213" s="156"/>
      <c r="Z213" s="146"/>
      <c r="AA213" s="146"/>
      <c r="AB213" s="146"/>
      <c r="AC213" s="146"/>
      <c r="AD213" s="146"/>
      <c r="AE213" s="146"/>
      <c r="AF213" s="146"/>
      <c r="AG213" s="146" t="s">
        <v>141</v>
      </c>
      <c r="AH213" s="146">
        <v>5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1" x14ac:dyDescent="0.2">
      <c r="A214" s="167">
        <v>70</v>
      </c>
      <c r="B214" s="168" t="s">
        <v>381</v>
      </c>
      <c r="C214" s="183" t="s">
        <v>382</v>
      </c>
      <c r="D214" s="169" t="s">
        <v>132</v>
      </c>
      <c r="E214" s="170">
        <v>6</v>
      </c>
      <c r="F214" s="171"/>
      <c r="G214" s="172">
        <f>ROUND(E214*F214,2)</f>
        <v>0</v>
      </c>
      <c r="H214" s="171"/>
      <c r="I214" s="172">
        <f>ROUND(E214*H214,2)</f>
        <v>0</v>
      </c>
      <c r="J214" s="171"/>
      <c r="K214" s="172">
        <f>ROUND(E214*J214,2)</f>
        <v>0</v>
      </c>
      <c r="L214" s="172">
        <v>21</v>
      </c>
      <c r="M214" s="172">
        <f>G214*(1+L214/100)</f>
        <v>0</v>
      </c>
      <c r="N214" s="170">
        <v>1.4E-3</v>
      </c>
      <c r="O214" s="170">
        <f>ROUND(E214*N214,2)</f>
        <v>0.01</v>
      </c>
      <c r="P214" s="170">
        <v>0</v>
      </c>
      <c r="Q214" s="170">
        <f>ROUND(E214*P214,2)</f>
        <v>0</v>
      </c>
      <c r="R214" s="172" t="s">
        <v>246</v>
      </c>
      <c r="S214" s="172" t="s">
        <v>134</v>
      </c>
      <c r="T214" s="173" t="s">
        <v>134</v>
      </c>
      <c r="U214" s="156">
        <v>0.124</v>
      </c>
      <c r="V214" s="156">
        <f>ROUND(E214*U214,2)</f>
        <v>0.74</v>
      </c>
      <c r="W214" s="156"/>
      <c r="X214" s="156" t="s">
        <v>135</v>
      </c>
      <c r="Y214" s="156" t="s">
        <v>136</v>
      </c>
      <c r="Z214" s="146"/>
      <c r="AA214" s="146"/>
      <c r="AB214" s="146"/>
      <c r="AC214" s="146"/>
      <c r="AD214" s="146"/>
      <c r="AE214" s="146"/>
      <c r="AF214" s="146"/>
      <c r="AG214" s="146" t="s">
        <v>137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2" x14ac:dyDescent="0.2">
      <c r="A215" s="153"/>
      <c r="B215" s="154"/>
      <c r="C215" s="184" t="s">
        <v>383</v>
      </c>
      <c r="D215" s="157"/>
      <c r="E215" s="158">
        <v>6</v>
      </c>
      <c r="F215" s="156"/>
      <c r="G215" s="156"/>
      <c r="H215" s="156"/>
      <c r="I215" s="156"/>
      <c r="J215" s="156"/>
      <c r="K215" s="156"/>
      <c r="L215" s="156"/>
      <c r="M215" s="156"/>
      <c r="N215" s="155"/>
      <c r="O215" s="155"/>
      <c r="P215" s="155"/>
      <c r="Q215" s="155"/>
      <c r="R215" s="156"/>
      <c r="S215" s="156"/>
      <c r="T215" s="156"/>
      <c r="U215" s="156"/>
      <c r="V215" s="156"/>
      <c r="W215" s="156"/>
      <c r="X215" s="156"/>
      <c r="Y215" s="156"/>
      <c r="Z215" s="146"/>
      <c r="AA215" s="146"/>
      <c r="AB215" s="146"/>
      <c r="AC215" s="146"/>
      <c r="AD215" s="146"/>
      <c r="AE215" s="146"/>
      <c r="AF215" s="146"/>
      <c r="AG215" s="146" t="s">
        <v>141</v>
      </c>
      <c r="AH215" s="146">
        <v>5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1" x14ac:dyDescent="0.2">
      <c r="A216" s="167">
        <v>71</v>
      </c>
      <c r="B216" s="168" t="s">
        <v>384</v>
      </c>
      <c r="C216" s="183" t="s">
        <v>385</v>
      </c>
      <c r="D216" s="169" t="s">
        <v>132</v>
      </c>
      <c r="E216" s="170">
        <v>2</v>
      </c>
      <c r="F216" s="171"/>
      <c r="G216" s="172">
        <f>ROUND(E216*F216,2)</f>
        <v>0</v>
      </c>
      <c r="H216" s="171"/>
      <c r="I216" s="172">
        <f>ROUND(E216*H216,2)</f>
        <v>0</v>
      </c>
      <c r="J216" s="171"/>
      <c r="K216" s="172">
        <f>ROUND(E216*J216,2)</f>
        <v>0</v>
      </c>
      <c r="L216" s="172">
        <v>21</v>
      </c>
      <c r="M216" s="172">
        <f>G216*(1+L216/100)</f>
        <v>0</v>
      </c>
      <c r="N216" s="170">
        <v>1.5E-3</v>
      </c>
      <c r="O216" s="170">
        <f>ROUND(E216*N216,2)</f>
        <v>0</v>
      </c>
      <c r="P216" s="170">
        <v>0</v>
      </c>
      <c r="Q216" s="170">
        <f>ROUND(E216*P216,2)</f>
        <v>0</v>
      </c>
      <c r="R216" s="172" t="s">
        <v>246</v>
      </c>
      <c r="S216" s="172" t="s">
        <v>134</v>
      </c>
      <c r="T216" s="173" t="s">
        <v>386</v>
      </c>
      <c r="U216" s="156">
        <v>0.16500000000000001</v>
      </c>
      <c r="V216" s="156">
        <f>ROUND(E216*U216,2)</f>
        <v>0.33</v>
      </c>
      <c r="W216" s="156"/>
      <c r="X216" s="156" t="s">
        <v>135</v>
      </c>
      <c r="Y216" s="156" t="s">
        <v>136</v>
      </c>
      <c r="Z216" s="146"/>
      <c r="AA216" s="146"/>
      <c r="AB216" s="146"/>
      <c r="AC216" s="146"/>
      <c r="AD216" s="146"/>
      <c r="AE216" s="146"/>
      <c r="AF216" s="146"/>
      <c r="AG216" s="146" t="s">
        <v>137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2" x14ac:dyDescent="0.2">
      <c r="A217" s="153"/>
      <c r="B217" s="154"/>
      <c r="C217" s="184" t="s">
        <v>321</v>
      </c>
      <c r="D217" s="157"/>
      <c r="E217" s="158">
        <v>2</v>
      </c>
      <c r="F217" s="156"/>
      <c r="G217" s="156"/>
      <c r="H217" s="156"/>
      <c r="I217" s="156"/>
      <c r="J217" s="156"/>
      <c r="K217" s="156"/>
      <c r="L217" s="156"/>
      <c r="M217" s="156"/>
      <c r="N217" s="155"/>
      <c r="O217" s="155"/>
      <c r="P217" s="155"/>
      <c r="Q217" s="155"/>
      <c r="R217" s="156"/>
      <c r="S217" s="156"/>
      <c r="T217" s="156"/>
      <c r="U217" s="156"/>
      <c r="V217" s="156"/>
      <c r="W217" s="156"/>
      <c r="X217" s="156"/>
      <c r="Y217" s="156"/>
      <c r="Z217" s="146"/>
      <c r="AA217" s="146"/>
      <c r="AB217" s="146"/>
      <c r="AC217" s="146"/>
      <c r="AD217" s="146"/>
      <c r="AE217" s="146"/>
      <c r="AF217" s="146"/>
      <c r="AG217" s="146" t="s">
        <v>141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ht="22.5" outlineLevel="1" x14ac:dyDescent="0.2">
      <c r="A218" s="167">
        <v>72</v>
      </c>
      <c r="B218" s="168" t="s">
        <v>387</v>
      </c>
      <c r="C218" s="183" t="s">
        <v>388</v>
      </c>
      <c r="D218" s="169" t="s">
        <v>132</v>
      </c>
      <c r="E218" s="170">
        <v>2</v>
      </c>
      <c r="F218" s="171"/>
      <c r="G218" s="172">
        <f>ROUND(E218*F218,2)</f>
        <v>0</v>
      </c>
      <c r="H218" s="171"/>
      <c r="I218" s="172">
        <f>ROUND(E218*H218,2)</f>
        <v>0</v>
      </c>
      <c r="J218" s="171"/>
      <c r="K218" s="172">
        <f>ROUND(E218*J218,2)</f>
        <v>0</v>
      </c>
      <c r="L218" s="172">
        <v>21</v>
      </c>
      <c r="M218" s="172">
        <f>G218*(1+L218/100)</f>
        <v>0</v>
      </c>
      <c r="N218" s="170">
        <v>4.0000000000000002E-4</v>
      </c>
      <c r="O218" s="170">
        <f>ROUND(E218*N218,2)</f>
        <v>0</v>
      </c>
      <c r="P218" s="170">
        <v>0</v>
      </c>
      <c r="Q218" s="170">
        <f>ROUND(E218*P218,2)</f>
        <v>0</v>
      </c>
      <c r="R218" s="172" t="s">
        <v>246</v>
      </c>
      <c r="S218" s="172" t="s">
        <v>134</v>
      </c>
      <c r="T218" s="173" t="s">
        <v>134</v>
      </c>
      <c r="U218" s="156">
        <v>0.114</v>
      </c>
      <c r="V218" s="156">
        <f>ROUND(E218*U218,2)</f>
        <v>0.23</v>
      </c>
      <c r="W218" s="156"/>
      <c r="X218" s="156" t="s">
        <v>135</v>
      </c>
      <c r="Y218" s="156" t="s">
        <v>136</v>
      </c>
      <c r="Z218" s="146"/>
      <c r="AA218" s="146"/>
      <c r="AB218" s="146"/>
      <c r="AC218" s="146"/>
      <c r="AD218" s="146"/>
      <c r="AE218" s="146"/>
      <c r="AF218" s="146"/>
      <c r="AG218" s="146" t="s">
        <v>137</v>
      </c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2" x14ac:dyDescent="0.2">
      <c r="A219" s="153"/>
      <c r="B219" s="154"/>
      <c r="C219" s="184" t="s">
        <v>321</v>
      </c>
      <c r="D219" s="157"/>
      <c r="E219" s="158">
        <v>2</v>
      </c>
      <c r="F219" s="156"/>
      <c r="G219" s="156"/>
      <c r="H219" s="156"/>
      <c r="I219" s="156"/>
      <c r="J219" s="156"/>
      <c r="K219" s="156"/>
      <c r="L219" s="156"/>
      <c r="M219" s="156"/>
      <c r="N219" s="155"/>
      <c r="O219" s="155"/>
      <c r="P219" s="155"/>
      <c r="Q219" s="155"/>
      <c r="R219" s="156"/>
      <c r="S219" s="156"/>
      <c r="T219" s="156"/>
      <c r="U219" s="156"/>
      <c r="V219" s="156"/>
      <c r="W219" s="156"/>
      <c r="X219" s="156"/>
      <c r="Y219" s="156"/>
      <c r="Z219" s="146"/>
      <c r="AA219" s="146"/>
      <c r="AB219" s="146"/>
      <c r="AC219" s="146"/>
      <c r="AD219" s="146"/>
      <c r="AE219" s="146"/>
      <c r="AF219" s="146"/>
      <c r="AG219" s="146" t="s">
        <v>141</v>
      </c>
      <c r="AH219" s="146">
        <v>0</v>
      </c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1" x14ac:dyDescent="0.2">
      <c r="A220" s="167">
        <v>73</v>
      </c>
      <c r="B220" s="168" t="s">
        <v>389</v>
      </c>
      <c r="C220" s="183" t="s">
        <v>390</v>
      </c>
      <c r="D220" s="169" t="s">
        <v>132</v>
      </c>
      <c r="E220" s="170">
        <v>1</v>
      </c>
      <c r="F220" s="171"/>
      <c r="G220" s="172">
        <f>ROUND(E220*F220,2)</f>
        <v>0</v>
      </c>
      <c r="H220" s="171"/>
      <c r="I220" s="172">
        <f>ROUND(E220*H220,2)</f>
        <v>0</v>
      </c>
      <c r="J220" s="171"/>
      <c r="K220" s="172">
        <f>ROUND(E220*J220,2)</f>
        <v>0</v>
      </c>
      <c r="L220" s="172">
        <v>21</v>
      </c>
      <c r="M220" s="172">
        <f>G220*(1+L220/100)</f>
        <v>0</v>
      </c>
      <c r="N220" s="170">
        <v>5.1000000000000004E-4</v>
      </c>
      <c r="O220" s="170">
        <f>ROUND(E220*N220,2)</f>
        <v>0</v>
      </c>
      <c r="P220" s="170">
        <v>0</v>
      </c>
      <c r="Q220" s="170">
        <f>ROUND(E220*P220,2)</f>
        <v>0</v>
      </c>
      <c r="R220" s="172" t="s">
        <v>246</v>
      </c>
      <c r="S220" s="172" t="s">
        <v>134</v>
      </c>
      <c r="T220" s="173" t="s">
        <v>134</v>
      </c>
      <c r="U220" s="156">
        <v>0.251</v>
      </c>
      <c r="V220" s="156">
        <f>ROUND(E220*U220,2)</f>
        <v>0.25</v>
      </c>
      <c r="W220" s="156"/>
      <c r="X220" s="156" t="s">
        <v>135</v>
      </c>
      <c r="Y220" s="156" t="s">
        <v>136</v>
      </c>
      <c r="Z220" s="146"/>
      <c r="AA220" s="146"/>
      <c r="AB220" s="146"/>
      <c r="AC220" s="146"/>
      <c r="AD220" s="146"/>
      <c r="AE220" s="146"/>
      <c r="AF220" s="146"/>
      <c r="AG220" s="146" t="s">
        <v>137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2" x14ac:dyDescent="0.2">
      <c r="A221" s="153"/>
      <c r="B221" s="154"/>
      <c r="C221" s="184" t="s">
        <v>391</v>
      </c>
      <c r="D221" s="157"/>
      <c r="E221" s="158">
        <v>1</v>
      </c>
      <c r="F221" s="156"/>
      <c r="G221" s="156"/>
      <c r="H221" s="156"/>
      <c r="I221" s="156"/>
      <c r="J221" s="156"/>
      <c r="K221" s="156"/>
      <c r="L221" s="156"/>
      <c r="M221" s="156"/>
      <c r="N221" s="155"/>
      <c r="O221" s="155"/>
      <c r="P221" s="155"/>
      <c r="Q221" s="155"/>
      <c r="R221" s="156"/>
      <c r="S221" s="156"/>
      <c r="T221" s="156"/>
      <c r="U221" s="156"/>
      <c r="V221" s="156"/>
      <c r="W221" s="156"/>
      <c r="X221" s="156"/>
      <c r="Y221" s="156"/>
      <c r="Z221" s="146"/>
      <c r="AA221" s="146"/>
      <c r="AB221" s="146"/>
      <c r="AC221" s="146"/>
      <c r="AD221" s="146"/>
      <c r="AE221" s="146"/>
      <c r="AF221" s="146"/>
      <c r="AG221" s="146" t="s">
        <v>141</v>
      </c>
      <c r="AH221" s="146">
        <v>5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1" x14ac:dyDescent="0.2">
      <c r="A222" s="167">
        <v>74</v>
      </c>
      <c r="B222" s="168" t="s">
        <v>392</v>
      </c>
      <c r="C222" s="183" t="s">
        <v>393</v>
      </c>
      <c r="D222" s="169" t="s">
        <v>132</v>
      </c>
      <c r="E222" s="170">
        <v>2</v>
      </c>
      <c r="F222" s="171"/>
      <c r="G222" s="172">
        <f>ROUND(E222*F222,2)</f>
        <v>0</v>
      </c>
      <c r="H222" s="171"/>
      <c r="I222" s="172">
        <f>ROUND(E222*H222,2)</f>
        <v>0</v>
      </c>
      <c r="J222" s="171"/>
      <c r="K222" s="172">
        <f>ROUND(E222*J222,2)</f>
        <v>0</v>
      </c>
      <c r="L222" s="172">
        <v>21</v>
      </c>
      <c r="M222" s="172">
        <f>G222*(1+L222/100)</f>
        <v>0</v>
      </c>
      <c r="N222" s="170">
        <v>2.4000000000000001E-4</v>
      </c>
      <c r="O222" s="170">
        <f>ROUND(E222*N222,2)</f>
        <v>0</v>
      </c>
      <c r="P222" s="170">
        <v>0</v>
      </c>
      <c r="Q222" s="170">
        <f>ROUND(E222*P222,2)</f>
        <v>0</v>
      </c>
      <c r="R222" s="172" t="s">
        <v>246</v>
      </c>
      <c r="S222" s="172" t="s">
        <v>134</v>
      </c>
      <c r="T222" s="173" t="s">
        <v>134</v>
      </c>
      <c r="U222" s="156">
        <v>0.27800000000000002</v>
      </c>
      <c r="V222" s="156">
        <f>ROUND(E222*U222,2)</f>
        <v>0.56000000000000005</v>
      </c>
      <c r="W222" s="156"/>
      <c r="X222" s="156" t="s">
        <v>135</v>
      </c>
      <c r="Y222" s="156" t="s">
        <v>136</v>
      </c>
      <c r="Z222" s="146"/>
      <c r="AA222" s="146"/>
      <c r="AB222" s="146"/>
      <c r="AC222" s="146"/>
      <c r="AD222" s="146"/>
      <c r="AE222" s="146"/>
      <c r="AF222" s="146"/>
      <c r="AG222" s="146" t="s">
        <v>137</v>
      </c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2" x14ac:dyDescent="0.2">
      <c r="A223" s="153"/>
      <c r="B223" s="154"/>
      <c r="C223" s="184" t="s">
        <v>359</v>
      </c>
      <c r="D223" s="157"/>
      <c r="E223" s="158">
        <v>2</v>
      </c>
      <c r="F223" s="156"/>
      <c r="G223" s="156"/>
      <c r="H223" s="156"/>
      <c r="I223" s="156"/>
      <c r="J223" s="156"/>
      <c r="K223" s="156"/>
      <c r="L223" s="156"/>
      <c r="M223" s="156"/>
      <c r="N223" s="155"/>
      <c r="O223" s="155"/>
      <c r="P223" s="155"/>
      <c r="Q223" s="155"/>
      <c r="R223" s="156"/>
      <c r="S223" s="156"/>
      <c r="T223" s="156"/>
      <c r="U223" s="156"/>
      <c r="V223" s="156"/>
      <c r="W223" s="156"/>
      <c r="X223" s="156"/>
      <c r="Y223" s="156"/>
      <c r="Z223" s="146"/>
      <c r="AA223" s="146"/>
      <c r="AB223" s="146"/>
      <c r="AC223" s="146"/>
      <c r="AD223" s="146"/>
      <c r="AE223" s="146"/>
      <c r="AF223" s="146"/>
      <c r="AG223" s="146" t="s">
        <v>141</v>
      </c>
      <c r="AH223" s="146">
        <v>5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1" x14ac:dyDescent="0.2">
      <c r="A224" s="167">
        <v>75</v>
      </c>
      <c r="B224" s="168" t="s">
        <v>394</v>
      </c>
      <c r="C224" s="183" t="s">
        <v>395</v>
      </c>
      <c r="D224" s="169" t="s">
        <v>132</v>
      </c>
      <c r="E224" s="170">
        <v>2</v>
      </c>
      <c r="F224" s="171"/>
      <c r="G224" s="172">
        <f>ROUND(E224*F224,2)</f>
        <v>0</v>
      </c>
      <c r="H224" s="171"/>
      <c r="I224" s="172">
        <f>ROUND(E224*H224,2)</f>
        <v>0</v>
      </c>
      <c r="J224" s="171"/>
      <c r="K224" s="172">
        <f>ROUND(E224*J224,2)</f>
        <v>0</v>
      </c>
      <c r="L224" s="172">
        <v>21</v>
      </c>
      <c r="M224" s="172">
        <f>G224*(1+L224/100)</f>
        <v>0</v>
      </c>
      <c r="N224" s="170">
        <v>2.5999999999999998E-4</v>
      </c>
      <c r="O224" s="170">
        <f>ROUND(E224*N224,2)</f>
        <v>0</v>
      </c>
      <c r="P224" s="170">
        <v>0</v>
      </c>
      <c r="Q224" s="170">
        <f>ROUND(E224*P224,2)</f>
        <v>0</v>
      </c>
      <c r="R224" s="172" t="s">
        <v>246</v>
      </c>
      <c r="S224" s="172" t="s">
        <v>134</v>
      </c>
      <c r="T224" s="173" t="s">
        <v>134</v>
      </c>
      <c r="U224" s="156">
        <v>0.27800000000000002</v>
      </c>
      <c r="V224" s="156">
        <f>ROUND(E224*U224,2)</f>
        <v>0.56000000000000005</v>
      </c>
      <c r="W224" s="156"/>
      <c r="X224" s="156" t="s">
        <v>135</v>
      </c>
      <c r="Y224" s="156" t="s">
        <v>136</v>
      </c>
      <c r="Z224" s="146"/>
      <c r="AA224" s="146"/>
      <c r="AB224" s="146"/>
      <c r="AC224" s="146"/>
      <c r="AD224" s="146"/>
      <c r="AE224" s="146"/>
      <c r="AF224" s="146"/>
      <c r="AG224" s="146" t="s">
        <v>137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2" x14ac:dyDescent="0.2">
      <c r="A225" s="153"/>
      <c r="B225" s="154"/>
      <c r="C225" s="184" t="s">
        <v>396</v>
      </c>
      <c r="D225" s="157"/>
      <c r="E225" s="158">
        <v>2</v>
      </c>
      <c r="F225" s="156"/>
      <c r="G225" s="156"/>
      <c r="H225" s="156"/>
      <c r="I225" s="156"/>
      <c r="J225" s="156"/>
      <c r="K225" s="156"/>
      <c r="L225" s="156"/>
      <c r="M225" s="156"/>
      <c r="N225" s="155"/>
      <c r="O225" s="155"/>
      <c r="P225" s="155"/>
      <c r="Q225" s="155"/>
      <c r="R225" s="156"/>
      <c r="S225" s="156"/>
      <c r="T225" s="156"/>
      <c r="U225" s="156"/>
      <c r="V225" s="156"/>
      <c r="W225" s="156"/>
      <c r="X225" s="156"/>
      <c r="Y225" s="156"/>
      <c r="Z225" s="146"/>
      <c r="AA225" s="146"/>
      <c r="AB225" s="146"/>
      <c r="AC225" s="146"/>
      <c r="AD225" s="146"/>
      <c r="AE225" s="146"/>
      <c r="AF225" s="146"/>
      <c r="AG225" s="146" t="s">
        <v>141</v>
      </c>
      <c r="AH225" s="146">
        <v>5</v>
      </c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ht="22.5" outlineLevel="1" x14ac:dyDescent="0.2">
      <c r="A226" s="167">
        <v>76</v>
      </c>
      <c r="B226" s="168" t="s">
        <v>397</v>
      </c>
      <c r="C226" s="183" t="s">
        <v>398</v>
      </c>
      <c r="D226" s="169" t="s">
        <v>132</v>
      </c>
      <c r="E226" s="170">
        <v>1</v>
      </c>
      <c r="F226" s="171"/>
      <c r="G226" s="172">
        <f>ROUND(E226*F226,2)</f>
        <v>0</v>
      </c>
      <c r="H226" s="171"/>
      <c r="I226" s="172">
        <f>ROUND(E226*H226,2)</f>
        <v>0</v>
      </c>
      <c r="J226" s="171"/>
      <c r="K226" s="172">
        <f>ROUND(E226*J226,2)</f>
        <v>0</v>
      </c>
      <c r="L226" s="172">
        <v>21</v>
      </c>
      <c r="M226" s="172">
        <f>G226*(1+L226/100)</f>
        <v>0</v>
      </c>
      <c r="N226" s="170">
        <v>0</v>
      </c>
      <c r="O226" s="170">
        <f>ROUND(E226*N226,2)</f>
        <v>0</v>
      </c>
      <c r="P226" s="170">
        <v>0</v>
      </c>
      <c r="Q226" s="170">
        <f>ROUND(E226*P226,2)</f>
        <v>0</v>
      </c>
      <c r="R226" s="172"/>
      <c r="S226" s="172" t="s">
        <v>148</v>
      </c>
      <c r="T226" s="173" t="s">
        <v>149</v>
      </c>
      <c r="U226" s="156">
        <v>0</v>
      </c>
      <c r="V226" s="156">
        <f>ROUND(E226*U226,2)</f>
        <v>0</v>
      </c>
      <c r="W226" s="156"/>
      <c r="X226" s="156" t="s">
        <v>135</v>
      </c>
      <c r="Y226" s="156" t="s">
        <v>136</v>
      </c>
      <c r="Z226" s="146"/>
      <c r="AA226" s="146"/>
      <c r="AB226" s="146"/>
      <c r="AC226" s="146"/>
      <c r="AD226" s="146"/>
      <c r="AE226" s="146"/>
      <c r="AF226" s="146"/>
      <c r="AG226" s="146" t="s">
        <v>137</v>
      </c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2" x14ac:dyDescent="0.2">
      <c r="A227" s="153"/>
      <c r="B227" s="154"/>
      <c r="C227" s="184" t="s">
        <v>241</v>
      </c>
      <c r="D227" s="157"/>
      <c r="E227" s="158">
        <v>1</v>
      </c>
      <c r="F227" s="156"/>
      <c r="G227" s="156"/>
      <c r="H227" s="156"/>
      <c r="I227" s="156"/>
      <c r="J227" s="156"/>
      <c r="K227" s="156"/>
      <c r="L227" s="156"/>
      <c r="M227" s="156"/>
      <c r="N227" s="155"/>
      <c r="O227" s="155"/>
      <c r="P227" s="155"/>
      <c r="Q227" s="155"/>
      <c r="R227" s="156"/>
      <c r="S227" s="156"/>
      <c r="T227" s="156"/>
      <c r="U227" s="156"/>
      <c r="V227" s="156"/>
      <c r="W227" s="156"/>
      <c r="X227" s="156"/>
      <c r="Y227" s="156"/>
      <c r="Z227" s="146"/>
      <c r="AA227" s="146"/>
      <c r="AB227" s="146"/>
      <c r="AC227" s="146"/>
      <c r="AD227" s="146"/>
      <c r="AE227" s="146"/>
      <c r="AF227" s="146"/>
      <c r="AG227" s="146" t="s">
        <v>141</v>
      </c>
      <c r="AH227" s="146">
        <v>0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ht="22.5" outlineLevel="1" x14ac:dyDescent="0.2">
      <c r="A228" s="167">
        <v>77</v>
      </c>
      <c r="B228" s="168" t="s">
        <v>399</v>
      </c>
      <c r="C228" s="183" t="s">
        <v>400</v>
      </c>
      <c r="D228" s="169" t="s">
        <v>132</v>
      </c>
      <c r="E228" s="170">
        <v>5</v>
      </c>
      <c r="F228" s="171"/>
      <c r="G228" s="172">
        <f>ROUND(E228*F228,2)</f>
        <v>0</v>
      </c>
      <c r="H228" s="171"/>
      <c r="I228" s="172">
        <f>ROUND(E228*H228,2)</f>
        <v>0</v>
      </c>
      <c r="J228" s="171"/>
      <c r="K228" s="172">
        <f>ROUND(E228*J228,2)</f>
        <v>0</v>
      </c>
      <c r="L228" s="172">
        <v>21</v>
      </c>
      <c r="M228" s="172">
        <f>G228*(1+L228/100)</f>
        <v>0</v>
      </c>
      <c r="N228" s="170">
        <v>0</v>
      </c>
      <c r="O228" s="170">
        <f>ROUND(E228*N228,2)</f>
        <v>0</v>
      </c>
      <c r="P228" s="170">
        <v>0</v>
      </c>
      <c r="Q228" s="170">
        <f>ROUND(E228*P228,2)</f>
        <v>0</v>
      </c>
      <c r="R228" s="172"/>
      <c r="S228" s="172" t="s">
        <v>148</v>
      </c>
      <c r="T228" s="173" t="s">
        <v>149</v>
      </c>
      <c r="U228" s="156">
        <v>0</v>
      </c>
      <c r="V228" s="156">
        <f>ROUND(E228*U228,2)</f>
        <v>0</v>
      </c>
      <c r="W228" s="156"/>
      <c r="X228" s="156" t="s">
        <v>135</v>
      </c>
      <c r="Y228" s="156" t="s">
        <v>136</v>
      </c>
      <c r="Z228" s="146"/>
      <c r="AA228" s="146"/>
      <c r="AB228" s="146"/>
      <c r="AC228" s="146"/>
      <c r="AD228" s="146"/>
      <c r="AE228" s="146"/>
      <c r="AF228" s="146"/>
      <c r="AG228" s="146" t="s">
        <v>137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2" x14ac:dyDescent="0.2">
      <c r="A229" s="153"/>
      <c r="B229" s="154"/>
      <c r="C229" s="184" t="s">
        <v>401</v>
      </c>
      <c r="D229" s="157"/>
      <c r="E229" s="158">
        <v>5</v>
      </c>
      <c r="F229" s="156"/>
      <c r="G229" s="156"/>
      <c r="H229" s="156"/>
      <c r="I229" s="156"/>
      <c r="J229" s="156"/>
      <c r="K229" s="156"/>
      <c r="L229" s="156"/>
      <c r="M229" s="156"/>
      <c r="N229" s="155"/>
      <c r="O229" s="155"/>
      <c r="P229" s="155"/>
      <c r="Q229" s="155"/>
      <c r="R229" s="156"/>
      <c r="S229" s="156"/>
      <c r="T229" s="156"/>
      <c r="U229" s="156"/>
      <c r="V229" s="156"/>
      <c r="W229" s="156"/>
      <c r="X229" s="156"/>
      <c r="Y229" s="156"/>
      <c r="Z229" s="146"/>
      <c r="AA229" s="146"/>
      <c r="AB229" s="146"/>
      <c r="AC229" s="146"/>
      <c r="AD229" s="146"/>
      <c r="AE229" s="146"/>
      <c r="AF229" s="146"/>
      <c r="AG229" s="146" t="s">
        <v>141</v>
      </c>
      <c r="AH229" s="146">
        <v>0</v>
      </c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ht="22.5" outlineLevel="1" x14ac:dyDescent="0.2">
      <c r="A230" s="167">
        <v>78</v>
      </c>
      <c r="B230" s="168" t="s">
        <v>402</v>
      </c>
      <c r="C230" s="183" t="s">
        <v>403</v>
      </c>
      <c r="D230" s="169" t="s">
        <v>132</v>
      </c>
      <c r="E230" s="170">
        <v>3</v>
      </c>
      <c r="F230" s="171"/>
      <c r="G230" s="172">
        <f>ROUND(E230*F230,2)</f>
        <v>0</v>
      </c>
      <c r="H230" s="171"/>
      <c r="I230" s="172">
        <f>ROUND(E230*H230,2)</f>
        <v>0</v>
      </c>
      <c r="J230" s="171"/>
      <c r="K230" s="172">
        <f>ROUND(E230*J230,2)</f>
        <v>0</v>
      </c>
      <c r="L230" s="172">
        <v>21</v>
      </c>
      <c r="M230" s="172">
        <f>G230*(1+L230/100)</f>
        <v>0</v>
      </c>
      <c r="N230" s="170">
        <v>0</v>
      </c>
      <c r="O230" s="170">
        <f>ROUND(E230*N230,2)</f>
        <v>0</v>
      </c>
      <c r="P230" s="170">
        <v>0</v>
      </c>
      <c r="Q230" s="170">
        <f>ROUND(E230*P230,2)</f>
        <v>0</v>
      </c>
      <c r="R230" s="172"/>
      <c r="S230" s="172" t="s">
        <v>148</v>
      </c>
      <c r="T230" s="173" t="s">
        <v>149</v>
      </c>
      <c r="U230" s="156">
        <v>0</v>
      </c>
      <c r="V230" s="156">
        <f>ROUND(E230*U230,2)</f>
        <v>0</v>
      </c>
      <c r="W230" s="156"/>
      <c r="X230" s="156" t="s">
        <v>135</v>
      </c>
      <c r="Y230" s="156" t="s">
        <v>136</v>
      </c>
      <c r="Z230" s="146"/>
      <c r="AA230" s="146"/>
      <c r="AB230" s="146"/>
      <c r="AC230" s="146"/>
      <c r="AD230" s="146"/>
      <c r="AE230" s="146"/>
      <c r="AF230" s="146"/>
      <c r="AG230" s="146" t="s">
        <v>137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2" x14ac:dyDescent="0.2">
      <c r="A231" s="153"/>
      <c r="B231" s="154"/>
      <c r="C231" s="184" t="s">
        <v>369</v>
      </c>
      <c r="D231" s="157"/>
      <c r="E231" s="158">
        <v>3</v>
      </c>
      <c r="F231" s="156"/>
      <c r="G231" s="156"/>
      <c r="H231" s="156"/>
      <c r="I231" s="156"/>
      <c r="J231" s="156"/>
      <c r="K231" s="156"/>
      <c r="L231" s="156"/>
      <c r="M231" s="156"/>
      <c r="N231" s="155"/>
      <c r="O231" s="155"/>
      <c r="P231" s="155"/>
      <c r="Q231" s="155"/>
      <c r="R231" s="156"/>
      <c r="S231" s="156"/>
      <c r="T231" s="156"/>
      <c r="U231" s="156"/>
      <c r="V231" s="156"/>
      <c r="W231" s="156"/>
      <c r="X231" s="156"/>
      <c r="Y231" s="156"/>
      <c r="Z231" s="146"/>
      <c r="AA231" s="146"/>
      <c r="AB231" s="146"/>
      <c r="AC231" s="146"/>
      <c r="AD231" s="146"/>
      <c r="AE231" s="146"/>
      <c r="AF231" s="146"/>
      <c r="AG231" s="146" t="s">
        <v>141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ht="22.5" outlineLevel="1" x14ac:dyDescent="0.2">
      <c r="A232" s="167">
        <v>79</v>
      </c>
      <c r="B232" s="168" t="s">
        <v>404</v>
      </c>
      <c r="C232" s="183" t="s">
        <v>405</v>
      </c>
      <c r="D232" s="169" t="s">
        <v>132</v>
      </c>
      <c r="E232" s="170">
        <v>3</v>
      </c>
      <c r="F232" s="171"/>
      <c r="G232" s="172">
        <f>ROUND(E232*F232,2)</f>
        <v>0</v>
      </c>
      <c r="H232" s="171"/>
      <c r="I232" s="172">
        <f>ROUND(E232*H232,2)</f>
        <v>0</v>
      </c>
      <c r="J232" s="171"/>
      <c r="K232" s="172">
        <f>ROUND(E232*J232,2)</f>
        <v>0</v>
      </c>
      <c r="L232" s="172">
        <v>21</v>
      </c>
      <c r="M232" s="172">
        <f>G232*(1+L232/100)</f>
        <v>0</v>
      </c>
      <c r="N232" s="170">
        <v>0</v>
      </c>
      <c r="O232" s="170">
        <f>ROUND(E232*N232,2)</f>
        <v>0</v>
      </c>
      <c r="P232" s="170">
        <v>0</v>
      </c>
      <c r="Q232" s="170">
        <f>ROUND(E232*P232,2)</f>
        <v>0</v>
      </c>
      <c r="R232" s="172"/>
      <c r="S232" s="172" t="s">
        <v>148</v>
      </c>
      <c r="T232" s="173" t="s">
        <v>149</v>
      </c>
      <c r="U232" s="156">
        <v>0</v>
      </c>
      <c r="V232" s="156">
        <f>ROUND(E232*U232,2)</f>
        <v>0</v>
      </c>
      <c r="W232" s="156"/>
      <c r="X232" s="156" t="s">
        <v>135</v>
      </c>
      <c r="Y232" s="156" t="s">
        <v>136</v>
      </c>
      <c r="Z232" s="146"/>
      <c r="AA232" s="146"/>
      <c r="AB232" s="146"/>
      <c r="AC232" s="146"/>
      <c r="AD232" s="146"/>
      <c r="AE232" s="146"/>
      <c r="AF232" s="146"/>
      <c r="AG232" s="146" t="s">
        <v>137</v>
      </c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2" x14ac:dyDescent="0.2">
      <c r="A233" s="153"/>
      <c r="B233" s="154"/>
      <c r="C233" s="184" t="s">
        <v>369</v>
      </c>
      <c r="D233" s="157"/>
      <c r="E233" s="158">
        <v>3</v>
      </c>
      <c r="F233" s="156"/>
      <c r="G233" s="156"/>
      <c r="H233" s="156"/>
      <c r="I233" s="156"/>
      <c r="J233" s="156"/>
      <c r="K233" s="156"/>
      <c r="L233" s="156"/>
      <c r="M233" s="156"/>
      <c r="N233" s="155"/>
      <c r="O233" s="155"/>
      <c r="P233" s="155"/>
      <c r="Q233" s="155"/>
      <c r="R233" s="156"/>
      <c r="S233" s="156"/>
      <c r="T233" s="156"/>
      <c r="U233" s="156"/>
      <c r="V233" s="156"/>
      <c r="W233" s="156"/>
      <c r="X233" s="156"/>
      <c r="Y233" s="156"/>
      <c r="Z233" s="146"/>
      <c r="AA233" s="146"/>
      <c r="AB233" s="146"/>
      <c r="AC233" s="146"/>
      <c r="AD233" s="146"/>
      <c r="AE233" s="146"/>
      <c r="AF233" s="146"/>
      <c r="AG233" s="146" t="s">
        <v>141</v>
      </c>
      <c r="AH233" s="146">
        <v>0</v>
      </c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ht="22.5" outlineLevel="1" x14ac:dyDescent="0.2">
      <c r="A234" s="167">
        <v>80</v>
      </c>
      <c r="B234" s="168" t="s">
        <v>406</v>
      </c>
      <c r="C234" s="183" t="s">
        <v>407</v>
      </c>
      <c r="D234" s="169" t="s">
        <v>132</v>
      </c>
      <c r="E234" s="170">
        <v>1</v>
      </c>
      <c r="F234" s="171"/>
      <c r="G234" s="172">
        <f>ROUND(E234*F234,2)</f>
        <v>0</v>
      </c>
      <c r="H234" s="171"/>
      <c r="I234" s="172">
        <f>ROUND(E234*H234,2)</f>
        <v>0</v>
      </c>
      <c r="J234" s="171"/>
      <c r="K234" s="172">
        <f>ROUND(E234*J234,2)</f>
        <v>0</v>
      </c>
      <c r="L234" s="172">
        <v>21</v>
      </c>
      <c r="M234" s="172">
        <f>G234*(1+L234/100)</f>
        <v>0</v>
      </c>
      <c r="N234" s="170">
        <v>0</v>
      </c>
      <c r="O234" s="170">
        <f>ROUND(E234*N234,2)</f>
        <v>0</v>
      </c>
      <c r="P234" s="170">
        <v>0</v>
      </c>
      <c r="Q234" s="170">
        <f>ROUND(E234*P234,2)</f>
        <v>0</v>
      </c>
      <c r="R234" s="172"/>
      <c r="S234" s="172" t="s">
        <v>148</v>
      </c>
      <c r="T234" s="173" t="s">
        <v>149</v>
      </c>
      <c r="U234" s="156">
        <v>0</v>
      </c>
      <c r="V234" s="156">
        <f>ROUND(E234*U234,2)</f>
        <v>0</v>
      </c>
      <c r="W234" s="156"/>
      <c r="X234" s="156" t="s">
        <v>135</v>
      </c>
      <c r="Y234" s="156" t="s">
        <v>136</v>
      </c>
      <c r="Z234" s="146"/>
      <c r="AA234" s="146"/>
      <c r="AB234" s="146"/>
      <c r="AC234" s="146"/>
      <c r="AD234" s="146"/>
      <c r="AE234" s="146"/>
      <c r="AF234" s="146"/>
      <c r="AG234" s="146" t="s">
        <v>137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outlineLevel="2" x14ac:dyDescent="0.2">
      <c r="A235" s="153"/>
      <c r="B235" s="154"/>
      <c r="C235" s="184" t="s">
        <v>241</v>
      </c>
      <c r="D235" s="157"/>
      <c r="E235" s="158">
        <v>1</v>
      </c>
      <c r="F235" s="156"/>
      <c r="G235" s="156"/>
      <c r="H235" s="156"/>
      <c r="I235" s="156"/>
      <c r="J235" s="156"/>
      <c r="K235" s="156"/>
      <c r="L235" s="156"/>
      <c r="M235" s="156"/>
      <c r="N235" s="155"/>
      <c r="O235" s="155"/>
      <c r="P235" s="155"/>
      <c r="Q235" s="155"/>
      <c r="R235" s="156"/>
      <c r="S235" s="156"/>
      <c r="T235" s="156"/>
      <c r="U235" s="156"/>
      <c r="V235" s="156"/>
      <c r="W235" s="156"/>
      <c r="X235" s="156"/>
      <c r="Y235" s="156"/>
      <c r="Z235" s="146"/>
      <c r="AA235" s="146"/>
      <c r="AB235" s="146"/>
      <c r="AC235" s="146"/>
      <c r="AD235" s="146"/>
      <c r="AE235" s="146"/>
      <c r="AF235" s="146"/>
      <c r="AG235" s="146" t="s">
        <v>141</v>
      </c>
      <c r="AH235" s="146">
        <v>0</v>
      </c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ht="22.5" outlineLevel="1" x14ac:dyDescent="0.2">
      <c r="A236" s="167">
        <v>81</v>
      </c>
      <c r="B236" s="168" t="s">
        <v>408</v>
      </c>
      <c r="C236" s="183" t="s">
        <v>409</v>
      </c>
      <c r="D236" s="169" t="s">
        <v>132</v>
      </c>
      <c r="E236" s="170">
        <v>5</v>
      </c>
      <c r="F236" s="171"/>
      <c r="G236" s="172">
        <f>ROUND(E236*F236,2)</f>
        <v>0</v>
      </c>
      <c r="H236" s="171"/>
      <c r="I236" s="172">
        <f>ROUND(E236*H236,2)</f>
        <v>0</v>
      </c>
      <c r="J236" s="171"/>
      <c r="K236" s="172">
        <f>ROUND(E236*J236,2)</f>
        <v>0</v>
      </c>
      <c r="L236" s="172">
        <v>21</v>
      </c>
      <c r="M236" s="172">
        <f>G236*(1+L236/100)</f>
        <v>0</v>
      </c>
      <c r="N236" s="170">
        <v>0</v>
      </c>
      <c r="O236" s="170">
        <f>ROUND(E236*N236,2)</f>
        <v>0</v>
      </c>
      <c r="P236" s="170">
        <v>0</v>
      </c>
      <c r="Q236" s="170">
        <f>ROUND(E236*P236,2)</f>
        <v>0</v>
      </c>
      <c r="R236" s="172"/>
      <c r="S236" s="172" t="s">
        <v>148</v>
      </c>
      <c r="T236" s="173" t="s">
        <v>149</v>
      </c>
      <c r="U236" s="156">
        <v>0</v>
      </c>
      <c r="V236" s="156">
        <f>ROUND(E236*U236,2)</f>
        <v>0</v>
      </c>
      <c r="W236" s="156"/>
      <c r="X236" s="156" t="s">
        <v>135</v>
      </c>
      <c r="Y236" s="156" t="s">
        <v>136</v>
      </c>
      <c r="Z236" s="146"/>
      <c r="AA236" s="146"/>
      <c r="AB236" s="146"/>
      <c r="AC236" s="146"/>
      <c r="AD236" s="146"/>
      <c r="AE236" s="146"/>
      <c r="AF236" s="146"/>
      <c r="AG236" s="146" t="s">
        <v>137</v>
      </c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2" x14ac:dyDescent="0.2">
      <c r="A237" s="153"/>
      <c r="B237" s="154"/>
      <c r="C237" s="184" t="s">
        <v>401</v>
      </c>
      <c r="D237" s="157"/>
      <c r="E237" s="158">
        <v>5</v>
      </c>
      <c r="F237" s="156"/>
      <c r="G237" s="156"/>
      <c r="H237" s="156"/>
      <c r="I237" s="156"/>
      <c r="J237" s="156"/>
      <c r="K237" s="156"/>
      <c r="L237" s="156"/>
      <c r="M237" s="156"/>
      <c r="N237" s="155"/>
      <c r="O237" s="155"/>
      <c r="P237" s="155"/>
      <c r="Q237" s="155"/>
      <c r="R237" s="156"/>
      <c r="S237" s="156"/>
      <c r="T237" s="156"/>
      <c r="U237" s="156"/>
      <c r="V237" s="156"/>
      <c r="W237" s="156"/>
      <c r="X237" s="156"/>
      <c r="Y237" s="156"/>
      <c r="Z237" s="146"/>
      <c r="AA237" s="146"/>
      <c r="AB237" s="146"/>
      <c r="AC237" s="146"/>
      <c r="AD237" s="146"/>
      <c r="AE237" s="146"/>
      <c r="AF237" s="146"/>
      <c r="AG237" s="146" t="s">
        <v>141</v>
      </c>
      <c r="AH237" s="146">
        <v>0</v>
      </c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ht="22.5" outlineLevel="1" x14ac:dyDescent="0.2">
      <c r="A238" s="167">
        <v>82</v>
      </c>
      <c r="B238" s="168" t="s">
        <v>410</v>
      </c>
      <c r="C238" s="183" t="s">
        <v>411</v>
      </c>
      <c r="D238" s="169" t="s">
        <v>132</v>
      </c>
      <c r="E238" s="170">
        <v>3</v>
      </c>
      <c r="F238" s="171"/>
      <c r="G238" s="172">
        <f>ROUND(E238*F238,2)</f>
        <v>0</v>
      </c>
      <c r="H238" s="171"/>
      <c r="I238" s="172">
        <f>ROUND(E238*H238,2)</f>
        <v>0</v>
      </c>
      <c r="J238" s="171"/>
      <c r="K238" s="172">
        <f>ROUND(E238*J238,2)</f>
        <v>0</v>
      </c>
      <c r="L238" s="172">
        <v>21</v>
      </c>
      <c r="M238" s="172">
        <f>G238*(1+L238/100)</f>
        <v>0</v>
      </c>
      <c r="N238" s="170">
        <v>0</v>
      </c>
      <c r="O238" s="170">
        <f>ROUND(E238*N238,2)</f>
        <v>0</v>
      </c>
      <c r="P238" s="170">
        <v>0</v>
      </c>
      <c r="Q238" s="170">
        <f>ROUND(E238*P238,2)</f>
        <v>0</v>
      </c>
      <c r="R238" s="172"/>
      <c r="S238" s="172" t="s">
        <v>148</v>
      </c>
      <c r="T238" s="173" t="s">
        <v>149</v>
      </c>
      <c r="U238" s="156">
        <v>0</v>
      </c>
      <c r="V238" s="156">
        <f>ROUND(E238*U238,2)</f>
        <v>0</v>
      </c>
      <c r="W238" s="156"/>
      <c r="X238" s="156" t="s">
        <v>135</v>
      </c>
      <c r="Y238" s="156" t="s">
        <v>136</v>
      </c>
      <c r="Z238" s="146"/>
      <c r="AA238" s="146"/>
      <c r="AB238" s="146"/>
      <c r="AC238" s="146"/>
      <c r="AD238" s="146"/>
      <c r="AE238" s="146"/>
      <c r="AF238" s="146"/>
      <c r="AG238" s="146" t="s">
        <v>137</v>
      </c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2" x14ac:dyDescent="0.2">
      <c r="A239" s="153"/>
      <c r="B239" s="154"/>
      <c r="C239" s="184" t="s">
        <v>369</v>
      </c>
      <c r="D239" s="157"/>
      <c r="E239" s="158">
        <v>3</v>
      </c>
      <c r="F239" s="156"/>
      <c r="G239" s="156"/>
      <c r="H239" s="156"/>
      <c r="I239" s="156"/>
      <c r="J239" s="156"/>
      <c r="K239" s="156"/>
      <c r="L239" s="156"/>
      <c r="M239" s="156"/>
      <c r="N239" s="155"/>
      <c r="O239" s="155"/>
      <c r="P239" s="155"/>
      <c r="Q239" s="155"/>
      <c r="R239" s="156"/>
      <c r="S239" s="156"/>
      <c r="T239" s="156"/>
      <c r="U239" s="156"/>
      <c r="V239" s="156"/>
      <c r="W239" s="156"/>
      <c r="X239" s="156"/>
      <c r="Y239" s="156"/>
      <c r="Z239" s="146"/>
      <c r="AA239" s="146"/>
      <c r="AB239" s="146"/>
      <c r="AC239" s="146"/>
      <c r="AD239" s="146"/>
      <c r="AE239" s="146"/>
      <c r="AF239" s="146"/>
      <c r="AG239" s="146" t="s">
        <v>141</v>
      </c>
      <c r="AH239" s="146">
        <v>0</v>
      </c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ht="22.5" outlineLevel="1" x14ac:dyDescent="0.2">
      <c r="A240" s="167">
        <v>83</v>
      </c>
      <c r="B240" s="168" t="s">
        <v>412</v>
      </c>
      <c r="C240" s="183" t="s">
        <v>413</v>
      </c>
      <c r="D240" s="169" t="s">
        <v>132</v>
      </c>
      <c r="E240" s="170">
        <v>3</v>
      </c>
      <c r="F240" s="171"/>
      <c r="G240" s="172">
        <f>ROUND(E240*F240,2)</f>
        <v>0</v>
      </c>
      <c r="H240" s="171"/>
      <c r="I240" s="172">
        <f>ROUND(E240*H240,2)</f>
        <v>0</v>
      </c>
      <c r="J240" s="171"/>
      <c r="K240" s="172">
        <f>ROUND(E240*J240,2)</f>
        <v>0</v>
      </c>
      <c r="L240" s="172">
        <v>21</v>
      </c>
      <c r="M240" s="172">
        <f>G240*(1+L240/100)</f>
        <v>0</v>
      </c>
      <c r="N240" s="170">
        <v>0</v>
      </c>
      <c r="O240" s="170">
        <f>ROUND(E240*N240,2)</f>
        <v>0</v>
      </c>
      <c r="P240" s="170">
        <v>0</v>
      </c>
      <c r="Q240" s="170">
        <f>ROUND(E240*P240,2)</f>
        <v>0</v>
      </c>
      <c r="R240" s="172"/>
      <c r="S240" s="172" t="s">
        <v>148</v>
      </c>
      <c r="T240" s="173" t="s">
        <v>149</v>
      </c>
      <c r="U240" s="156">
        <v>0</v>
      </c>
      <c r="V240" s="156">
        <f>ROUND(E240*U240,2)</f>
        <v>0</v>
      </c>
      <c r="W240" s="156"/>
      <c r="X240" s="156" t="s">
        <v>135</v>
      </c>
      <c r="Y240" s="156" t="s">
        <v>136</v>
      </c>
      <c r="Z240" s="146"/>
      <c r="AA240" s="146"/>
      <c r="AB240" s="146"/>
      <c r="AC240" s="146"/>
      <c r="AD240" s="146"/>
      <c r="AE240" s="146"/>
      <c r="AF240" s="146"/>
      <c r="AG240" s="146" t="s">
        <v>137</v>
      </c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2" x14ac:dyDescent="0.2">
      <c r="A241" s="153"/>
      <c r="B241" s="154"/>
      <c r="C241" s="184" t="s">
        <v>369</v>
      </c>
      <c r="D241" s="157"/>
      <c r="E241" s="158">
        <v>3</v>
      </c>
      <c r="F241" s="156"/>
      <c r="G241" s="156"/>
      <c r="H241" s="156"/>
      <c r="I241" s="156"/>
      <c r="J241" s="156"/>
      <c r="K241" s="156"/>
      <c r="L241" s="156"/>
      <c r="M241" s="156"/>
      <c r="N241" s="155"/>
      <c r="O241" s="155"/>
      <c r="P241" s="155"/>
      <c r="Q241" s="155"/>
      <c r="R241" s="156"/>
      <c r="S241" s="156"/>
      <c r="T241" s="156"/>
      <c r="U241" s="156"/>
      <c r="V241" s="156"/>
      <c r="W241" s="156"/>
      <c r="X241" s="156"/>
      <c r="Y241" s="156"/>
      <c r="Z241" s="146"/>
      <c r="AA241" s="146"/>
      <c r="AB241" s="146"/>
      <c r="AC241" s="146"/>
      <c r="AD241" s="146"/>
      <c r="AE241" s="146"/>
      <c r="AF241" s="146"/>
      <c r="AG241" s="146" t="s">
        <v>141</v>
      </c>
      <c r="AH241" s="146">
        <v>0</v>
      </c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1" x14ac:dyDescent="0.2">
      <c r="A242" s="167">
        <v>84</v>
      </c>
      <c r="B242" s="168" t="s">
        <v>414</v>
      </c>
      <c r="C242" s="183" t="s">
        <v>415</v>
      </c>
      <c r="D242" s="169" t="s">
        <v>132</v>
      </c>
      <c r="E242" s="170">
        <v>1</v>
      </c>
      <c r="F242" s="171"/>
      <c r="G242" s="172">
        <f>ROUND(E242*F242,2)</f>
        <v>0</v>
      </c>
      <c r="H242" s="171"/>
      <c r="I242" s="172">
        <f>ROUND(E242*H242,2)</f>
        <v>0</v>
      </c>
      <c r="J242" s="171"/>
      <c r="K242" s="172">
        <f>ROUND(E242*J242,2)</f>
        <v>0</v>
      </c>
      <c r="L242" s="172">
        <v>21</v>
      </c>
      <c r="M242" s="172">
        <f>G242*(1+L242/100)</f>
        <v>0</v>
      </c>
      <c r="N242" s="170">
        <v>5.0000000000000001E-4</v>
      </c>
      <c r="O242" s="170">
        <f>ROUND(E242*N242,2)</f>
        <v>0</v>
      </c>
      <c r="P242" s="170">
        <v>0</v>
      </c>
      <c r="Q242" s="170">
        <f>ROUND(E242*P242,2)</f>
        <v>0</v>
      </c>
      <c r="R242" s="172"/>
      <c r="S242" s="172" t="s">
        <v>148</v>
      </c>
      <c r="T242" s="173" t="s">
        <v>149</v>
      </c>
      <c r="U242" s="156">
        <v>0</v>
      </c>
      <c r="V242" s="156">
        <f>ROUND(E242*U242,2)</f>
        <v>0</v>
      </c>
      <c r="W242" s="156"/>
      <c r="X242" s="156" t="s">
        <v>135</v>
      </c>
      <c r="Y242" s="156" t="s">
        <v>136</v>
      </c>
      <c r="Z242" s="146"/>
      <c r="AA242" s="146"/>
      <c r="AB242" s="146"/>
      <c r="AC242" s="146"/>
      <c r="AD242" s="146"/>
      <c r="AE242" s="146"/>
      <c r="AF242" s="146"/>
      <c r="AG242" s="146" t="s">
        <v>137</v>
      </c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2" x14ac:dyDescent="0.2">
      <c r="A243" s="153"/>
      <c r="B243" s="154"/>
      <c r="C243" s="184" t="s">
        <v>241</v>
      </c>
      <c r="D243" s="157"/>
      <c r="E243" s="158">
        <v>1</v>
      </c>
      <c r="F243" s="156"/>
      <c r="G243" s="156"/>
      <c r="H243" s="156"/>
      <c r="I243" s="156"/>
      <c r="J243" s="156"/>
      <c r="K243" s="156"/>
      <c r="L243" s="156"/>
      <c r="M243" s="156"/>
      <c r="N243" s="155"/>
      <c r="O243" s="155"/>
      <c r="P243" s="155"/>
      <c r="Q243" s="155"/>
      <c r="R243" s="156"/>
      <c r="S243" s="156"/>
      <c r="T243" s="156"/>
      <c r="U243" s="156"/>
      <c r="V243" s="156"/>
      <c r="W243" s="156"/>
      <c r="X243" s="156"/>
      <c r="Y243" s="156"/>
      <c r="Z243" s="146"/>
      <c r="AA243" s="146"/>
      <c r="AB243" s="146"/>
      <c r="AC243" s="146"/>
      <c r="AD243" s="146"/>
      <c r="AE243" s="146"/>
      <c r="AF243" s="146"/>
      <c r="AG243" s="146" t="s">
        <v>141</v>
      </c>
      <c r="AH243" s="146">
        <v>0</v>
      </c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ht="22.5" outlineLevel="1" x14ac:dyDescent="0.2">
      <c r="A244" s="167">
        <v>85</v>
      </c>
      <c r="B244" s="168" t="s">
        <v>416</v>
      </c>
      <c r="C244" s="183" t="s">
        <v>417</v>
      </c>
      <c r="D244" s="169" t="s">
        <v>132</v>
      </c>
      <c r="E244" s="170">
        <v>1</v>
      </c>
      <c r="F244" s="171"/>
      <c r="G244" s="172">
        <f>ROUND(E244*F244,2)</f>
        <v>0</v>
      </c>
      <c r="H244" s="171"/>
      <c r="I244" s="172">
        <f>ROUND(E244*H244,2)</f>
        <v>0</v>
      </c>
      <c r="J244" s="171"/>
      <c r="K244" s="172">
        <f>ROUND(E244*J244,2)</f>
        <v>0</v>
      </c>
      <c r="L244" s="172">
        <v>21</v>
      </c>
      <c r="M244" s="172">
        <f>G244*(1+L244/100)</f>
        <v>0</v>
      </c>
      <c r="N244" s="170">
        <v>5.0000000000000001E-4</v>
      </c>
      <c r="O244" s="170">
        <f>ROUND(E244*N244,2)</f>
        <v>0</v>
      </c>
      <c r="P244" s="170">
        <v>0</v>
      </c>
      <c r="Q244" s="170">
        <f>ROUND(E244*P244,2)</f>
        <v>0</v>
      </c>
      <c r="R244" s="172"/>
      <c r="S244" s="172" t="s">
        <v>148</v>
      </c>
      <c r="T244" s="173" t="s">
        <v>149</v>
      </c>
      <c r="U244" s="156">
        <v>0</v>
      </c>
      <c r="V244" s="156">
        <f>ROUND(E244*U244,2)</f>
        <v>0</v>
      </c>
      <c r="W244" s="156"/>
      <c r="X244" s="156" t="s">
        <v>135</v>
      </c>
      <c r="Y244" s="156" t="s">
        <v>136</v>
      </c>
      <c r="Z244" s="146"/>
      <c r="AA244" s="146"/>
      <c r="AB244" s="146"/>
      <c r="AC244" s="146"/>
      <c r="AD244" s="146"/>
      <c r="AE244" s="146"/>
      <c r="AF244" s="146"/>
      <c r="AG244" s="146" t="s">
        <v>137</v>
      </c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2" x14ac:dyDescent="0.2">
      <c r="A245" s="153"/>
      <c r="B245" s="154"/>
      <c r="C245" s="184" t="s">
        <v>241</v>
      </c>
      <c r="D245" s="157"/>
      <c r="E245" s="158">
        <v>1</v>
      </c>
      <c r="F245" s="156"/>
      <c r="G245" s="156"/>
      <c r="H245" s="156"/>
      <c r="I245" s="156"/>
      <c r="J245" s="156"/>
      <c r="K245" s="156"/>
      <c r="L245" s="156"/>
      <c r="M245" s="156"/>
      <c r="N245" s="155"/>
      <c r="O245" s="155"/>
      <c r="P245" s="155"/>
      <c r="Q245" s="155"/>
      <c r="R245" s="156"/>
      <c r="S245" s="156"/>
      <c r="T245" s="156"/>
      <c r="U245" s="156"/>
      <c r="V245" s="156"/>
      <c r="W245" s="156"/>
      <c r="X245" s="156"/>
      <c r="Y245" s="156"/>
      <c r="Z245" s="146"/>
      <c r="AA245" s="146"/>
      <c r="AB245" s="146"/>
      <c r="AC245" s="146"/>
      <c r="AD245" s="146"/>
      <c r="AE245" s="146"/>
      <c r="AF245" s="146"/>
      <c r="AG245" s="146" t="s">
        <v>141</v>
      </c>
      <c r="AH245" s="146">
        <v>0</v>
      </c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1" x14ac:dyDescent="0.2">
      <c r="A246" s="167">
        <v>86</v>
      </c>
      <c r="B246" s="168" t="s">
        <v>418</v>
      </c>
      <c r="C246" s="183" t="s">
        <v>419</v>
      </c>
      <c r="D246" s="169" t="s">
        <v>132</v>
      </c>
      <c r="E246" s="170">
        <v>1</v>
      </c>
      <c r="F246" s="171"/>
      <c r="G246" s="172">
        <f>ROUND(E246*F246,2)</f>
        <v>0</v>
      </c>
      <c r="H246" s="171"/>
      <c r="I246" s="172">
        <f>ROUND(E246*H246,2)</f>
        <v>0</v>
      </c>
      <c r="J246" s="171"/>
      <c r="K246" s="172">
        <f>ROUND(E246*J246,2)</f>
        <v>0</v>
      </c>
      <c r="L246" s="172">
        <v>21</v>
      </c>
      <c r="M246" s="172">
        <f>G246*(1+L246/100)</f>
        <v>0</v>
      </c>
      <c r="N246" s="170">
        <v>5.0000000000000001E-4</v>
      </c>
      <c r="O246" s="170">
        <f>ROUND(E246*N246,2)</f>
        <v>0</v>
      </c>
      <c r="P246" s="170">
        <v>0</v>
      </c>
      <c r="Q246" s="170">
        <f>ROUND(E246*P246,2)</f>
        <v>0</v>
      </c>
      <c r="R246" s="172"/>
      <c r="S246" s="172" t="s">
        <v>148</v>
      </c>
      <c r="T246" s="173" t="s">
        <v>149</v>
      </c>
      <c r="U246" s="156">
        <v>9.2999999999999999E-2</v>
      </c>
      <c r="V246" s="156">
        <f>ROUND(E246*U246,2)</f>
        <v>0.09</v>
      </c>
      <c r="W246" s="156"/>
      <c r="X246" s="156" t="s">
        <v>135</v>
      </c>
      <c r="Y246" s="156" t="s">
        <v>136</v>
      </c>
      <c r="Z246" s="146"/>
      <c r="AA246" s="146"/>
      <c r="AB246" s="146"/>
      <c r="AC246" s="146"/>
      <c r="AD246" s="146"/>
      <c r="AE246" s="146"/>
      <c r="AF246" s="146"/>
      <c r="AG246" s="146" t="s">
        <v>137</v>
      </c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outlineLevel="2" x14ac:dyDescent="0.2">
      <c r="A247" s="153"/>
      <c r="B247" s="154"/>
      <c r="C247" s="184" t="s">
        <v>241</v>
      </c>
      <c r="D247" s="157"/>
      <c r="E247" s="158">
        <v>1</v>
      </c>
      <c r="F247" s="156"/>
      <c r="G247" s="156"/>
      <c r="H247" s="156"/>
      <c r="I247" s="156"/>
      <c r="J247" s="156"/>
      <c r="K247" s="156"/>
      <c r="L247" s="156"/>
      <c r="M247" s="156"/>
      <c r="N247" s="155"/>
      <c r="O247" s="155"/>
      <c r="P247" s="155"/>
      <c r="Q247" s="155"/>
      <c r="R247" s="156"/>
      <c r="S247" s="156"/>
      <c r="T247" s="156"/>
      <c r="U247" s="156"/>
      <c r="V247" s="156"/>
      <c r="W247" s="156"/>
      <c r="X247" s="156"/>
      <c r="Y247" s="156"/>
      <c r="Z247" s="146"/>
      <c r="AA247" s="146"/>
      <c r="AB247" s="146"/>
      <c r="AC247" s="146"/>
      <c r="AD247" s="146"/>
      <c r="AE247" s="146"/>
      <c r="AF247" s="146"/>
      <c r="AG247" s="146" t="s">
        <v>141</v>
      </c>
      <c r="AH247" s="146">
        <v>0</v>
      </c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1" x14ac:dyDescent="0.2">
      <c r="A248" s="167">
        <v>87</v>
      </c>
      <c r="B248" s="168" t="s">
        <v>420</v>
      </c>
      <c r="C248" s="183" t="s">
        <v>421</v>
      </c>
      <c r="D248" s="169" t="s">
        <v>132</v>
      </c>
      <c r="E248" s="170">
        <v>2</v>
      </c>
      <c r="F248" s="171"/>
      <c r="G248" s="172">
        <f>ROUND(E248*F248,2)</f>
        <v>0</v>
      </c>
      <c r="H248" s="171"/>
      <c r="I248" s="172">
        <f>ROUND(E248*H248,2)</f>
        <v>0</v>
      </c>
      <c r="J248" s="171"/>
      <c r="K248" s="172">
        <f>ROUND(E248*J248,2)</f>
        <v>0</v>
      </c>
      <c r="L248" s="172">
        <v>21</v>
      </c>
      <c r="M248" s="172">
        <f>G248*(1+L248/100)</f>
        <v>0</v>
      </c>
      <c r="N248" s="170">
        <v>5.0000000000000001E-3</v>
      </c>
      <c r="O248" s="170">
        <f>ROUND(E248*N248,2)</f>
        <v>0.01</v>
      </c>
      <c r="P248" s="170">
        <v>0</v>
      </c>
      <c r="Q248" s="170">
        <f>ROUND(E248*P248,2)</f>
        <v>0</v>
      </c>
      <c r="R248" s="172"/>
      <c r="S248" s="172" t="s">
        <v>148</v>
      </c>
      <c r="T248" s="173" t="s">
        <v>149</v>
      </c>
      <c r="U248" s="156">
        <v>0.54</v>
      </c>
      <c r="V248" s="156">
        <f>ROUND(E248*U248,2)</f>
        <v>1.08</v>
      </c>
      <c r="W248" s="156"/>
      <c r="X248" s="156" t="s">
        <v>135</v>
      </c>
      <c r="Y248" s="156" t="s">
        <v>136</v>
      </c>
      <c r="Z248" s="146"/>
      <c r="AA248" s="146"/>
      <c r="AB248" s="146"/>
      <c r="AC248" s="146"/>
      <c r="AD248" s="146"/>
      <c r="AE248" s="146"/>
      <c r="AF248" s="146"/>
      <c r="AG248" s="146" t="s">
        <v>137</v>
      </c>
      <c r="AH248" s="146"/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2" x14ac:dyDescent="0.2">
      <c r="A249" s="153"/>
      <c r="B249" s="154"/>
      <c r="C249" s="184" t="s">
        <v>321</v>
      </c>
      <c r="D249" s="157"/>
      <c r="E249" s="158">
        <v>2</v>
      </c>
      <c r="F249" s="156"/>
      <c r="G249" s="156"/>
      <c r="H249" s="156"/>
      <c r="I249" s="156"/>
      <c r="J249" s="156"/>
      <c r="K249" s="156"/>
      <c r="L249" s="156"/>
      <c r="M249" s="156"/>
      <c r="N249" s="155"/>
      <c r="O249" s="155"/>
      <c r="P249" s="155"/>
      <c r="Q249" s="155"/>
      <c r="R249" s="156"/>
      <c r="S249" s="156"/>
      <c r="T249" s="156"/>
      <c r="U249" s="156"/>
      <c r="V249" s="156"/>
      <c r="W249" s="156"/>
      <c r="X249" s="156"/>
      <c r="Y249" s="156"/>
      <c r="Z249" s="146"/>
      <c r="AA249" s="146"/>
      <c r="AB249" s="146"/>
      <c r="AC249" s="146"/>
      <c r="AD249" s="146"/>
      <c r="AE249" s="146"/>
      <c r="AF249" s="146"/>
      <c r="AG249" s="146" t="s">
        <v>141</v>
      </c>
      <c r="AH249" s="146">
        <v>0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ht="22.5" outlineLevel="1" x14ac:dyDescent="0.2">
      <c r="A250" s="167">
        <v>88</v>
      </c>
      <c r="B250" s="168" t="s">
        <v>422</v>
      </c>
      <c r="C250" s="183" t="s">
        <v>423</v>
      </c>
      <c r="D250" s="169" t="s">
        <v>132</v>
      </c>
      <c r="E250" s="170">
        <v>1</v>
      </c>
      <c r="F250" s="171"/>
      <c r="G250" s="172">
        <f>ROUND(E250*F250,2)</f>
        <v>0</v>
      </c>
      <c r="H250" s="171"/>
      <c r="I250" s="172">
        <f>ROUND(E250*H250,2)</f>
        <v>0</v>
      </c>
      <c r="J250" s="171"/>
      <c r="K250" s="172">
        <f>ROUND(E250*J250,2)</f>
        <v>0</v>
      </c>
      <c r="L250" s="172">
        <v>21</v>
      </c>
      <c r="M250" s="172">
        <f>G250*(1+L250/100)</f>
        <v>0</v>
      </c>
      <c r="N250" s="170">
        <v>0</v>
      </c>
      <c r="O250" s="170">
        <f>ROUND(E250*N250,2)</f>
        <v>0</v>
      </c>
      <c r="P250" s="170">
        <v>0</v>
      </c>
      <c r="Q250" s="170">
        <f>ROUND(E250*P250,2)</f>
        <v>0</v>
      </c>
      <c r="R250" s="172"/>
      <c r="S250" s="172" t="s">
        <v>148</v>
      </c>
      <c r="T250" s="173" t="s">
        <v>149</v>
      </c>
      <c r="U250" s="156">
        <v>0</v>
      </c>
      <c r="V250" s="156">
        <f>ROUND(E250*U250,2)</f>
        <v>0</v>
      </c>
      <c r="W250" s="156"/>
      <c r="X250" s="156" t="s">
        <v>135</v>
      </c>
      <c r="Y250" s="156" t="s">
        <v>136</v>
      </c>
      <c r="Z250" s="146"/>
      <c r="AA250" s="146"/>
      <c r="AB250" s="146"/>
      <c r="AC250" s="146"/>
      <c r="AD250" s="146"/>
      <c r="AE250" s="146"/>
      <c r="AF250" s="146"/>
      <c r="AG250" s="146" t="s">
        <v>137</v>
      </c>
      <c r="AH250" s="146"/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outlineLevel="2" x14ac:dyDescent="0.2">
      <c r="A251" s="153"/>
      <c r="B251" s="154"/>
      <c r="C251" s="184" t="s">
        <v>241</v>
      </c>
      <c r="D251" s="157"/>
      <c r="E251" s="158">
        <v>1</v>
      </c>
      <c r="F251" s="156"/>
      <c r="G251" s="156"/>
      <c r="H251" s="156"/>
      <c r="I251" s="156"/>
      <c r="J251" s="156"/>
      <c r="K251" s="156"/>
      <c r="L251" s="156"/>
      <c r="M251" s="156"/>
      <c r="N251" s="155"/>
      <c r="O251" s="155"/>
      <c r="P251" s="155"/>
      <c r="Q251" s="155"/>
      <c r="R251" s="156"/>
      <c r="S251" s="156"/>
      <c r="T251" s="156"/>
      <c r="U251" s="156"/>
      <c r="V251" s="156"/>
      <c r="W251" s="156"/>
      <c r="X251" s="156"/>
      <c r="Y251" s="156"/>
      <c r="Z251" s="146"/>
      <c r="AA251" s="146"/>
      <c r="AB251" s="146"/>
      <c r="AC251" s="146"/>
      <c r="AD251" s="146"/>
      <c r="AE251" s="146"/>
      <c r="AF251" s="146"/>
      <c r="AG251" s="146" t="s">
        <v>141</v>
      </c>
      <c r="AH251" s="146">
        <v>0</v>
      </c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1" x14ac:dyDescent="0.2">
      <c r="A252" s="167">
        <v>89</v>
      </c>
      <c r="B252" s="168" t="s">
        <v>424</v>
      </c>
      <c r="C252" s="183" t="s">
        <v>425</v>
      </c>
      <c r="D252" s="169" t="s">
        <v>132</v>
      </c>
      <c r="E252" s="170">
        <v>2</v>
      </c>
      <c r="F252" s="171"/>
      <c r="G252" s="172">
        <f>ROUND(E252*F252,2)</f>
        <v>0</v>
      </c>
      <c r="H252" s="171"/>
      <c r="I252" s="172">
        <f>ROUND(E252*H252,2)</f>
        <v>0</v>
      </c>
      <c r="J252" s="171"/>
      <c r="K252" s="172">
        <f>ROUND(E252*J252,2)</f>
        <v>0</v>
      </c>
      <c r="L252" s="172">
        <v>21</v>
      </c>
      <c r="M252" s="172">
        <f>G252*(1+L252/100)</f>
        <v>0</v>
      </c>
      <c r="N252" s="170">
        <v>5.0000000000000001E-3</v>
      </c>
      <c r="O252" s="170">
        <f>ROUND(E252*N252,2)</f>
        <v>0.01</v>
      </c>
      <c r="P252" s="170">
        <v>0</v>
      </c>
      <c r="Q252" s="170">
        <f>ROUND(E252*P252,2)</f>
        <v>0</v>
      </c>
      <c r="R252" s="172"/>
      <c r="S252" s="172" t="s">
        <v>148</v>
      </c>
      <c r="T252" s="173" t="s">
        <v>149</v>
      </c>
      <c r="U252" s="156">
        <v>0</v>
      </c>
      <c r="V252" s="156">
        <f>ROUND(E252*U252,2)</f>
        <v>0</v>
      </c>
      <c r="W252" s="156"/>
      <c r="X252" s="156" t="s">
        <v>135</v>
      </c>
      <c r="Y252" s="156" t="s">
        <v>136</v>
      </c>
      <c r="Z252" s="146"/>
      <c r="AA252" s="146"/>
      <c r="AB252" s="146"/>
      <c r="AC252" s="146"/>
      <c r="AD252" s="146"/>
      <c r="AE252" s="146"/>
      <c r="AF252" s="146"/>
      <c r="AG252" s="146" t="s">
        <v>137</v>
      </c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2" x14ac:dyDescent="0.2">
      <c r="A253" s="153"/>
      <c r="B253" s="154"/>
      <c r="C253" s="184" t="s">
        <v>321</v>
      </c>
      <c r="D253" s="157"/>
      <c r="E253" s="158">
        <v>2</v>
      </c>
      <c r="F253" s="156"/>
      <c r="G253" s="156"/>
      <c r="H253" s="156"/>
      <c r="I253" s="156"/>
      <c r="J253" s="156"/>
      <c r="K253" s="156"/>
      <c r="L253" s="156"/>
      <c r="M253" s="156"/>
      <c r="N253" s="155"/>
      <c r="O253" s="155"/>
      <c r="P253" s="155"/>
      <c r="Q253" s="155"/>
      <c r="R253" s="156"/>
      <c r="S253" s="156"/>
      <c r="T253" s="156"/>
      <c r="U253" s="156"/>
      <c r="V253" s="156"/>
      <c r="W253" s="156"/>
      <c r="X253" s="156"/>
      <c r="Y253" s="156"/>
      <c r="Z253" s="146"/>
      <c r="AA253" s="146"/>
      <c r="AB253" s="146"/>
      <c r="AC253" s="146"/>
      <c r="AD253" s="146"/>
      <c r="AE253" s="146"/>
      <c r="AF253" s="146"/>
      <c r="AG253" s="146" t="s">
        <v>141</v>
      </c>
      <c r="AH253" s="146">
        <v>0</v>
      </c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1" x14ac:dyDescent="0.2">
      <c r="A254" s="175">
        <v>90</v>
      </c>
      <c r="B254" s="176" t="s">
        <v>426</v>
      </c>
      <c r="C254" s="185" t="s">
        <v>427</v>
      </c>
      <c r="D254" s="177" t="s">
        <v>232</v>
      </c>
      <c r="E254" s="178">
        <v>0.21820000000000001</v>
      </c>
      <c r="F254" s="179"/>
      <c r="G254" s="180">
        <f>ROUND(E254*F254,2)</f>
        <v>0</v>
      </c>
      <c r="H254" s="179"/>
      <c r="I254" s="180">
        <f>ROUND(E254*H254,2)</f>
        <v>0</v>
      </c>
      <c r="J254" s="179"/>
      <c r="K254" s="180">
        <f>ROUND(E254*J254,2)</f>
        <v>0</v>
      </c>
      <c r="L254" s="180">
        <v>21</v>
      </c>
      <c r="M254" s="180">
        <f>G254*(1+L254/100)</f>
        <v>0</v>
      </c>
      <c r="N254" s="178">
        <v>0</v>
      </c>
      <c r="O254" s="178">
        <f>ROUND(E254*N254,2)</f>
        <v>0</v>
      </c>
      <c r="P254" s="178">
        <v>0</v>
      </c>
      <c r="Q254" s="178">
        <f>ROUND(E254*P254,2)</f>
        <v>0</v>
      </c>
      <c r="R254" s="180" t="s">
        <v>246</v>
      </c>
      <c r="S254" s="180" t="s">
        <v>134</v>
      </c>
      <c r="T254" s="181" t="s">
        <v>134</v>
      </c>
      <c r="U254" s="156">
        <v>2.5750000000000002</v>
      </c>
      <c r="V254" s="156">
        <f>ROUND(E254*U254,2)</f>
        <v>0.56000000000000005</v>
      </c>
      <c r="W254" s="156"/>
      <c r="X254" s="156" t="s">
        <v>233</v>
      </c>
      <c r="Y254" s="156" t="s">
        <v>136</v>
      </c>
      <c r="Z254" s="146"/>
      <c r="AA254" s="146"/>
      <c r="AB254" s="146"/>
      <c r="AC254" s="146"/>
      <c r="AD254" s="146"/>
      <c r="AE254" s="146"/>
      <c r="AF254" s="146"/>
      <c r="AG254" s="146" t="s">
        <v>234</v>
      </c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ht="22.5" outlineLevel="1" x14ac:dyDescent="0.2">
      <c r="A255" s="175">
        <v>91</v>
      </c>
      <c r="B255" s="176" t="s">
        <v>428</v>
      </c>
      <c r="C255" s="185" t="s">
        <v>429</v>
      </c>
      <c r="D255" s="177" t="s">
        <v>232</v>
      </c>
      <c r="E255" s="178">
        <v>0.21820000000000001</v>
      </c>
      <c r="F255" s="179"/>
      <c r="G255" s="180">
        <f>ROUND(E255*F255,2)</f>
        <v>0</v>
      </c>
      <c r="H255" s="179"/>
      <c r="I255" s="180">
        <f>ROUND(E255*H255,2)</f>
        <v>0</v>
      </c>
      <c r="J255" s="179"/>
      <c r="K255" s="180">
        <f>ROUND(E255*J255,2)</f>
        <v>0</v>
      </c>
      <c r="L255" s="180">
        <v>21</v>
      </c>
      <c r="M255" s="180">
        <f>G255*(1+L255/100)</f>
        <v>0</v>
      </c>
      <c r="N255" s="178">
        <v>0</v>
      </c>
      <c r="O255" s="178">
        <f>ROUND(E255*N255,2)</f>
        <v>0</v>
      </c>
      <c r="P255" s="178">
        <v>0</v>
      </c>
      <c r="Q255" s="178">
        <f>ROUND(E255*P255,2)</f>
        <v>0</v>
      </c>
      <c r="R255" s="180" t="s">
        <v>246</v>
      </c>
      <c r="S255" s="180" t="s">
        <v>134</v>
      </c>
      <c r="T255" s="181" t="s">
        <v>134</v>
      </c>
      <c r="U255" s="156">
        <v>1.355</v>
      </c>
      <c r="V255" s="156">
        <f>ROUND(E255*U255,2)</f>
        <v>0.3</v>
      </c>
      <c r="W255" s="156"/>
      <c r="X255" s="156" t="s">
        <v>233</v>
      </c>
      <c r="Y255" s="156" t="s">
        <v>136</v>
      </c>
      <c r="Z255" s="146"/>
      <c r="AA255" s="146"/>
      <c r="AB255" s="146"/>
      <c r="AC255" s="146"/>
      <c r="AD255" s="146"/>
      <c r="AE255" s="146"/>
      <c r="AF255" s="146"/>
      <c r="AG255" s="146" t="s">
        <v>234</v>
      </c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x14ac:dyDescent="0.2">
      <c r="A256" s="160" t="s">
        <v>128</v>
      </c>
      <c r="B256" s="161" t="s">
        <v>80</v>
      </c>
      <c r="C256" s="182" t="s">
        <v>81</v>
      </c>
      <c r="D256" s="162"/>
      <c r="E256" s="163"/>
      <c r="F256" s="164"/>
      <c r="G256" s="164">
        <f>SUMIF(AG257:AG258,"&lt;&gt;NOR",G257:G258)</f>
        <v>0</v>
      </c>
      <c r="H256" s="164"/>
      <c r="I256" s="164">
        <f>SUM(I257:I258)</f>
        <v>0</v>
      </c>
      <c r="J256" s="164"/>
      <c r="K256" s="164">
        <f>SUM(K257:K258)</f>
        <v>0</v>
      </c>
      <c r="L256" s="164"/>
      <c r="M256" s="164">
        <f>SUM(M257:M258)</f>
        <v>0</v>
      </c>
      <c r="N256" s="163"/>
      <c r="O256" s="163">
        <f>SUM(O257:O258)</f>
        <v>0</v>
      </c>
      <c r="P256" s="163"/>
      <c r="Q256" s="163">
        <f>SUM(Q257:Q258)</f>
        <v>0</v>
      </c>
      <c r="R256" s="164"/>
      <c r="S256" s="164"/>
      <c r="T256" s="165"/>
      <c r="U256" s="159"/>
      <c r="V256" s="159">
        <f>SUM(V257:V258)</f>
        <v>0</v>
      </c>
      <c r="W256" s="159"/>
      <c r="X256" s="159"/>
      <c r="Y256" s="159"/>
      <c r="AG256" t="s">
        <v>129</v>
      </c>
    </row>
    <row r="257" spans="1:60" outlineLevel="1" x14ac:dyDescent="0.2">
      <c r="A257" s="167">
        <v>92</v>
      </c>
      <c r="B257" s="168" t="s">
        <v>430</v>
      </c>
      <c r="C257" s="183" t="s">
        <v>431</v>
      </c>
      <c r="D257" s="169"/>
      <c r="E257" s="170">
        <v>8</v>
      </c>
      <c r="F257" s="171"/>
      <c r="G257" s="172">
        <f>ROUND(E257*F257,2)</f>
        <v>0</v>
      </c>
      <c r="H257" s="171"/>
      <c r="I257" s="172">
        <f>ROUND(E257*H257,2)</f>
        <v>0</v>
      </c>
      <c r="J257" s="171"/>
      <c r="K257" s="172">
        <f>ROUND(E257*J257,2)</f>
        <v>0</v>
      </c>
      <c r="L257" s="172">
        <v>21</v>
      </c>
      <c r="M257" s="172">
        <f>G257*(1+L257/100)</f>
        <v>0</v>
      </c>
      <c r="N257" s="170">
        <v>0</v>
      </c>
      <c r="O257" s="170">
        <f>ROUND(E257*N257,2)</f>
        <v>0</v>
      </c>
      <c r="P257" s="170">
        <v>0</v>
      </c>
      <c r="Q257" s="170">
        <f>ROUND(E257*P257,2)</f>
        <v>0</v>
      </c>
      <c r="R257" s="172"/>
      <c r="S257" s="172" t="s">
        <v>148</v>
      </c>
      <c r="T257" s="173" t="s">
        <v>149</v>
      </c>
      <c r="U257" s="156">
        <v>0</v>
      </c>
      <c r="V257" s="156">
        <f>ROUND(E257*U257,2)</f>
        <v>0</v>
      </c>
      <c r="W257" s="156"/>
      <c r="X257" s="156" t="s">
        <v>135</v>
      </c>
      <c r="Y257" s="156" t="s">
        <v>136</v>
      </c>
      <c r="Z257" s="146"/>
      <c r="AA257" s="146"/>
      <c r="AB257" s="146"/>
      <c r="AC257" s="146"/>
      <c r="AD257" s="146"/>
      <c r="AE257" s="146"/>
      <c r="AF257" s="146"/>
      <c r="AG257" s="146" t="s">
        <v>137</v>
      </c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2" x14ac:dyDescent="0.2">
      <c r="A258" s="153"/>
      <c r="B258" s="154"/>
      <c r="C258" s="184" t="s">
        <v>191</v>
      </c>
      <c r="D258" s="157"/>
      <c r="E258" s="158">
        <v>8</v>
      </c>
      <c r="F258" s="156"/>
      <c r="G258" s="156"/>
      <c r="H258" s="156"/>
      <c r="I258" s="156"/>
      <c r="J258" s="156"/>
      <c r="K258" s="156"/>
      <c r="L258" s="156"/>
      <c r="M258" s="156"/>
      <c r="N258" s="155"/>
      <c r="O258" s="155"/>
      <c r="P258" s="155"/>
      <c r="Q258" s="155"/>
      <c r="R258" s="156"/>
      <c r="S258" s="156"/>
      <c r="T258" s="156"/>
      <c r="U258" s="156"/>
      <c r="V258" s="156"/>
      <c r="W258" s="156"/>
      <c r="X258" s="156"/>
      <c r="Y258" s="156"/>
      <c r="Z258" s="146"/>
      <c r="AA258" s="146"/>
      <c r="AB258" s="146"/>
      <c r="AC258" s="146"/>
      <c r="AD258" s="146"/>
      <c r="AE258" s="146"/>
      <c r="AF258" s="146"/>
      <c r="AG258" s="146" t="s">
        <v>141</v>
      </c>
      <c r="AH258" s="146">
        <v>0</v>
      </c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x14ac:dyDescent="0.2">
      <c r="A259" s="160" t="s">
        <v>128</v>
      </c>
      <c r="B259" s="161" t="s">
        <v>82</v>
      </c>
      <c r="C259" s="182" t="s">
        <v>83</v>
      </c>
      <c r="D259" s="162"/>
      <c r="E259" s="163"/>
      <c r="F259" s="164"/>
      <c r="G259" s="164">
        <f>SUMIF(AG260:AG261,"&lt;&gt;NOR",G260:G261)</f>
        <v>0</v>
      </c>
      <c r="H259" s="164"/>
      <c r="I259" s="164">
        <f>SUM(I260:I261)</f>
        <v>0</v>
      </c>
      <c r="J259" s="164"/>
      <c r="K259" s="164">
        <f>SUM(K260:K261)</f>
        <v>0</v>
      </c>
      <c r="L259" s="164"/>
      <c r="M259" s="164">
        <f>SUM(M260:M261)</f>
        <v>0</v>
      </c>
      <c r="N259" s="163"/>
      <c r="O259" s="163">
        <f>SUM(O260:O261)</f>
        <v>0</v>
      </c>
      <c r="P259" s="163"/>
      <c r="Q259" s="163">
        <f>SUM(Q260:Q261)</f>
        <v>0</v>
      </c>
      <c r="R259" s="164"/>
      <c r="S259" s="164"/>
      <c r="T259" s="165"/>
      <c r="U259" s="159"/>
      <c r="V259" s="159">
        <f>SUM(V260:V261)</f>
        <v>2.08</v>
      </c>
      <c r="W259" s="159"/>
      <c r="X259" s="159"/>
      <c r="Y259" s="159"/>
      <c r="AG259" t="s">
        <v>129</v>
      </c>
    </row>
    <row r="260" spans="1:60" outlineLevel="1" x14ac:dyDescent="0.2">
      <c r="A260" s="167">
        <v>93</v>
      </c>
      <c r="B260" s="168" t="s">
        <v>432</v>
      </c>
      <c r="C260" s="183" t="s">
        <v>433</v>
      </c>
      <c r="D260" s="169" t="s">
        <v>165</v>
      </c>
      <c r="E260" s="170">
        <v>130</v>
      </c>
      <c r="F260" s="171"/>
      <c r="G260" s="172">
        <f>ROUND(E260*F260,2)</f>
        <v>0</v>
      </c>
      <c r="H260" s="171"/>
      <c r="I260" s="172">
        <f>ROUND(E260*H260,2)</f>
        <v>0</v>
      </c>
      <c r="J260" s="171"/>
      <c r="K260" s="172">
        <f>ROUND(E260*J260,2)</f>
        <v>0</v>
      </c>
      <c r="L260" s="172">
        <v>21</v>
      </c>
      <c r="M260" s="172">
        <f>G260*(1+L260/100)</f>
        <v>0</v>
      </c>
      <c r="N260" s="170">
        <v>0</v>
      </c>
      <c r="O260" s="170">
        <f>ROUND(E260*N260,2)</f>
        <v>0</v>
      </c>
      <c r="P260" s="170">
        <v>0</v>
      </c>
      <c r="Q260" s="170">
        <f>ROUND(E260*P260,2)</f>
        <v>0</v>
      </c>
      <c r="R260" s="172" t="s">
        <v>434</v>
      </c>
      <c r="S260" s="172" t="s">
        <v>134</v>
      </c>
      <c r="T260" s="173" t="s">
        <v>386</v>
      </c>
      <c r="U260" s="156">
        <v>1.6E-2</v>
      </c>
      <c r="V260" s="156">
        <f>ROUND(E260*U260,2)</f>
        <v>2.08</v>
      </c>
      <c r="W260" s="156"/>
      <c r="X260" s="156" t="s">
        <v>135</v>
      </c>
      <c r="Y260" s="156" t="s">
        <v>136</v>
      </c>
      <c r="Z260" s="146"/>
      <c r="AA260" s="146"/>
      <c r="AB260" s="146"/>
      <c r="AC260" s="146"/>
      <c r="AD260" s="146"/>
      <c r="AE260" s="146"/>
      <c r="AF260" s="146"/>
      <c r="AG260" s="146" t="s">
        <v>137</v>
      </c>
      <c r="AH260" s="146"/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2" x14ac:dyDescent="0.2">
      <c r="A261" s="153"/>
      <c r="B261" s="154"/>
      <c r="C261" s="184" t="s">
        <v>435</v>
      </c>
      <c r="D261" s="157"/>
      <c r="E261" s="158">
        <v>130</v>
      </c>
      <c r="F261" s="156"/>
      <c r="G261" s="156"/>
      <c r="H261" s="156"/>
      <c r="I261" s="156"/>
      <c r="J261" s="156"/>
      <c r="K261" s="156"/>
      <c r="L261" s="156"/>
      <c r="M261" s="156"/>
      <c r="N261" s="155"/>
      <c r="O261" s="155"/>
      <c r="P261" s="155"/>
      <c r="Q261" s="155"/>
      <c r="R261" s="156"/>
      <c r="S261" s="156"/>
      <c r="T261" s="156"/>
      <c r="U261" s="156"/>
      <c r="V261" s="156"/>
      <c r="W261" s="156"/>
      <c r="X261" s="156"/>
      <c r="Y261" s="156"/>
      <c r="Z261" s="146"/>
      <c r="AA261" s="146"/>
      <c r="AB261" s="146"/>
      <c r="AC261" s="146"/>
      <c r="AD261" s="146"/>
      <c r="AE261" s="146"/>
      <c r="AF261" s="146"/>
      <c r="AG261" s="146" t="s">
        <v>141</v>
      </c>
      <c r="AH261" s="146">
        <v>0</v>
      </c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x14ac:dyDescent="0.2">
      <c r="A262" s="160" t="s">
        <v>128</v>
      </c>
      <c r="B262" s="161" t="s">
        <v>84</v>
      </c>
      <c r="C262" s="182" t="s">
        <v>85</v>
      </c>
      <c r="D262" s="162"/>
      <c r="E262" s="163"/>
      <c r="F262" s="164"/>
      <c r="G262" s="164">
        <f>SUMIF(AG263:AG264,"&lt;&gt;NOR",G263:G264)</f>
        <v>0</v>
      </c>
      <c r="H262" s="164"/>
      <c r="I262" s="164">
        <f>SUM(I263:I264)</f>
        <v>0</v>
      </c>
      <c r="J262" s="164"/>
      <c r="K262" s="164">
        <f>SUM(K263:K264)</f>
        <v>0</v>
      </c>
      <c r="L262" s="164"/>
      <c r="M262" s="164">
        <f>SUM(M263:M264)</f>
        <v>0</v>
      </c>
      <c r="N262" s="163"/>
      <c r="O262" s="163">
        <f>SUM(O263:O264)</f>
        <v>0</v>
      </c>
      <c r="P262" s="163"/>
      <c r="Q262" s="163">
        <f>SUM(Q263:Q264)</f>
        <v>0</v>
      </c>
      <c r="R262" s="164"/>
      <c r="S262" s="164"/>
      <c r="T262" s="165"/>
      <c r="U262" s="159"/>
      <c r="V262" s="159">
        <f>SUM(V263:V264)</f>
        <v>1.45</v>
      </c>
      <c r="W262" s="159"/>
      <c r="X262" s="159"/>
      <c r="Y262" s="159"/>
      <c r="AG262" t="s">
        <v>129</v>
      </c>
    </row>
    <row r="263" spans="1:60" outlineLevel="1" x14ac:dyDescent="0.2">
      <c r="A263" s="167">
        <v>94</v>
      </c>
      <c r="B263" s="168" t="s">
        <v>436</v>
      </c>
      <c r="C263" s="183" t="s">
        <v>437</v>
      </c>
      <c r="D263" s="169" t="s">
        <v>165</v>
      </c>
      <c r="E263" s="170">
        <v>50</v>
      </c>
      <c r="F263" s="171"/>
      <c r="G263" s="172">
        <f>ROUND(E263*F263,2)</f>
        <v>0</v>
      </c>
      <c r="H263" s="171"/>
      <c r="I263" s="172">
        <f>ROUND(E263*H263,2)</f>
        <v>0</v>
      </c>
      <c r="J263" s="171"/>
      <c r="K263" s="172">
        <f>ROUND(E263*J263,2)</f>
        <v>0</v>
      </c>
      <c r="L263" s="172">
        <v>21</v>
      </c>
      <c r="M263" s="172">
        <f>G263*(1+L263/100)</f>
        <v>0</v>
      </c>
      <c r="N263" s="170">
        <v>1.0000000000000001E-5</v>
      </c>
      <c r="O263" s="170">
        <f>ROUND(E263*N263,2)</f>
        <v>0</v>
      </c>
      <c r="P263" s="170">
        <v>0</v>
      </c>
      <c r="Q263" s="170">
        <f>ROUND(E263*P263,2)</f>
        <v>0</v>
      </c>
      <c r="R263" s="172" t="s">
        <v>438</v>
      </c>
      <c r="S263" s="172" t="s">
        <v>134</v>
      </c>
      <c r="T263" s="173" t="s">
        <v>134</v>
      </c>
      <c r="U263" s="156">
        <v>2.9000000000000001E-2</v>
      </c>
      <c r="V263" s="156">
        <f>ROUND(E263*U263,2)</f>
        <v>1.45</v>
      </c>
      <c r="W263" s="156"/>
      <c r="X263" s="156" t="s">
        <v>135</v>
      </c>
      <c r="Y263" s="156" t="s">
        <v>136</v>
      </c>
      <c r="Z263" s="146"/>
      <c r="AA263" s="146"/>
      <c r="AB263" s="146"/>
      <c r="AC263" s="146"/>
      <c r="AD263" s="146"/>
      <c r="AE263" s="146"/>
      <c r="AF263" s="146"/>
      <c r="AG263" s="146" t="s">
        <v>137</v>
      </c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outlineLevel="2" x14ac:dyDescent="0.2">
      <c r="A264" s="153"/>
      <c r="B264" s="154"/>
      <c r="C264" s="184" t="s">
        <v>158</v>
      </c>
      <c r="D264" s="157"/>
      <c r="E264" s="158">
        <v>50</v>
      </c>
      <c r="F264" s="156"/>
      <c r="G264" s="156"/>
      <c r="H264" s="156"/>
      <c r="I264" s="156"/>
      <c r="J264" s="156"/>
      <c r="K264" s="156"/>
      <c r="L264" s="156"/>
      <c r="M264" s="156"/>
      <c r="N264" s="155"/>
      <c r="O264" s="155"/>
      <c r="P264" s="155"/>
      <c r="Q264" s="155"/>
      <c r="R264" s="156"/>
      <c r="S264" s="156"/>
      <c r="T264" s="156"/>
      <c r="U264" s="156"/>
      <c r="V264" s="156"/>
      <c r="W264" s="156"/>
      <c r="X264" s="156"/>
      <c r="Y264" s="156"/>
      <c r="Z264" s="146"/>
      <c r="AA264" s="146"/>
      <c r="AB264" s="146"/>
      <c r="AC264" s="146"/>
      <c r="AD264" s="146"/>
      <c r="AE264" s="146"/>
      <c r="AF264" s="146"/>
      <c r="AG264" s="146" t="s">
        <v>141</v>
      </c>
      <c r="AH264" s="146">
        <v>0</v>
      </c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x14ac:dyDescent="0.2">
      <c r="A265" s="160" t="s">
        <v>128</v>
      </c>
      <c r="B265" s="161" t="s">
        <v>86</v>
      </c>
      <c r="C265" s="182" t="s">
        <v>87</v>
      </c>
      <c r="D265" s="162"/>
      <c r="E265" s="163"/>
      <c r="F265" s="164"/>
      <c r="G265" s="164">
        <f>SUMIF(AG266:AG296,"&lt;&gt;NOR",G266:G296)</f>
        <v>0</v>
      </c>
      <c r="H265" s="164"/>
      <c r="I265" s="164">
        <f>SUM(I266:I296)</f>
        <v>0</v>
      </c>
      <c r="J265" s="164"/>
      <c r="K265" s="164">
        <f>SUM(K266:K296)</f>
        <v>0</v>
      </c>
      <c r="L265" s="164"/>
      <c r="M265" s="164">
        <f>SUM(M266:M296)</f>
        <v>0</v>
      </c>
      <c r="N265" s="163"/>
      <c r="O265" s="163">
        <f>SUM(O266:O296)</f>
        <v>0</v>
      </c>
      <c r="P265" s="163"/>
      <c r="Q265" s="163">
        <f>SUM(Q266:Q296)</f>
        <v>0</v>
      </c>
      <c r="R265" s="164"/>
      <c r="S265" s="164"/>
      <c r="T265" s="165"/>
      <c r="U265" s="159"/>
      <c r="V265" s="159">
        <f>SUM(V266:V296)</f>
        <v>26.41</v>
      </c>
      <c r="W265" s="159"/>
      <c r="X265" s="159"/>
      <c r="Y265" s="159"/>
      <c r="AG265" t="s">
        <v>129</v>
      </c>
    </row>
    <row r="266" spans="1:60" outlineLevel="1" x14ac:dyDescent="0.2">
      <c r="A266" s="167">
        <v>95</v>
      </c>
      <c r="B266" s="168" t="s">
        <v>439</v>
      </c>
      <c r="C266" s="183" t="s">
        <v>440</v>
      </c>
      <c r="D266" s="169" t="s">
        <v>194</v>
      </c>
      <c r="E266" s="170">
        <v>40.119999999999997</v>
      </c>
      <c r="F266" s="171"/>
      <c r="G266" s="172">
        <f>ROUND(E266*F266,2)</f>
        <v>0</v>
      </c>
      <c r="H266" s="171"/>
      <c r="I266" s="172">
        <f>ROUND(E266*H266,2)</f>
        <v>0</v>
      </c>
      <c r="J266" s="171"/>
      <c r="K266" s="172">
        <f>ROUND(E266*J266,2)</f>
        <v>0</v>
      </c>
      <c r="L266" s="172">
        <v>21</v>
      </c>
      <c r="M266" s="172">
        <f>G266*(1+L266/100)</f>
        <v>0</v>
      </c>
      <c r="N266" s="170">
        <v>0</v>
      </c>
      <c r="O266" s="170">
        <f>ROUND(E266*N266,2)</f>
        <v>0</v>
      </c>
      <c r="P266" s="170">
        <v>0</v>
      </c>
      <c r="Q266" s="170">
        <f>ROUND(E266*P266,2)</f>
        <v>0</v>
      </c>
      <c r="R266" s="172"/>
      <c r="S266" s="172" t="s">
        <v>134</v>
      </c>
      <c r="T266" s="173" t="s">
        <v>134</v>
      </c>
      <c r="U266" s="156">
        <v>0</v>
      </c>
      <c r="V266" s="156">
        <f>ROUND(E266*U266,2)</f>
        <v>0</v>
      </c>
      <c r="W266" s="156"/>
      <c r="X266" s="156" t="s">
        <v>135</v>
      </c>
      <c r="Y266" s="156" t="s">
        <v>136</v>
      </c>
      <c r="Z266" s="146"/>
      <c r="AA266" s="146"/>
      <c r="AB266" s="146"/>
      <c r="AC266" s="146"/>
      <c r="AD266" s="146"/>
      <c r="AE266" s="146"/>
      <c r="AF266" s="146"/>
      <c r="AG266" s="146" t="s">
        <v>137</v>
      </c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2" x14ac:dyDescent="0.2">
      <c r="A267" s="153"/>
      <c r="B267" s="154"/>
      <c r="C267" s="184" t="s">
        <v>196</v>
      </c>
      <c r="D267" s="157"/>
      <c r="E267" s="158">
        <v>8.1999999999999993</v>
      </c>
      <c r="F267" s="156"/>
      <c r="G267" s="156"/>
      <c r="H267" s="156"/>
      <c r="I267" s="156"/>
      <c r="J267" s="156"/>
      <c r="K267" s="156"/>
      <c r="L267" s="156"/>
      <c r="M267" s="156"/>
      <c r="N267" s="155"/>
      <c r="O267" s="155"/>
      <c r="P267" s="155"/>
      <c r="Q267" s="155"/>
      <c r="R267" s="156"/>
      <c r="S267" s="156"/>
      <c r="T267" s="156"/>
      <c r="U267" s="156"/>
      <c r="V267" s="156"/>
      <c r="W267" s="156"/>
      <c r="X267" s="156"/>
      <c r="Y267" s="156"/>
      <c r="Z267" s="146"/>
      <c r="AA267" s="146"/>
      <c r="AB267" s="146"/>
      <c r="AC267" s="146"/>
      <c r="AD267" s="146"/>
      <c r="AE267" s="146"/>
      <c r="AF267" s="146"/>
      <c r="AG267" s="146" t="s">
        <v>141</v>
      </c>
      <c r="AH267" s="146">
        <v>5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3" x14ac:dyDescent="0.2">
      <c r="A268" s="153"/>
      <c r="B268" s="154"/>
      <c r="C268" s="184" t="s">
        <v>199</v>
      </c>
      <c r="D268" s="157"/>
      <c r="E268" s="158">
        <v>20.37</v>
      </c>
      <c r="F268" s="156"/>
      <c r="G268" s="156"/>
      <c r="H268" s="156"/>
      <c r="I268" s="156"/>
      <c r="J268" s="156"/>
      <c r="K268" s="156"/>
      <c r="L268" s="156"/>
      <c r="M268" s="156"/>
      <c r="N268" s="155"/>
      <c r="O268" s="155"/>
      <c r="P268" s="155"/>
      <c r="Q268" s="155"/>
      <c r="R268" s="156"/>
      <c r="S268" s="156"/>
      <c r="T268" s="156"/>
      <c r="U268" s="156"/>
      <c r="V268" s="156"/>
      <c r="W268" s="156"/>
      <c r="X268" s="156"/>
      <c r="Y268" s="156"/>
      <c r="Z268" s="146"/>
      <c r="AA268" s="146"/>
      <c r="AB268" s="146"/>
      <c r="AC268" s="146"/>
      <c r="AD268" s="146"/>
      <c r="AE268" s="146"/>
      <c r="AF268" s="146"/>
      <c r="AG268" s="146" t="s">
        <v>141</v>
      </c>
      <c r="AH268" s="146">
        <v>5</v>
      </c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3" x14ac:dyDescent="0.2">
      <c r="A269" s="153"/>
      <c r="B269" s="154"/>
      <c r="C269" s="184" t="s">
        <v>202</v>
      </c>
      <c r="D269" s="157"/>
      <c r="E269" s="158">
        <v>11.55</v>
      </c>
      <c r="F269" s="156"/>
      <c r="G269" s="156"/>
      <c r="H269" s="156"/>
      <c r="I269" s="156"/>
      <c r="J269" s="156"/>
      <c r="K269" s="156"/>
      <c r="L269" s="156"/>
      <c r="M269" s="156"/>
      <c r="N269" s="155"/>
      <c r="O269" s="155"/>
      <c r="P269" s="155"/>
      <c r="Q269" s="155"/>
      <c r="R269" s="156"/>
      <c r="S269" s="156"/>
      <c r="T269" s="156"/>
      <c r="U269" s="156"/>
      <c r="V269" s="156"/>
      <c r="W269" s="156"/>
      <c r="X269" s="156"/>
      <c r="Y269" s="156"/>
      <c r="Z269" s="146"/>
      <c r="AA269" s="146"/>
      <c r="AB269" s="146"/>
      <c r="AC269" s="146"/>
      <c r="AD269" s="146"/>
      <c r="AE269" s="146"/>
      <c r="AF269" s="146"/>
      <c r="AG269" s="146" t="s">
        <v>141</v>
      </c>
      <c r="AH269" s="146">
        <v>5</v>
      </c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1" x14ac:dyDescent="0.2">
      <c r="A270" s="167">
        <v>96</v>
      </c>
      <c r="B270" s="168" t="s">
        <v>441</v>
      </c>
      <c r="C270" s="183" t="s">
        <v>442</v>
      </c>
      <c r="D270" s="169" t="s">
        <v>194</v>
      </c>
      <c r="E270" s="170">
        <v>10.5</v>
      </c>
      <c r="F270" s="171"/>
      <c r="G270" s="172">
        <f>ROUND(E270*F270,2)</f>
        <v>0</v>
      </c>
      <c r="H270" s="171"/>
      <c r="I270" s="172">
        <f>ROUND(E270*H270,2)</f>
        <v>0</v>
      </c>
      <c r="J270" s="171"/>
      <c r="K270" s="172">
        <f>ROUND(E270*J270,2)</f>
        <v>0</v>
      </c>
      <c r="L270" s="172">
        <v>21</v>
      </c>
      <c r="M270" s="172">
        <f>G270*(1+L270/100)</f>
        <v>0</v>
      </c>
      <c r="N270" s="170">
        <v>0</v>
      </c>
      <c r="O270" s="170">
        <f>ROUND(E270*N270,2)</f>
        <v>0</v>
      </c>
      <c r="P270" s="170">
        <v>0</v>
      </c>
      <c r="Q270" s="170">
        <f>ROUND(E270*P270,2)</f>
        <v>0</v>
      </c>
      <c r="R270" s="172"/>
      <c r="S270" s="172" t="s">
        <v>134</v>
      </c>
      <c r="T270" s="173" t="s">
        <v>134</v>
      </c>
      <c r="U270" s="156">
        <v>0</v>
      </c>
      <c r="V270" s="156">
        <f>ROUND(E270*U270,2)</f>
        <v>0</v>
      </c>
      <c r="W270" s="156"/>
      <c r="X270" s="156" t="s">
        <v>135</v>
      </c>
      <c r="Y270" s="156" t="s">
        <v>136</v>
      </c>
      <c r="Z270" s="146"/>
      <c r="AA270" s="146"/>
      <c r="AB270" s="146"/>
      <c r="AC270" s="146"/>
      <c r="AD270" s="146"/>
      <c r="AE270" s="146"/>
      <c r="AF270" s="146"/>
      <c r="AG270" s="146" t="s">
        <v>137</v>
      </c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2" x14ac:dyDescent="0.2">
      <c r="A271" s="153"/>
      <c r="B271" s="154"/>
      <c r="C271" s="184" t="s">
        <v>205</v>
      </c>
      <c r="D271" s="157"/>
      <c r="E271" s="158">
        <v>10.5</v>
      </c>
      <c r="F271" s="156"/>
      <c r="G271" s="156"/>
      <c r="H271" s="156"/>
      <c r="I271" s="156"/>
      <c r="J271" s="156"/>
      <c r="K271" s="156"/>
      <c r="L271" s="156"/>
      <c r="M271" s="156"/>
      <c r="N271" s="155"/>
      <c r="O271" s="155"/>
      <c r="P271" s="155"/>
      <c r="Q271" s="155"/>
      <c r="R271" s="156"/>
      <c r="S271" s="156"/>
      <c r="T271" s="156"/>
      <c r="U271" s="156"/>
      <c r="V271" s="156"/>
      <c r="W271" s="156"/>
      <c r="X271" s="156"/>
      <c r="Y271" s="156"/>
      <c r="Z271" s="146"/>
      <c r="AA271" s="146"/>
      <c r="AB271" s="146"/>
      <c r="AC271" s="146"/>
      <c r="AD271" s="146"/>
      <c r="AE271" s="146"/>
      <c r="AF271" s="146"/>
      <c r="AG271" s="146" t="s">
        <v>141</v>
      </c>
      <c r="AH271" s="146">
        <v>5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1" x14ac:dyDescent="0.2">
      <c r="A272" s="167">
        <v>97</v>
      </c>
      <c r="B272" s="168" t="s">
        <v>443</v>
      </c>
      <c r="C272" s="183" t="s">
        <v>444</v>
      </c>
      <c r="D272" s="169" t="s">
        <v>194</v>
      </c>
      <c r="E272" s="170">
        <v>15.7</v>
      </c>
      <c r="F272" s="171"/>
      <c r="G272" s="172">
        <f>ROUND(E272*F272,2)</f>
        <v>0</v>
      </c>
      <c r="H272" s="171"/>
      <c r="I272" s="172">
        <f>ROUND(E272*H272,2)</f>
        <v>0</v>
      </c>
      <c r="J272" s="171"/>
      <c r="K272" s="172">
        <f>ROUND(E272*J272,2)</f>
        <v>0</v>
      </c>
      <c r="L272" s="172">
        <v>21</v>
      </c>
      <c r="M272" s="172">
        <f>G272*(1+L272/100)</f>
        <v>0</v>
      </c>
      <c r="N272" s="170">
        <v>0</v>
      </c>
      <c r="O272" s="170">
        <f>ROUND(E272*N272,2)</f>
        <v>0</v>
      </c>
      <c r="P272" s="170">
        <v>0</v>
      </c>
      <c r="Q272" s="170">
        <f>ROUND(E272*P272,2)</f>
        <v>0</v>
      </c>
      <c r="R272" s="172"/>
      <c r="S272" s="172" t="s">
        <v>134</v>
      </c>
      <c r="T272" s="173" t="s">
        <v>134</v>
      </c>
      <c r="U272" s="156">
        <v>0</v>
      </c>
      <c r="V272" s="156">
        <f>ROUND(E272*U272,2)</f>
        <v>0</v>
      </c>
      <c r="W272" s="156"/>
      <c r="X272" s="156" t="s">
        <v>135</v>
      </c>
      <c r="Y272" s="156" t="s">
        <v>136</v>
      </c>
      <c r="Z272" s="146"/>
      <c r="AA272" s="146"/>
      <c r="AB272" s="146"/>
      <c r="AC272" s="146"/>
      <c r="AD272" s="146"/>
      <c r="AE272" s="146"/>
      <c r="AF272" s="146"/>
      <c r="AG272" s="146" t="s">
        <v>137</v>
      </c>
      <c r="AH272" s="146"/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outlineLevel="2" x14ac:dyDescent="0.2">
      <c r="A273" s="153"/>
      <c r="B273" s="154"/>
      <c r="C273" s="184" t="s">
        <v>208</v>
      </c>
      <c r="D273" s="157"/>
      <c r="E273" s="158">
        <v>15.7</v>
      </c>
      <c r="F273" s="156"/>
      <c r="G273" s="156"/>
      <c r="H273" s="156"/>
      <c r="I273" s="156"/>
      <c r="J273" s="156"/>
      <c r="K273" s="156"/>
      <c r="L273" s="156"/>
      <c r="M273" s="156"/>
      <c r="N273" s="155"/>
      <c r="O273" s="155"/>
      <c r="P273" s="155"/>
      <c r="Q273" s="155"/>
      <c r="R273" s="156"/>
      <c r="S273" s="156"/>
      <c r="T273" s="156"/>
      <c r="U273" s="156"/>
      <c r="V273" s="156"/>
      <c r="W273" s="156"/>
      <c r="X273" s="156"/>
      <c r="Y273" s="156"/>
      <c r="Z273" s="146"/>
      <c r="AA273" s="146"/>
      <c r="AB273" s="146"/>
      <c r="AC273" s="146"/>
      <c r="AD273" s="146"/>
      <c r="AE273" s="146"/>
      <c r="AF273" s="146"/>
      <c r="AG273" s="146" t="s">
        <v>141</v>
      </c>
      <c r="AH273" s="146">
        <v>5</v>
      </c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1" x14ac:dyDescent="0.2">
      <c r="A274" s="167">
        <v>98</v>
      </c>
      <c r="B274" s="168" t="s">
        <v>445</v>
      </c>
      <c r="C274" s="183" t="s">
        <v>446</v>
      </c>
      <c r="D274" s="169" t="s">
        <v>194</v>
      </c>
      <c r="E274" s="170">
        <v>36.1</v>
      </c>
      <c r="F274" s="171"/>
      <c r="G274" s="172">
        <f>ROUND(E274*F274,2)</f>
        <v>0</v>
      </c>
      <c r="H274" s="171"/>
      <c r="I274" s="172">
        <f>ROUND(E274*H274,2)</f>
        <v>0</v>
      </c>
      <c r="J274" s="171"/>
      <c r="K274" s="172">
        <f>ROUND(E274*J274,2)</f>
        <v>0</v>
      </c>
      <c r="L274" s="172">
        <v>21</v>
      </c>
      <c r="M274" s="172">
        <f>G274*(1+L274/100)</f>
        <v>0</v>
      </c>
      <c r="N274" s="170">
        <v>0</v>
      </c>
      <c r="O274" s="170">
        <f>ROUND(E274*N274,2)</f>
        <v>0</v>
      </c>
      <c r="P274" s="170">
        <v>0</v>
      </c>
      <c r="Q274" s="170">
        <f>ROUND(E274*P274,2)</f>
        <v>0</v>
      </c>
      <c r="R274" s="172"/>
      <c r="S274" s="172" t="s">
        <v>134</v>
      </c>
      <c r="T274" s="173" t="s">
        <v>134</v>
      </c>
      <c r="U274" s="156">
        <v>0</v>
      </c>
      <c r="V274" s="156">
        <f>ROUND(E274*U274,2)</f>
        <v>0</v>
      </c>
      <c r="W274" s="156"/>
      <c r="X274" s="156" t="s">
        <v>135</v>
      </c>
      <c r="Y274" s="156" t="s">
        <v>136</v>
      </c>
      <c r="Z274" s="146"/>
      <c r="AA274" s="146"/>
      <c r="AB274" s="146"/>
      <c r="AC274" s="146"/>
      <c r="AD274" s="146"/>
      <c r="AE274" s="146"/>
      <c r="AF274" s="146"/>
      <c r="AG274" s="146" t="s">
        <v>137</v>
      </c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2" x14ac:dyDescent="0.2">
      <c r="A275" s="153"/>
      <c r="B275" s="154"/>
      <c r="C275" s="184" t="s">
        <v>211</v>
      </c>
      <c r="D275" s="157"/>
      <c r="E275" s="158">
        <v>36.1</v>
      </c>
      <c r="F275" s="156"/>
      <c r="G275" s="156"/>
      <c r="H275" s="156"/>
      <c r="I275" s="156"/>
      <c r="J275" s="156"/>
      <c r="K275" s="156"/>
      <c r="L275" s="156"/>
      <c r="M275" s="156"/>
      <c r="N275" s="155"/>
      <c r="O275" s="155"/>
      <c r="P275" s="155"/>
      <c r="Q275" s="155"/>
      <c r="R275" s="156"/>
      <c r="S275" s="156"/>
      <c r="T275" s="156"/>
      <c r="U275" s="156"/>
      <c r="V275" s="156"/>
      <c r="W275" s="156"/>
      <c r="X275" s="156"/>
      <c r="Y275" s="156"/>
      <c r="Z275" s="146"/>
      <c r="AA275" s="146"/>
      <c r="AB275" s="146"/>
      <c r="AC275" s="146"/>
      <c r="AD275" s="146"/>
      <c r="AE275" s="146"/>
      <c r="AF275" s="146"/>
      <c r="AG275" s="146" t="s">
        <v>141</v>
      </c>
      <c r="AH275" s="146">
        <v>5</v>
      </c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1" x14ac:dyDescent="0.2">
      <c r="A276" s="167">
        <v>99</v>
      </c>
      <c r="B276" s="168" t="s">
        <v>447</v>
      </c>
      <c r="C276" s="183" t="s">
        <v>448</v>
      </c>
      <c r="D276" s="169" t="s">
        <v>194</v>
      </c>
      <c r="E276" s="170">
        <v>14.1</v>
      </c>
      <c r="F276" s="171"/>
      <c r="G276" s="172">
        <f>ROUND(E276*F276,2)</f>
        <v>0</v>
      </c>
      <c r="H276" s="171"/>
      <c r="I276" s="172">
        <f>ROUND(E276*H276,2)</f>
        <v>0</v>
      </c>
      <c r="J276" s="171"/>
      <c r="K276" s="172">
        <f>ROUND(E276*J276,2)</f>
        <v>0</v>
      </c>
      <c r="L276" s="172">
        <v>21</v>
      </c>
      <c r="M276" s="172">
        <f>G276*(1+L276/100)</f>
        <v>0</v>
      </c>
      <c r="N276" s="170">
        <v>0</v>
      </c>
      <c r="O276" s="170">
        <f>ROUND(E276*N276,2)</f>
        <v>0</v>
      </c>
      <c r="P276" s="170">
        <v>0</v>
      </c>
      <c r="Q276" s="170">
        <f>ROUND(E276*P276,2)</f>
        <v>0</v>
      </c>
      <c r="R276" s="172"/>
      <c r="S276" s="172" t="s">
        <v>134</v>
      </c>
      <c r="T276" s="173" t="s">
        <v>134</v>
      </c>
      <c r="U276" s="156">
        <v>0</v>
      </c>
      <c r="V276" s="156">
        <f>ROUND(E276*U276,2)</f>
        <v>0</v>
      </c>
      <c r="W276" s="156"/>
      <c r="X276" s="156" t="s">
        <v>135</v>
      </c>
      <c r="Y276" s="156" t="s">
        <v>136</v>
      </c>
      <c r="Z276" s="146"/>
      <c r="AA276" s="146"/>
      <c r="AB276" s="146"/>
      <c r="AC276" s="146"/>
      <c r="AD276" s="146"/>
      <c r="AE276" s="146"/>
      <c r="AF276" s="146"/>
      <c r="AG276" s="146" t="s">
        <v>137</v>
      </c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outlineLevel="2" x14ac:dyDescent="0.2">
      <c r="A277" s="153"/>
      <c r="B277" s="154"/>
      <c r="C277" s="184" t="s">
        <v>215</v>
      </c>
      <c r="D277" s="157"/>
      <c r="E277" s="158">
        <v>14.1</v>
      </c>
      <c r="F277" s="156"/>
      <c r="G277" s="156"/>
      <c r="H277" s="156"/>
      <c r="I277" s="156"/>
      <c r="J277" s="156"/>
      <c r="K277" s="156"/>
      <c r="L277" s="156"/>
      <c r="M277" s="156"/>
      <c r="N277" s="155"/>
      <c r="O277" s="155"/>
      <c r="P277" s="155"/>
      <c r="Q277" s="155"/>
      <c r="R277" s="156"/>
      <c r="S277" s="156"/>
      <c r="T277" s="156"/>
      <c r="U277" s="156"/>
      <c r="V277" s="156"/>
      <c r="W277" s="156"/>
      <c r="X277" s="156"/>
      <c r="Y277" s="156"/>
      <c r="Z277" s="146"/>
      <c r="AA277" s="146"/>
      <c r="AB277" s="146"/>
      <c r="AC277" s="146"/>
      <c r="AD277" s="146"/>
      <c r="AE277" s="146"/>
      <c r="AF277" s="146"/>
      <c r="AG277" s="146" t="s">
        <v>141</v>
      </c>
      <c r="AH277" s="146">
        <v>5</v>
      </c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1" x14ac:dyDescent="0.2">
      <c r="A278" s="167">
        <v>100</v>
      </c>
      <c r="B278" s="168" t="s">
        <v>449</v>
      </c>
      <c r="C278" s="183" t="s">
        <v>450</v>
      </c>
      <c r="D278" s="169" t="s">
        <v>194</v>
      </c>
      <c r="E278" s="170">
        <v>51.34</v>
      </c>
      <c r="F278" s="171"/>
      <c r="G278" s="172">
        <f>ROUND(E278*F278,2)</f>
        <v>0</v>
      </c>
      <c r="H278" s="171"/>
      <c r="I278" s="172">
        <f>ROUND(E278*H278,2)</f>
        <v>0</v>
      </c>
      <c r="J278" s="171"/>
      <c r="K278" s="172">
        <f>ROUND(E278*J278,2)</f>
        <v>0</v>
      </c>
      <c r="L278" s="172">
        <v>21</v>
      </c>
      <c r="M278" s="172">
        <f>G278*(1+L278/100)</f>
        <v>0</v>
      </c>
      <c r="N278" s="170">
        <v>0</v>
      </c>
      <c r="O278" s="170">
        <f>ROUND(E278*N278,2)</f>
        <v>0</v>
      </c>
      <c r="P278" s="170">
        <v>0</v>
      </c>
      <c r="Q278" s="170">
        <f>ROUND(E278*P278,2)</f>
        <v>0</v>
      </c>
      <c r="R278" s="172"/>
      <c r="S278" s="172" t="s">
        <v>134</v>
      </c>
      <c r="T278" s="173" t="s">
        <v>134</v>
      </c>
      <c r="U278" s="156">
        <v>0</v>
      </c>
      <c r="V278" s="156">
        <f>ROUND(E278*U278,2)</f>
        <v>0</v>
      </c>
      <c r="W278" s="156"/>
      <c r="X278" s="156" t="s">
        <v>135</v>
      </c>
      <c r="Y278" s="156" t="s">
        <v>136</v>
      </c>
      <c r="Z278" s="146"/>
      <c r="AA278" s="146"/>
      <c r="AB278" s="146"/>
      <c r="AC278" s="146"/>
      <c r="AD278" s="146"/>
      <c r="AE278" s="146"/>
      <c r="AF278" s="146"/>
      <c r="AG278" s="146" t="s">
        <v>137</v>
      </c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2" x14ac:dyDescent="0.2">
      <c r="A279" s="153"/>
      <c r="B279" s="154"/>
      <c r="C279" s="184" t="s">
        <v>219</v>
      </c>
      <c r="D279" s="157"/>
      <c r="E279" s="158">
        <v>51.34</v>
      </c>
      <c r="F279" s="156"/>
      <c r="G279" s="156"/>
      <c r="H279" s="156"/>
      <c r="I279" s="156"/>
      <c r="J279" s="156"/>
      <c r="K279" s="156"/>
      <c r="L279" s="156"/>
      <c r="M279" s="156"/>
      <c r="N279" s="155"/>
      <c r="O279" s="155"/>
      <c r="P279" s="155"/>
      <c r="Q279" s="155"/>
      <c r="R279" s="156"/>
      <c r="S279" s="156"/>
      <c r="T279" s="156"/>
      <c r="U279" s="156"/>
      <c r="V279" s="156"/>
      <c r="W279" s="156"/>
      <c r="X279" s="156"/>
      <c r="Y279" s="156"/>
      <c r="Z279" s="146"/>
      <c r="AA279" s="146"/>
      <c r="AB279" s="146"/>
      <c r="AC279" s="146"/>
      <c r="AD279" s="146"/>
      <c r="AE279" s="146"/>
      <c r="AF279" s="146"/>
      <c r="AG279" s="146" t="s">
        <v>141</v>
      </c>
      <c r="AH279" s="146">
        <v>5</v>
      </c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1" x14ac:dyDescent="0.2">
      <c r="A280" s="167">
        <v>101</v>
      </c>
      <c r="B280" s="168" t="s">
        <v>451</v>
      </c>
      <c r="C280" s="183" t="s">
        <v>452</v>
      </c>
      <c r="D280" s="169" t="s">
        <v>453</v>
      </c>
      <c r="E280" s="170">
        <v>1</v>
      </c>
      <c r="F280" s="171"/>
      <c r="G280" s="172">
        <f>ROUND(E280*F280,2)</f>
        <v>0</v>
      </c>
      <c r="H280" s="171"/>
      <c r="I280" s="172">
        <f>ROUND(E280*H280,2)</f>
        <v>0</v>
      </c>
      <c r="J280" s="171"/>
      <c r="K280" s="172">
        <f>ROUND(E280*J280,2)</f>
        <v>0</v>
      </c>
      <c r="L280" s="172">
        <v>21</v>
      </c>
      <c r="M280" s="172">
        <f>G280*(1+L280/100)</f>
        <v>0</v>
      </c>
      <c r="N280" s="170">
        <v>0</v>
      </c>
      <c r="O280" s="170">
        <f>ROUND(E280*N280,2)</f>
        <v>0</v>
      </c>
      <c r="P280" s="170">
        <v>0</v>
      </c>
      <c r="Q280" s="170">
        <f>ROUND(E280*P280,2)</f>
        <v>0</v>
      </c>
      <c r="R280" s="172"/>
      <c r="S280" s="172" t="s">
        <v>134</v>
      </c>
      <c r="T280" s="173" t="s">
        <v>134</v>
      </c>
      <c r="U280" s="156">
        <v>5.99</v>
      </c>
      <c r="V280" s="156">
        <f>ROUND(E280*U280,2)</f>
        <v>5.99</v>
      </c>
      <c r="W280" s="156"/>
      <c r="X280" s="156" t="s">
        <v>135</v>
      </c>
      <c r="Y280" s="156" t="s">
        <v>136</v>
      </c>
      <c r="Z280" s="146"/>
      <c r="AA280" s="146"/>
      <c r="AB280" s="146"/>
      <c r="AC280" s="146"/>
      <c r="AD280" s="146"/>
      <c r="AE280" s="146"/>
      <c r="AF280" s="146"/>
      <c r="AG280" s="146" t="s">
        <v>137</v>
      </c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2" x14ac:dyDescent="0.2">
      <c r="A281" s="153"/>
      <c r="B281" s="154"/>
      <c r="C281" s="184" t="s">
        <v>241</v>
      </c>
      <c r="D281" s="157"/>
      <c r="E281" s="158">
        <v>1</v>
      </c>
      <c r="F281" s="156"/>
      <c r="G281" s="156"/>
      <c r="H281" s="156"/>
      <c r="I281" s="156"/>
      <c r="J281" s="156"/>
      <c r="K281" s="156"/>
      <c r="L281" s="156"/>
      <c r="M281" s="156"/>
      <c r="N281" s="155"/>
      <c r="O281" s="155"/>
      <c r="P281" s="155"/>
      <c r="Q281" s="155"/>
      <c r="R281" s="156"/>
      <c r="S281" s="156"/>
      <c r="T281" s="156"/>
      <c r="U281" s="156"/>
      <c r="V281" s="156"/>
      <c r="W281" s="156"/>
      <c r="X281" s="156"/>
      <c r="Y281" s="156"/>
      <c r="Z281" s="146"/>
      <c r="AA281" s="146"/>
      <c r="AB281" s="146"/>
      <c r="AC281" s="146"/>
      <c r="AD281" s="146"/>
      <c r="AE281" s="146"/>
      <c r="AF281" s="146"/>
      <c r="AG281" s="146" t="s">
        <v>141</v>
      </c>
      <c r="AH281" s="146">
        <v>0</v>
      </c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1" x14ac:dyDescent="0.2">
      <c r="A282" s="167">
        <v>102</v>
      </c>
      <c r="B282" s="168" t="s">
        <v>454</v>
      </c>
      <c r="C282" s="183" t="s">
        <v>455</v>
      </c>
      <c r="D282" s="169" t="s">
        <v>453</v>
      </c>
      <c r="E282" s="170">
        <v>1</v>
      </c>
      <c r="F282" s="171"/>
      <c r="G282" s="172">
        <f>ROUND(E282*F282,2)</f>
        <v>0</v>
      </c>
      <c r="H282" s="171"/>
      <c r="I282" s="172">
        <f>ROUND(E282*H282,2)</f>
        <v>0</v>
      </c>
      <c r="J282" s="171"/>
      <c r="K282" s="172">
        <f>ROUND(E282*J282,2)</f>
        <v>0</v>
      </c>
      <c r="L282" s="172">
        <v>21</v>
      </c>
      <c r="M282" s="172">
        <f>G282*(1+L282/100)</f>
        <v>0</v>
      </c>
      <c r="N282" s="170">
        <v>0</v>
      </c>
      <c r="O282" s="170">
        <f>ROUND(E282*N282,2)</f>
        <v>0</v>
      </c>
      <c r="P282" s="170">
        <v>0</v>
      </c>
      <c r="Q282" s="170">
        <f>ROUND(E282*P282,2)</f>
        <v>0</v>
      </c>
      <c r="R282" s="172"/>
      <c r="S282" s="172" t="s">
        <v>134</v>
      </c>
      <c r="T282" s="173" t="s">
        <v>134</v>
      </c>
      <c r="U282" s="156">
        <v>6.71</v>
      </c>
      <c r="V282" s="156">
        <f>ROUND(E282*U282,2)</f>
        <v>6.71</v>
      </c>
      <c r="W282" s="156"/>
      <c r="X282" s="156" t="s">
        <v>135</v>
      </c>
      <c r="Y282" s="156" t="s">
        <v>136</v>
      </c>
      <c r="Z282" s="146"/>
      <c r="AA282" s="146"/>
      <c r="AB282" s="146"/>
      <c r="AC282" s="146"/>
      <c r="AD282" s="146"/>
      <c r="AE282" s="146"/>
      <c r="AF282" s="146"/>
      <c r="AG282" s="146" t="s">
        <v>456</v>
      </c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2" x14ac:dyDescent="0.2">
      <c r="A283" s="153"/>
      <c r="B283" s="154"/>
      <c r="C283" s="184" t="s">
        <v>241</v>
      </c>
      <c r="D283" s="157"/>
      <c r="E283" s="158">
        <v>1</v>
      </c>
      <c r="F283" s="156"/>
      <c r="G283" s="156"/>
      <c r="H283" s="156"/>
      <c r="I283" s="156"/>
      <c r="J283" s="156"/>
      <c r="K283" s="156"/>
      <c r="L283" s="156"/>
      <c r="M283" s="156"/>
      <c r="N283" s="155"/>
      <c r="O283" s="155"/>
      <c r="P283" s="155"/>
      <c r="Q283" s="155"/>
      <c r="R283" s="156"/>
      <c r="S283" s="156"/>
      <c r="T283" s="156"/>
      <c r="U283" s="156"/>
      <c r="V283" s="156"/>
      <c r="W283" s="156"/>
      <c r="X283" s="156"/>
      <c r="Y283" s="156"/>
      <c r="Z283" s="146"/>
      <c r="AA283" s="146"/>
      <c r="AB283" s="146"/>
      <c r="AC283" s="146"/>
      <c r="AD283" s="146"/>
      <c r="AE283" s="146"/>
      <c r="AF283" s="146"/>
      <c r="AG283" s="146" t="s">
        <v>141</v>
      </c>
      <c r="AH283" s="146">
        <v>0</v>
      </c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1" x14ac:dyDescent="0.2">
      <c r="A284" s="167">
        <v>103</v>
      </c>
      <c r="B284" s="168" t="s">
        <v>457</v>
      </c>
      <c r="C284" s="183" t="s">
        <v>458</v>
      </c>
      <c r="D284" s="169" t="s">
        <v>453</v>
      </c>
      <c r="E284" s="170">
        <v>1</v>
      </c>
      <c r="F284" s="171"/>
      <c r="G284" s="172">
        <f>ROUND(E284*F284,2)</f>
        <v>0</v>
      </c>
      <c r="H284" s="171"/>
      <c r="I284" s="172">
        <f>ROUND(E284*H284,2)</f>
        <v>0</v>
      </c>
      <c r="J284" s="171"/>
      <c r="K284" s="172">
        <f>ROUND(E284*J284,2)</f>
        <v>0</v>
      </c>
      <c r="L284" s="172">
        <v>21</v>
      </c>
      <c r="M284" s="172">
        <f>G284*(1+L284/100)</f>
        <v>0</v>
      </c>
      <c r="N284" s="170">
        <v>0</v>
      </c>
      <c r="O284" s="170">
        <f>ROUND(E284*N284,2)</f>
        <v>0</v>
      </c>
      <c r="P284" s="170">
        <v>0</v>
      </c>
      <c r="Q284" s="170">
        <f>ROUND(E284*P284,2)</f>
        <v>0</v>
      </c>
      <c r="R284" s="172"/>
      <c r="S284" s="172" t="s">
        <v>134</v>
      </c>
      <c r="T284" s="173" t="s">
        <v>134</v>
      </c>
      <c r="U284" s="156">
        <v>7.43</v>
      </c>
      <c r="V284" s="156">
        <f>ROUND(E284*U284,2)</f>
        <v>7.43</v>
      </c>
      <c r="W284" s="156"/>
      <c r="X284" s="156" t="s">
        <v>135</v>
      </c>
      <c r="Y284" s="156" t="s">
        <v>136</v>
      </c>
      <c r="Z284" s="146"/>
      <c r="AA284" s="146"/>
      <c r="AB284" s="146"/>
      <c r="AC284" s="146"/>
      <c r="AD284" s="146"/>
      <c r="AE284" s="146"/>
      <c r="AF284" s="146"/>
      <c r="AG284" s="146" t="s">
        <v>456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outlineLevel="2" x14ac:dyDescent="0.2">
      <c r="A285" s="153"/>
      <c r="B285" s="154"/>
      <c r="C285" s="184" t="s">
        <v>241</v>
      </c>
      <c r="D285" s="157"/>
      <c r="E285" s="158">
        <v>1</v>
      </c>
      <c r="F285" s="156"/>
      <c r="G285" s="156"/>
      <c r="H285" s="156"/>
      <c r="I285" s="156"/>
      <c r="J285" s="156"/>
      <c r="K285" s="156"/>
      <c r="L285" s="156"/>
      <c r="M285" s="156"/>
      <c r="N285" s="155"/>
      <c r="O285" s="155"/>
      <c r="P285" s="155"/>
      <c r="Q285" s="155"/>
      <c r="R285" s="156"/>
      <c r="S285" s="156"/>
      <c r="T285" s="156"/>
      <c r="U285" s="156"/>
      <c r="V285" s="156"/>
      <c r="W285" s="156"/>
      <c r="X285" s="156"/>
      <c r="Y285" s="156"/>
      <c r="Z285" s="146"/>
      <c r="AA285" s="146"/>
      <c r="AB285" s="146"/>
      <c r="AC285" s="146"/>
      <c r="AD285" s="146"/>
      <c r="AE285" s="146"/>
      <c r="AF285" s="146"/>
      <c r="AG285" s="146" t="s">
        <v>141</v>
      </c>
      <c r="AH285" s="146">
        <v>0</v>
      </c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1" x14ac:dyDescent="0.2">
      <c r="A286" s="167">
        <v>104</v>
      </c>
      <c r="B286" s="168" t="s">
        <v>459</v>
      </c>
      <c r="C286" s="183" t="s">
        <v>460</v>
      </c>
      <c r="D286" s="169" t="s">
        <v>194</v>
      </c>
      <c r="E286" s="170">
        <v>50.62</v>
      </c>
      <c r="F286" s="171"/>
      <c r="G286" s="172">
        <f>ROUND(E286*F286,2)</f>
        <v>0</v>
      </c>
      <c r="H286" s="171"/>
      <c r="I286" s="172">
        <f>ROUND(E286*H286,2)</f>
        <v>0</v>
      </c>
      <c r="J286" s="171"/>
      <c r="K286" s="172">
        <f>ROUND(E286*J286,2)</f>
        <v>0</v>
      </c>
      <c r="L286" s="172">
        <v>21</v>
      </c>
      <c r="M286" s="172">
        <f>G286*(1+L286/100)</f>
        <v>0</v>
      </c>
      <c r="N286" s="170">
        <v>0</v>
      </c>
      <c r="O286" s="170">
        <f>ROUND(E286*N286,2)</f>
        <v>0</v>
      </c>
      <c r="P286" s="170">
        <v>0</v>
      </c>
      <c r="Q286" s="170">
        <f>ROUND(E286*P286,2)</f>
        <v>0</v>
      </c>
      <c r="R286" s="172"/>
      <c r="S286" s="172" t="s">
        <v>134</v>
      </c>
      <c r="T286" s="173" t="s">
        <v>134</v>
      </c>
      <c r="U286" s="156">
        <v>1.9E-2</v>
      </c>
      <c r="V286" s="156">
        <f>ROUND(E286*U286,2)</f>
        <v>0.96</v>
      </c>
      <c r="W286" s="156"/>
      <c r="X286" s="156" t="s">
        <v>135</v>
      </c>
      <c r="Y286" s="156" t="s">
        <v>136</v>
      </c>
      <c r="Z286" s="146"/>
      <c r="AA286" s="146"/>
      <c r="AB286" s="146"/>
      <c r="AC286" s="146"/>
      <c r="AD286" s="146"/>
      <c r="AE286" s="146"/>
      <c r="AF286" s="146"/>
      <c r="AG286" s="146" t="s">
        <v>137</v>
      </c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2" x14ac:dyDescent="0.2">
      <c r="A287" s="153"/>
      <c r="B287" s="154"/>
      <c r="C287" s="184" t="s">
        <v>196</v>
      </c>
      <c r="D287" s="157"/>
      <c r="E287" s="158">
        <v>8.1999999999999993</v>
      </c>
      <c r="F287" s="156"/>
      <c r="G287" s="156"/>
      <c r="H287" s="156"/>
      <c r="I287" s="156"/>
      <c r="J287" s="156"/>
      <c r="K287" s="156"/>
      <c r="L287" s="156"/>
      <c r="M287" s="156"/>
      <c r="N287" s="155"/>
      <c r="O287" s="155"/>
      <c r="P287" s="155"/>
      <c r="Q287" s="155"/>
      <c r="R287" s="156"/>
      <c r="S287" s="156"/>
      <c r="T287" s="156"/>
      <c r="U287" s="156"/>
      <c r="V287" s="156"/>
      <c r="W287" s="156"/>
      <c r="X287" s="156"/>
      <c r="Y287" s="156"/>
      <c r="Z287" s="146"/>
      <c r="AA287" s="146"/>
      <c r="AB287" s="146"/>
      <c r="AC287" s="146"/>
      <c r="AD287" s="146"/>
      <c r="AE287" s="146"/>
      <c r="AF287" s="146"/>
      <c r="AG287" s="146" t="s">
        <v>141</v>
      </c>
      <c r="AH287" s="146">
        <v>5</v>
      </c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3" x14ac:dyDescent="0.2">
      <c r="A288" s="153"/>
      <c r="B288" s="154"/>
      <c r="C288" s="184" t="s">
        <v>199</v>
      </c>
      <c r="D288" s="157"/>
      <c r="E288" s="158">
        <v>20.37</v>
      </c>
      <c r="F288" s="156"/>
      <c r="G288" s="156"/>
      <c r="H288" s="156"/>
      <c r="I288" s="156"/>
      <c r="J288" s="156"/>
      <c r="K288" s="156"/>
      <c r="L288" s="156"/>
      <c r="M288" s="156"/>
      <c r="N288" s="155"/>
      <c r="O288" s="155"/>
      <c r="P288" s="155"/>
      <c r="Q288" s="155"/>
      <c r="R288" s="156"/>
      <c r="S288" s="156"/>
      <c r="T288" s="156"/>
      <c r="U288" s="156"/>
      <c r="V288" s="156"/>
      <c r="W288" s="156"/>
      <c r="X288" s="156"/>
      <c r="Y288" s="156"/>
      <c r="Z288" s="146"/>
      <c r="AA288" s="146"/>
      <c r="AB288" s="146"/>
      <c r="AC288" s="146"/>
      <c r="AD288" s="146"/>
      <c r="AE288" s="146"/>
      <c r="AF288" s="146"/>
      <c r="AG288" s="146" t="s">
        <v>141</v>
      </c>
      <c r="AH288" s="146">
        <v>5</v>
      </c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3" x14ac:dyDescent="0.2">
      <c r="A289" s="153"/>
      <c r="B289" s="154"/>
      <c r="C289" s="184" t="s">
        <v>202</v>
      </c>
      <c r="D289" s="157"/>
      <c r="E289" s="158">
        <v>11.55</v>
      </c>
      <c r="F289" s="156"/>
      <c r="G289" s="156"/>
      <c r="H289" s="156"/>
      <c r="I289" s="156"/>
      <c r="J289" s="156"/>
      <c r="K289" s="156"/>
      <c r="L289" s="156"/>
      <c r="M289" s="156"/>
      <c r="N289" s="155"/>
      <c r="O289" s="155"/>
      <c r="P289" s="155"/>
      <c r="Q289" s="155"/>
      <c r="R289" s="156"/>
      <c r="S289" s="156"/>
      <c r="T289" s="156"/>
      <c r="U289" s="156"/>
      <c r="V289" s="156"/>
      <c r="W289" s="156"/>
      <c r="X289" s="156"/>
      <c r="Y289" s="156"/>
      <c r="Z289" s="146"/>
      <c r="AA289" s="146"/>
      <c r="AB289" s="146"/>
      <c r="AC289" s="146"/>
      <c r="AD289" s="146"/>
      <c r="AE289" s="146"/>
      <c r="AF289" s="146"/>
      <c r="AG289" s="146" t="s">
        <v>141</v>
      </c>
      <c r="AH289" s="146">
        <v>5</v>
      </c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3" x14ac:dyDescent="0.2">
      <c r="A290" s="153"/>
      <c r="B290" s="154"/>
      <c r="C290" s="184" t="s">
        <v>205</v>
      </c>
      <c r="D290" s="157"/>
      <c r="E290" s="158">
        <v>10.5</v>
      </c>
      <c r="F290" s="156"/>
      <c r="G290" s="156"/>
      <c r="H290" s="156"/>
      <c r="I290" s="156"/>
      <c r="J290" s="156"/>
      <c r="K290" s="156"/>
      <c r="L290" s="156"/>
      <c r="M290" s="156"/>
      <c r="N290" s="155"/>
      <c r="O290" s="155"/>
      <c r="P290" s="155"/>
      <c r="Q290" s="155"/>
      <c r="R290" s="156"/>
      <c r="S290" s="156"/>
      <c r="T290" s="156"/>
      <c r="U290" s="156"/>
      <c r="V290" s="156"/>
      <c r="W290" s="156"/>
      <c r="X290" s="156"/>
      <c r="Y290" s="156"/>
      <c r="Z290" s="146"/>
      <c r="AA290" s="146"/>
      <c r="AB290" s="146"/>
      <c r="AC290" s="146"/>
      <c r="AD290" s="146"/>
      <c r="AE290" s="146"/>
      <c r="AF290" s="146"/>
      <c r="AG290" s="146" t="s">
        <v>141</v>
      </c>
      <c r="AH290" s="146">
        <v>5</v>
      </c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1" x14ac:dyDescent="0.2">
      <c r="A291" s="167">
        <v>105</v>
      </c>
      <c r="B291" s="168" t="s">
        <v>461</v>
      </c>
      <c r="C291" s="183" t="s">
        <v>462</v>
      </c>
      <c r="D291" s="169" t="s">
        <v>194</v>
      </c>
      <c r="E291" s="170">
        <v>65.900000000000006</v>
      </c>
      <c r="F291" s="171"/>
      <c r="G291" s="172">
        <f>ROUND(E291*F291,2)</f>
        <v>0</v>
      </c>
      <c r="H291" s="171"/>
      <c r="I291" s="172">
        <f>ROUND(E291*H291,2)</f>
        <v>0</v>
      </c>
      <c r="J291" s="171"/>
      <c r="K291" s="172">
        <f>ROUND(E291*J291,2)</f>
        <v>0</v>
      </c>
      <c r="L291" s="172">
        <v>21</v>
      </c>
      <c r="M291" s="172">
        <f>G291*(1+L291/100)</f>
        <v>0</v>
      </c>
      <c r="N291" s="170">
        <v>0</v>
      </c>
      <c r="O291" s="170">
        <f>ROUND(E291*N291,2)</f>
        <v>0</v>
      </c>
      <c r="P291" s="170">
        <v>0</v>
      </c>
      <c r="Q291" s="170">
        <f>ROUND(E291*P291,2)</f>
        <v>0</v>
      </c>
      <c r="R291" s="172"/>
      <c r="S291" s="172" t="s">
        <v>134</v>
      </c>
      <c r="T291" s="173" t="s">
        <v>134</v>
      </c>
      <c r="U291" s="156">
        <v>4.1000000000000002E-2</v>
      </c>
      <c r="V291" s="156">
        <f>ROUND(E291*U291,2)</f>
        <v>2.7</v>
      </c>
      <c r="W291" s="156"/>
      <c r="X291" s="156" t="s">
        <v>135</v>
      </c>
      <c r="Y291" s="156" t="s">
        <v>136</v>
      </c>
      <c r="Z291" s="146"/>
      <c r="AA291" s="146"/>
      <c r="AB291" s="146"/>
      <c r="AC291" s="146"/>
      <c r="AD291" s="146"/>
      <c r="AE291" s="146"/>
      <c r="AF291" s="146"/>
      <c r="AG291" s="146" t="s">
        <v>456</v>
      </c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2" x14ac:dyDescent="0.2">
      <c r="A292" s="153"/>
      <c r="B292" s="154"/>
      <c r="C292" s="184" t="s">
        <v>208</v>
      </c>
      <c r="D292" s="157"/>
      <c r="E292" s="158">
        <v>15.7</v>
      </c>
      <c r="F292" s="156"/>
      <c r="G292" s="156"/>
      <c r="H292" s="156"/>
      <c r="I292" s="156"/>
      <c r="J292" s="156"/>
      <c r="K292" s="156"/>
      <c r="L292" s="156"/>
      <c r="M292" s="156"/>
      <c r="N292" s="155"/>
      <c r="O292" s="155"/>
      <c r="P292" s="155"/>
      <c r="Q292" s="155"/>
      <c r="R292" s="156"/>
      <c r="S292" s="156"/>
      <c r="T292" s="156"/>
      <c r="U292" s="156"/>
      <c r="V292" s="156"/>
      <c r="W292" s="156"/>
      <c r="X292" s="156"/>
      <c r="Y292" s="156"/>
      <c r="Z292" s="146"/>
      <c r="AA292" s="146"/>
      <c r="AB292" s="146"/>
      <c r="AC292" s="146"/>
      <c r="AD292" s="146"/>
      <c r="AE292" s="146"/>
      <c r="AF292" s="146"/>
      <c r="AG292" s="146" t="s">
        <v>141</v>
      </c>
      <c r="AH292" s="146">
        <v>5</v>
      </c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3" x14ac:dyDescent="0.2">
      <c r="A293" s="153"/>
      <c r="B293" s="154"/>
      <c r="C293" s="184" t="s">
        <v>211</v>
      </c>
      <c r="D293" s="157"/>
      <c r="E293" s="158">
        <v>36.1</v>
      </c>
      <c r="F293" s="156"/>
      <c r="G293" s="156"/>
      <c r="H293" s="156"/>
      <c r="I293" s="156"/>
      <c r="J293" s="156"/>
      <c r="K293" s="156"/>
      <c r="L293" s="156"/>
      <c r="M293" s="156"/>
      <c r="N293" s="155"/>
      <c r="O293" s="155"/>
      <c r="P293" s="155"/>
      <c r="Q293" s="155"/>
      <c r="R293" s="156"/>
      <c r="S293" s="156"/>
      <c r="T293" s="156"/>
      <c r="U293" s="156"/>
      <c r="V293" s="156"/>
      <c r="W293" s="156"/>
      <c r="X293" s="156"/>
      <c r="Y293" s="156"/>
      <c r="Z293" s="146"/>
      <c r="AA293" s="146"/>
      <c r="AB293" s="146"/>
      <c r="AC293" s="146"/>
      <c r="AD293" s="146"/>
      <c r="AE293" s="146"/>
      <c r="AF293" s="146"/>
      <c r="AG293" s="146" t="s">
        <v>141</v>
      </c>
      <c r="AH293" s="146">
        <v>5</v>
      </c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3" x14ac:dyDescent="0.2">
      <c r="A294" s="153"/>
      <c r="B294" s="154"/>
      <c r="C294" s="184" t="s">
        <v>215</v>
      </c>
      <c r="D294" s="157"/>
      <c r="E294" s="158">
        <v>14.1</v>
      </c>
      <c r="F294" s="156"/>
      <c r="G294" s="156"/>
      <c r="H294" s="156"/>
      <c r="I294" s="156"/>
      <c r="J294" s="156"/>
      <c r="K294" s="156"/>
      <c r="L294" s="156"/>
      <c r="M294" s="156"/>
      <c r="N294" s="155"/>
      <c r="O294" s="155"/>
      <c r="P294" s="155"/>
      <c r="Q294" s="155"/>
      <c r="R294" s="156"/>
      <c r="S294" s="156"/>
      <c r="T294" s="156"/>
      <c r="U294" s="156"/>
      <c r="V294" s="156"/>
      <c r="W294" s="156"/>
      <c r="X294" s="156"/>
      <c r="Y294" s="156"/>
      <c r="Z294" s="146"/>
      <c r="AA294" s="146"/>
      <c r="AB294" s="146"/>
      <c r="AC294" s="146"/>
      <c r="AD294" s="146"/>
      <c r="AE294" s="146"/>
      <c r="AF294" s="146"/>
      <c r="AG294" s="146" t="s">
        <v>141</v>
      </c>
      <c r="AH294" s="146">
        <v>5</v>
      </c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1" x14ac:dyDescent="0.2">
      <c r="A295" s="167">
        <v>106</v>
      </c>
      <c r="B295" s="168" t="s">
        <v>463</v>
      </c>
      <c r="C295" s="183" t="s">
        <v>464</v>
      </c>
      <c r="D295" s="169" t="s">
        <v>194</v>
      </c>
      <c r="E295" s="170">
        <v>51.34</v>
      </c>
      <c r="F295" s="171"/>
      <c r="G295" s="172">
        <f>ROUND(E295*F295,2)</f>
        <v>0</v>
      </c>
      <c r="H295" s="171"/>
      <c r="I295" s="172">
        <f>ROUND(E295*H295,2)</f>
        <v>0</v>
      </c>
      <c r="J295" s="171"/>
      <c r="K295" s="172">
        <f>ROUND(E295*J295,2)</f>
        <v>0</v>
      </c>
      <c r="L295" s="172">
        <v>21</v>
      </c>
      <c r="M295" s="172">
        <f>G295*(1+L295/100)</f>
        <v>0</v>
      </c>
      <c r="N295" s="170">
        <v>0</v>
      </c>
      <c r="O295" s="170">
        <f>ROUND(E295*N295,2)</f>
        <v>0</v>
      </c>
      <c r="P295" s="170">
        <v>0</v>
      </c>
      <c r="Q295" s="170">
        <f>ROUND(E295*P295,2)</f>
        <v>0</v>
      </c>
      <c r="R295" s="172"/>
      <c r="S295" s="172" t="s">
        <v>134</v>
      </c>
      <c r="T295" s="173" t="s">
        <v>134</v>
      </c>
      <c r="U295" s="156">
        <v>5.0999999999999997E-2</v>
      </c>
      <c r="V295" s="156">
        <f>ROUND(E295*U295,2)</f>
        <v>2.62</v>
      </c>
      <c r="W295" s="156"/>
      <c r="X295" s="156" t="s">
        <v>135</v>
      </c>
      <c r="Y295" s="156" t="s">
        <v>136</v>
      </c>
      <c r="Z295" s="146"/>
      <c r="AA295" s="146"/>
      <c r="AB295" s="146"/>
      <c r="AC295" s="146"/>
      <c r="AD295" s="146"/>
      <c r="AE295" s="146"/>
      <c r="AF295" s="146"/>
      <c r="AG295" s="146" t="s">
        <v>456</v>
      </c>
      <c r="AH295" s="146"/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2" x14ac:dyDescent="0.2">
      <c r="A296" s="153"/>
      <c r="B296" s="154"/>
      <c r="C296" s="184" t="s">
        <v>219</v>
      </c>
      <c r="D296" s="157"/>
      <c r="E296" s="158">
        <v>51.34</v>
      </c>
      <c r="F296" s="156"/>
      <c r="G296" s="156"/>
      <c r="H296" s="156"/>
      <c r="I296" s="156"/>
      <c r="J296" s="156"/>
      <c r="K296" s="156"/>
      <c r="L296" s="156"/>
      <c r="M296" s="156"/>
      <c r="N296" s="155"/>
      <c r="O296" s="155"/>
      <c r="P296" s="155"/>
      <c r="Q296" s="155"/>
      <c r="R296" s="156"/>
      <c r="S296" s="156"/>
      <c r="T296" s="156"/>
      <c r="U296" s="156"/>
      <c r="V296" s="156"/>
      <c r="W296" s="156"/>
      <c r="X296" s="156"/>
      <c r="Y296" s="156"/>
      <c r="Z296" s="146"/>
      <c r="AA296" s="146"/>
      <c r="AB296" s="146"/>
      <c r="AC296" s="146"/>
      <c r="AD296" s="146"/>
      <c r="AE296" s="146"/>
      <c r="AF296" s="146"/>
      <c r="AG296" s="146" t="s">
        <v>141</v>
      </c>
      <c r="AH296" s="146">
        <v>5</v>
      </c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x14ac:dyDescent="0.2">
      <c r="A297" s="160" t="s">
        <v>128</v>
      </c>
      <c r="B297" s="161" t="s">
        <v>96</v>
      </c>
      <c r="C297" s="182" t="s">
        <v>97</v>
      </c>
      <c r="D297" s="162"/>
      <c r="E297" s="163"/>
      <c r="F297" s="164"/>
      <c r="G297" s="164">
        <f>SUMIF(AG298:AG330,"&lt;&gt;NOR",G298:G330)</f>
        <v>0</v>
      </c>
      <c r="H297" s="164"/>
      <c r="I297" s="164">
        <f>SUM(I298:I330)</f>
        <v>0</v>
      </c>
      <c r="J297" s="164"/>
      <c r="K297" s="164">
        <f>SUM(K298:K330)</f>
        <v>0</v>
      </c>
      <c r="L297" s="164"/>
      <c r="M297" s="164">
        <f>SUM(M298:M330)</f>
        <v>0</v>
      </c>
      <c r="N297" s="163"/>
      <c r="O297" s="163">
        <f>SUM(O298:O330)</f>
        <v>0</v>
      </c>
      <c r="P297" s="163"/>
      <c r="Q297" s="163">
        <f>SUM(Q298:Q330)</f>
        <v>0</v>
      </c>
      <c r="R297" s="164"/>
      <c r="S297" s="164"/>
      <c r="T297" s="165"/>
      <c r="U297" s="159"/>
      <c r="V297" s="159">
        <f>SUM(V298:V330)</f>
        <v>10.96</v>
      </c>
      <c r="W297" s="159"/>
      <c r="X297" s="159"/>
      <c r="Y297" s="159"/>
      <c r="AG297" t="s">
        <v>129</v>
      </c>
    </row>
    <row r="298" spans="1:60" outlineLevel="1" x14ac:dyDescent="0.2">
      <c r="A298" s="167">
        <v>107</v>
      </c>
      <c r="B298" s="168" t="s">
        <v>465</v>
      </c>
      <c r="C298" s="183" t="s">
        <v>466</v>
      </c>
      <c r="D298" s="169" t="s">
        <v>232</v>
      </c>
      <c r="E298" s="170">
        <v>2.48034</v>
      </c>
      <c r="F298" s="171"/>
      <c r="G298" s="172">
        <f>ROUND(E298*F298,2)</f>
        <v>0</v>
      </c>
      <c r="H298" s="171"/>
      <c r="I298" s="172">
        <f>ROUND(E298*H298,2)</f>
        <v>0</v>
      </c>
      <c r="J298" s="171"/>
      <c r="K298" s="172">
        <f>ROUND(E298*J298,2)</f>
        <v>0</v>
      </c>
      <c r="L298" s="172">
        <v>21</v>
      </c>
      <c r="M298" s="172">
        <f>G298*(1+L298/100)</f>
        <v>0</v>
      </c>
      <c r="N298" s="170">
        <v>0</v>
      </c>
      <c r="O298" s="170">
        <f>ROUND(E298*N298,2)</f>
        <v>0</v>
      </c>
      <c r="P298" s="170">
        <v>0</v>
      </c>
      <c r="Q298" s="170">
        <f>ROUND(E298*P298,2)</f>
        <v>0</v>
      </c>
      <c r="R298" s="172" t="s">
        <v>467</v>
      </c>
      <c r="S298" s="172" t="s">
        <v>134</v>
      </c>
      <c r="T298" s="173" t="s">
        <v>134</v>
      </c>
      <c r="U298" s="156">
        <v>0</v>
      </c>
      <c r="V298" s="156">
        <f>ROUND(E298*U298,2)</f>
        <v>0</v>
      </c>
      <c r="W298" s="156"/>
      <c r="X298" s="156" t="s">
        <v>135</v>
      </c>
      <c r="Y298" s="156" t="s">
        <v>136</v>
      </c>
      <c r="Z298" s="146"/>
      <c r="AA298" s="146"/>
      <c r="AB298" s="146"/>
      <c r="AC298" s="146"/>
      <c r="AD298" s="146"/>
      <c r="AE298" s="146"/>
      <c r="AF298" s="146"/>
      <c r="AG298" s="146" t="s">
        <v>137</v>
      </c>
      <c r="AH298" s="146"/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ht="22.5" outlineLevel="2" x14ac:dyDescent="0.2">
      <c r="A299" s="153"/>
      <c r="B299" s="154"/>
      <c r="C299" s="239" t="s">
        <v>468</v>
      </c>
      <c r="D299" s="240"/>
      <c r="E299" s="240"/>
      <c r="F299" s="240"/>
      <c r="G299" s="240"/>
      <c r="H299" s="156"/>
      <c r="I299" s="156"/>
      <c r="J299" s="156"/>
      <c r="K299" s="156"/>
      <c r="L299" s="156"/>
      <c r="M299" s="156"/>
      <c r="N299" s="155"/>
      <c r="O299" s="155"/>
      <c r="P299" s="155"/>
      <c r="Q299" s="155"/>
      <c r="R299" s="156"/>
      <c r="S299" s="156"/>
      <c r="T299" s="156"/>
      <c r="U299" s="156"/>
      <c r="V299" s="156"/>
      <c r="W299" s="156"/>
      <c r="X299" s="156"/>
      <c r="Y299" s="156"/>
      <c r="Z299" s="146"/>
      <c r="AA299" s="146"/>
      <c r="AB299" s="146"/>
      <c r="AC299" s="146"/>
      <c r="AD299" s="146"/>
      <c r="AE299" s="146"/>
      <c r="AF299" s="146"/>
      <c r="AG299" s="146" t="s">
        <v>139</v>
      </c>
      <c r="AH299" s="146"/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74" t="str">
        <f>C299</f>
        <v>Pro vyjádření výnosu ve prospěch zhotovitele je nutné jednotkovou cenu uvést se záporným znaménkem. (Získaná částka ponižuje náklad stavby.)</v>
      </c>
      <c r="BB299" s="146"/>
      <c r="BC299" s="146"/>
      <c r="BD299" s="146"/>
      <c r="BE299" s="146"/>
      <c r="BF299" s="146"/>
      <c r="BG299" s="146"/>
      <c r="BH299" s="146"/>
    </row>
    <row r="300" spans="1:60" outlineLevel="2" x14ac:dyDescent="0.2">
      <c r="A300" s="153"/>
      <c r="B300" s="154"/>
      <c r="C300" s="184" t="s">
        <v>469</v>
      </c>
      <c r="D300" s="157"/>
      <c r="E300" s="158">
        <v>7.1999999999999995E-2</v>
      </c>
      <c r="F300" s="156"/>
      <c r="G300" s="156"/>
      <c r="H300" s="156"/>
      <c r="I300" s="156"/>
      <c r="J300" s="156"/>
      <c r="K300" s="156"/>
      <c r="L300" s="156"/>
      <c r="M300" s="156"/>
      <c r="N300" s="155"/>
      <c r="O300" s="155"/>
      <c r="P300" s="155"/>
      <c r="Q300" s="155"/>
      <c r="R300" s="156"/>
      <c r="S300" s="156"/>
      <c r="T300" s="156"/>
      <c r="U300" s="156"/>
      <c r="V300" s="156"/>
      <c r="W300" s="156"/>
      <c r="X300" s="156"/>
      <c r="Y300" s="156"/>
      <c r="Z300" s="146"/>
      <c r="AA300" s="146"/>
      <c r="AB300" s="146"/>
      <c r="AC300" s="146"/>
      <c r="AD300" s="146"/>
      <c r="AE300" s="146"/>
      <c r="AF300" s="146"/>
      <c r="AG300" s="146" t="s">
        <v>141</v>
      </c>
      <c r="AH300" s="146">
        <v>7</v>
      </c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outlineLevel="3" x14ac:dyDescent="0.2">
      <c r="A301" s="153"/>
      <c r="B301" s="154"/>
      <c r="C301" s="184" t="s">
        <v>470</v>
      </c>
      <c r="D301" s="157"/>
      <c r="E301" s="158">
        <v>0.2676</v>
      </c>
      <c r="F301" s="156"/>
      <c r="G301" s="156"/>
      <c r="H301" s="156"/>
      <c r="I301" s="156"/>
      <c r="J301" s="156"/>
      <c r="K301" s="156"/>
      <c r="L301" s="156"/>
      <c r="M301" s="156"/>
      <c r="N301" s="155"/>
      <c r="O301" s="155"/>
      <c r="P301" s="155"/>
      <c r="Q301" s="155"/>
      <c r="R301" s="156"/>
      <c r="S301" s="156"/>
      <c r="T301" s="156"/>
      <c r="U301" s="156"/>
      <c r="V301" s="156"/>
      <c r="W301" s="156"/>
      <c r="X301" s="156"/>
      <c r="Y301" s="156"/>
      <c r="Z301" s="146"/>
      <c r="AA301" s="146"/>
      <c r="AB301" s="146"/>
      <c r="AC301" s="146"/>
      <c r="AD301" s="146"/>
      <c r="AE301" s="146"/>
      <c r="AF301" s="146"/>
      <c r="AG301" s="146" t="s">
        <v>141</v>
      </c>
      <c r="AH301" s="146">
        <v>7</v>
      </c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3" x14ac:dyDescent="0.2">
      <c r="A302" s="153"/>
      <c r="B302" s="154"/>
      <c r="C302" s="184" t="s">
        <v>471</v>
      </c>
      <c r="D302" s="157"/>
      <c r="E302" s="158">
        <v>1.21777</v>
      </c>
      <c r="F302" s="156"/>
      <c r="G302" s="156"/>
      <c r="H302" s="156"/>
      <c r="I302" s="156"/>
      <c r="J302" s="156"/>
      <c r="K302" s="156"/>
      <c r="L302" s="156"/>
      <c r="M302" s="156"/>
      <c r="N302" s="155"/>
      <c r="O302" s="155"/>
      <c r="P302" s="155"/>
      <c r="Q302" s="155"/>
      <c r="R302" s="156"/>
      <c r="S302" s="156"/>
      <c r="T302" s="156"/>
      <c r="U302" s="156"/>
      <c r="V302" s="156"/>
      <c r="W302" s="156"/>
      <c r="X302" s="156"/>
      <c r="Y302" s="156"/>
      <c r="Z302" s="146"/>
      <c r="AA302" s="146"/>
      <c r="AB302" s="146"/>
      <c r="AC302" s="146"/>
      <c r="AD302" s="146"/>
      <c r="AE302" s="146"/>
      <c r="AF302" s="146"/>
      <c r="AG302" s="146" t="s">
        <v>141</v>
      </c>
      <c r="AH302" s="146">
        <v>7</v>
      </c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3" x14ac:dyDescent="0.2">
      <c r="A303" s="153"/>
      <c r="B303" s="154"/>
      <c r="C303" s="184" t="s">
        <v>472</v>
      </c>
      <c r="D303" s="157"/>
      <c r="E303" s="158">
        <v>6.3200000000000001E-3</v>
      </c>
      <c r="F303" s="156"/>
      <c r="G303" s="156"/>
      <c r="H303" s="156"/>
      <c r="I303" s="156"/>
      <c r="J303" s="156"/>
      <c r="K303" s="156"/>
      <c r="L303" s="156"/>
      <c r="M303" s="156"/>
      <c r="N303" s="155"/>
      <c r="O303" s="155"/>
      <c r="P303" s="155"/>
      <c r="Q303" s="155"/>
      <c r="R303" s="156"/>
      <c r="S303" s="156"/>
      <c r="T303" s="156"/>
      <c r="U303" s="156"/>
      <c r="V303" s="156"/>
      <c r="W303" s="156"/>
      <c r="X303" s="156"/>
      <c r="Y303" s="156"/>
      <c r="Z303" s="146"/>
      <c r="AA303" s="146"/>
      <c r="AB303" s="146"/>
      <c r="AC303" s="146"/>
      <c r="AD303" s="146"/>
      <c r="AE303" s="146"/>
      <c r="AF303" s="146"/>
      <c r="AG303" s="146" t="s">
        <v>141</v>
      </c>
      <c r="AH303" s="146">
        <v>7</v>
      </c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3" x14ac:dyDescent="0.2">
      <c r="A304" s="153"/>
      <c r="B304" s="154"/>
      <c r="C304" s="184" t="s">
        <v>473</v>
      </c>
      <c r="D304" s="157"/>
      <c r="E304" s="158">
        <v>0.80525999999999998</v>
      </c>
      <c r="F304" s="156"/>
      <c r="G304" s="156"/>
      <c r="H304" s="156"/>
      <c r="I304" s="156"/>
      <c r="J304" s="156"/>
      <c r="K304" s="156"/>
      <c r="L304" s="156"/>
      <c r="M304" s="156"/>
      <c r="N304" s="155"/>
      <c r="O304" s="155"/>
      <c r="P304" s="155"/>
      <c r="Q304" s="155"/>
      <c r="R304" s="156"/>
      <c r="S304" s="156"/>
      <c r="T304" s="156"/>
      <c r="U304" s="156"/>
      <c r="V304" s="156"/>
      <c r="W304" s="156"/>
      <c r="X304" s="156"/>
      <c r="Y304" s="156"/>
      <c r="Z304" s="146"/>
      <c r="AA304" s="146"/>
      <c r="AB304" s="146"/>
      <c r="AC304" s="146"/>
      <c r="AD304" s="146"/>
      <c r="AE304" s="146"/>
      <c r="AF304" s="146"/>
      <c r="AG304" s="146" t="s">
        <v>141</v>
      </c>
      <c r="AH304" s="146">
        <v>7</v>
      </c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outlineLevel="3" x14ac:dyDescent="0.2">
      <c r="A305" s="153"/>
      <c r="B305" s="154"/>
      <c r="C305" s="184" t="s">
        <v>474</v>
      </c>
      <c r="D305" s="157"/>
      <c r="E305" s="158">
        <v>4.8399999999999999E-2</v>
      </c>
      <c r="F305" s="156"/>
      <c r="G305" s="156"/>
      <c r="H305" s="156"/>
      <c r="I305" s="156"/>
      <c r="J305" s="156"/>
      <c r="K305" s="156"/>
      <c r="L305" s="156"/>
      <c r="M305" s="156"/>
      <c r="N305" s="155"/>
      <c r="O305" s="155"/>
      <c r="P305" s="155"/>
      <c r="Q305" s="155"/>
      <c r="R305" s="156"/>
      <c r="S305" s="156"/>
      <c r="T305" s="156"/>
      <c r="U305" s="156"/>
      <c r="V305" s="156"/>
      <c r="W305" s="156"/>
      <c r="X305" s="156"/>
      <c r="Y305" s="156"/>
      <c r="Z305" s="146"/>
      <c r="AA305" s="146"/>
      <c r="AB305" s="146"/>
      <c r="AC305" s="146"/>
      <c r="AD305" s="146"/>
      <c r="AE305" s="146"/>
      <c r="AF305" s="146"/>
      <c r="AG305" s="146" t="s">
        <v>141</v>
      </c>
      <c r="AH305" s="146">
        <v>7</v>
      </c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3" x14ac:dyDescent="0.2">
      <c r="A306" s="153"/>
      <c r="B306" s="154"/>
      <c r="C306" s="184" t="s">
        <v>475</v>
      </c>
      <c r="D306" s="157"/>
      <c r="E306" s="158">
        <v>6.3E-2</v>
      </c>
      <c r="F306" s="156"/>
      <c r="G306" s="156"/>
      <c r="H306" s="156"/>
      <c r="I306" s="156"/>
      <c r="J306" s="156"/>
      <c r="K306" s="156"/>
      <c r="L306" s="156"/>
      <c r="M306" s="156"/>
      <c r="N306" s="155"/>
      <c r="O306" s="155"/>
      <c r="P306" s="155"/>
      <c r="Q306" s="155"/>
      <c r="R306" s="156"/>
      <c r="S306" s="156"/>
      <c r="T306" s="156"/>
      <c r="U306" s="156"/>
      <c r="V306" s="156"/>
      <c r="W306" s="156"/>
      <c r="X306" s="156"/>
      <c r="Y306" s="156"/>
      <c r="Z306" s="146"/>
      <c r="AA306" s="146"/>
      <c r="AB306" s="146"/>
      <c r="AC306" s="146"/>
      <c r="AD306" s="146"/>
      <c r="AE306" s="146"/>
      <c r="AF306" s="146"/>
      <c r="AG306" s="146" t="s">
        <v>141</v>
      </c>
      <c r="AH306" s="146">
        <v>7</v>
      </c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1" x14ac:dyDescent="0.2">
      <c r="A307" s="167">
        <v>108</v>
      </c>
      <c r="B307" s="168" t="s">
        <v>476</v>
      </c>
      <c r="C307" s="183" t="s">
        <v>477</v>
      </c>
      <c r="D307" s="169" t="s">
        <v>232</v>
      </c>
      <c r="E307" s="170">
        <v>0.36121999999999999</v>
      </c>
      <c r="F307" s="171"/>
      <c r="G307" s="172">
        <f>ROUND(E307*F307,2)</f>
        <v>0</v>
      </c>
      <c r="H307" s="171"/>
      <c r="I307" s="172">
        <f>ROUND(E307*H307,2)</f>
        <v>0</v>
      </c>
      <c r="J307" s="171"/>
      <c r="K307" s="172">
        <f>ROUND(E307*J307,2)</f>
        <v>0</v>
      </c>
      <c r="L307" s="172">
        <v>21</v>
      </c>
      <c r="M307" s="172">
        <f>G307*(1+L307/100)</f>
        <v>0</v>
      </c>
      <c r="N307" s="170">
        <v>0</v>
      </c>
      <c r="O307" s="170">
        <f>ROUND(E307*N307,2)</f>
        <v>0</v>
      </c>
      <c r="P307" s="170">
        <v>0</v>
      </c>
      <c r="Q307" s="170">
        <f>ROUND(E307*P307,2)</f>
        <v>0</v>
      </c>
      <c r="R307" s="172" t="s">
        <v>467</v>
      </c>
      <c r="S307" s="172" t="s">
        <v>134</v>
      </c>
      <c r="T307" s="173" t="s">
        <v>134</v>
      </c>
      <c r="U307" s="156">
        <v>0</v>
      </c>
      <c r="V307" s="156">
        <f>ROUND(E307*U307,2)</f>
        <v>0</v>
      </c>
      <c r="W307" s="156"/>
      <c r="X307" s="156" t="s">
        <v>135</v>
      </c>
      <c r="Y307" s="156" t="s">
        <v>136</v>
      </c>
      <c r="Z307" s="146"/>
      <c r="AA307" s="146"/>
      <c r="AB307" s="146"/>
      <c r="AC307" s="146"/>
      <c r="AD307" s="146"/>
      <c r="AE307" s="146"/>
      <c r="AF307" s="146"/>
      <c r="AG307" s="146" t="s">
        <v>137</v>
      </c>
      <c r="AH307" s="146"/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ht="22.5" outlineLevel="2" x14ac:dyDescent="0.2">
      <c r="A308" s="153"/>
      <c r="B308" s="154"/>
      <c r="C308" s="239" t="s">
        <v>468</v>
      </c>
      <c r="D308" s="240"/>
      <c r="E308" s="240"/>
      <c r="F308" s="240"/>
      <c r="G308" s="240"/>
      <c r="H308" s="156"/>
      <c r="I308" s="156"/>
      <c r="J308" s="156"/>
      <c r="K308" s="156"/>
      <c r="L308" s="156"/>
      <c r="M308" s="156"/>
      <c r="N308" s="155"/>
      <c r="O308" s="155"/>
      <c r="P308" s="155"/>
      <c r="Q308" s="155"/>
      <c r="R308" s="156"/>
      <c r="S308" s="156"/>
      <c r="T308" s="156"/>
      <c r="U308" s="156"/>
      <c r="V308" s="156"/>
      <c r="W308" s="156"/>
      <c r="X308" s="156"/>
      <c r="Y308" s="156"/>
      <c r="Z308" s="146"/>
      <c r="AA308" s="146"/>
      <c r="AB308" s="146"/>
      <c r="AC308" s="146"/>
      <c r="AD308" s="146"/>
      <c r="AE308" s="146"/>
      <c r="AF308" s="146"/>
      <c r="AG308" s="146" t="s">
        <v>139</v>
      </c>
      <c r="AH308" s="146"/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74" t="str">
        <f>C308</f>
        <v>Pro vyjádření výnosu ve prospěch zhotovitele je nutné jednotkovou cenu uvést se záporným znaménkem. (Získaná částka ponižuje náklad stavby.)</v>
      </c>
      <c r="BB308" s="146"/>
      <c r="BC308" s="146"/>
      <c r="BD308" s="146"/>
      <c r="BE308" s="146"/>
      <c r="BF308" s="146"/>
      <c r="BG308" s="146"/>
      <c r="BH308" s="146"/>
    </row>
    <row r="309" spans="1:60" outlineLevel="2" x14ac:dyDescent="0.2">
      <c r="A309" s="153"/>
      <c r="B309" s="154"/>
      <c r="C309" s="184" t="s">
        <v>478</v>
      </c>
      <c r="D309" s="157"/>
      <c r="E309" s="158">
        <v>0.36121999999999999</v>
      </c>
      <c r="F309" s="156"/>
      <c r="G309" s="156"/>
      <c r="H309" s="156"/>
      <c r="I309" s="156"/>
      <c r="J309" s="156"/>
      <c r="K309" s="156"/>
      <c r="L309" s="156"/>
      <c r="M309" s="156"/>
      <c r="N309" s="155"/>
      <c r="O309" s="155"/>
      <c r="P309" s="155"/>
      <c r="Q309" s="155"/>
      <c r="R309" s="156"/>
      <c r="S309" s="156"/>
      <c r="T309" s="156"/>
      <c r="U309" s="156"/>
      <c r="V309" s="156"/>
      <c r="W309" s="156"/>
      <c r="X309" s="156"/>
      <c r="Y309" s="156"/>
      <c r="Z309" s="146"/>
      <c r="AA309" s="146"/>
      <c r="AB309" s="146"/>
      <c r="AC309" s="146"/>
      <c r="AD309" s="146"/>
      <c r="AE309" s="146"/>
      <c r="AF309" s="146"/>
      <c r="AG309" s="146" t="s">
        <v>141</v>
      </c>
      <c r="AH309" s="146">
        <v>7</v>
      </c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outlineLevel="1" x14ac:dyDescent="0.2">
      <c r="A310" s="167">
        <v>109</v>
      </c>
      <c r="B310" s="168" t="s">
        <v>479</v>
      </c>
      <c r="C310" s="183" t="s">
        <v>480</v>
      </c>
      <c r="D310" s="169" t="s">
        <v>232</v>
      </c>
      <c r="E310" s="170">
        <v>5.7256400000000003</v>
      </c>
      <c r="F310" s="171"/>
      <c r="G310" s="172">
        <f>ROUND(E310*F310,2)</f>
        <v>0</v>
      </c>
      <c r="H310" s="171"/>
      <c r="I310" s="172">
        <f>ROUND(E310*H310,2)</f>
        <v>0</v>
      </c>
      <c r="J310" s="171"/>
      <c r="K310" s="172">
        <f>ROUND(E310*J310,2)</f>
        <v>0</v>
      </c>
      <c r="L310" s="172">
        <v>21</v>
      </c>
      <c r="M310" s="172">
        <f>G310*(1+L310/100)</f>
        <v>0</v>
      </c>
      <c r="N310" s="170">
        <v>0</v>
      </c>
      <c r="O310" s="170">
        <f>ROUND(E310*N310,2)</f>
        <v>0</v>
      </c>
      <c r="P310" s="170">
        <v>0</v>
      </c>
      <c r="Q310" s="170">
        <f>ROUND(E310*P310,2)</f>
        <v>0</v>
      </c>
      <c r="R310" s="172" t="s">
        <v>467</v>
      </c>
      <c r="S310" s="172" t="s">
        <v>134</v>
      </c>
      <c r="T310" s="173" t="s">
        <v>134</v>
      </c>
      <c r="U310" s="156">
        <v>0</v>
      </c>
      <c r="V310" s="156">
        <f>ROUND(E310*U310,2)</f>
        <v>0</v>
      </c>
      <c r="W310" s="156"/>
      <c r="X310" s="156" t="s">
        <v>135</v>
      </c>
      <c r="Y310" s="156" t="s">
        <v>136</v>
      </c>
      <c r="Z310" s="146"/>
      <c r="AA310" s="146"/>
      <c r="AB310" s="146"/>
      <c r="AC310" s="146"/>
      <c r="AD310" s="146"/>
      <c r="AE310" s="146"/>
      <c r="AF310" s="146"/>
      <c r="AG310" s="146" t="s">
        <v>137</v>
      </c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2" x14ac:dyDescent="0.2">
      <c r="A311" s="153"/>
      <c r="B311" s="154"/>
      <c r="C311" s="184" t="s">
        <v>481</v>
      </c>
      <c r="D311" s="157"/>
      <c r="E311" s="158">
        <v>2.48034</v>
      </c>
      <c r="F311" s="156"/>
      <c r="G311" s="156"/>
      <c r="H311" s="156"/>
      <c r="I311" s="156"/>
      <c r="J311" s="156"/>
      <c r="K311" s="156"/>
      <c r="L311" s="156"/>
      <c r="M311" s="156"/>
      <c r="N311" s="155"/>
      <c r="O311" s="155"/>
      <c r="P311" s="155"/>
      <c r="Q311" s="155"/>
      <c r="R311" s="156"/>
      <c r="S311" s="156"/>
      <c r="T311" s="156"/>
      <c r="U311" s="156"/>
      <c r="V311" s="156"/>
      <c r="W311" s="156"/>
      <c r="X311" s="156"/>
      <c r="Y311" s="156"/>
      <c r="Z311" s="146"/>
      <c r="AA311" s="146"/>
      <c r="AB311" s="146"/>
      <c r="AC311" s="146"/>
      <c r="AD311" s="146"/>
      <c r="AE311" s="146"/>
      <c r="AF311" s="146"/>
      <c r="AG311" s="146" t="s">
        <v>141</v>
      </c>
      <c r="AH311" s="146">
        <v>5</v>
      </c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3" x14ac:dyDescent="0.2">
      <c r="A312" s="153"/>
      <c r="B312" s="154"/>
      <c r="C312" s="184" t="s">
        <v>482</v>
      </c>
      <c r="D312" s="157"/>
      <c r="E312" s="158">
        <v>0.36121999999999999</v>
      </c>
      <c r="F312" s="156"/>
      <c r="G312" s="156"/>
      <c r="H312" s="156"/>
      <c r="I312" s="156"/>
      <c r="J312" s="156"/>
      <c r="K312" s="156"/>
      <c r="L312" s="156"/>
      <c r="M312" s="156"/>
      <c r="N312" s="155"/>
      <c r="O312" s="155"/>
      <c r="P312" s="155"/>
      <c r="Q312" s="155"/>
      <c r="R312" s="156"/>
      <c r="S312" s="156"/>
      <c r="T312" s="156"/>
      <c r="U312" s="156"/>
      <c r="V312" s="156"/>
      <c r="W312" s="156"/>
      <c r="X312" s="156"/>
      <c r="Y312" s="156"/>
      <c r="Z312" s="146"/>
      <c r="AA312" s="146"/>
      <c r="AB312" s="146"/>
      <c r="AC312" s="146"/>
      <c r="AD312" s="146"/>
      <c r="AE312" s="146"/>
      <c r="AF312" s="146"/>
      <c r="AG312" s="146" t="s">
        <v>141</v>
      </c>
      <c r="AH312" s="146">
        <v>5</v>
      </c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3" x14ac:dyDescent="0.2">
      <c r="A313" s="153"/>
      <c r="B313" s="154"/>
      <c r="C313" s="184" t="s">
        <v>483</v>
      </c>
      <c r="D313" s="157"/>
      <c r="E313" s="158">
        <v>2.7840699999999998</v>
      </c>
      <c r="F313" s="156"/>
      <c r="G313" s="156"/>
      <c r="H313" s="156"/>
      <c r="I313" s="156"/>
      <c r="J313" s="156"/>
      <c r="K313" s="156"/>
      <c r="L313" s="156"/>
      <c r="M313" s="156"/>
      <c r="N313" s="155"/>
      <c r="O313" s="155"/>
      <c r="P313" s="155"/>
      <c r="Q313" s="155"/>
      <c r="R313" s="156"/>
      <c r="S313" s="156"/>
      <c r="T313" s="156"/>
      <c r="U313" s="156"/>
      <c r="V313" s="156"/>
      <c r="W313" s="156"/>
      <c r="X313" s="156"/>
      <c r="Y313" s="156"/>
      <c r="Z313" s="146"/>
      <c r="AA313" s="146"/>
      <c r="AB313" s="146"/>
      <c r="AC313" s="146"/>
      <c r="AD313" s="146"/>
      <c r="AE313" s="146"/>
      <c r="AF313" s="146"/>
      <c r="AG313" s="146" t="s">
        <v>141</v>
      </c>
      <c r="AH313" s="146">
        <v>5</v>
      </c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3" x14ac:dyDescent="0.2">
      <c r="A314" s="153"/>
      <c r="B314" s="154"/>
      <c r="C314" s="184" t="s">
        <v>484</v>
      </c>
      <c r="D314" s="157"/>
      <c r="E314" s="158">
        <v>0.1</v>
      </c>
      <c r="F314" s="156"/>
      <c r="G314" s="156"/>
      <c r="H314" s="156"/>
      <c r="I314" s="156"/>
      <c r="J314" s="156"/>
      <c r="K314" s="156"/>
      <c r="L314" s="156"/>
      <c r="M314" s="156"/>
      <c r="N314" s="155"/>
      <c r="O314" s="155"/>
      <c r="P314" s="155"/>
      <c r="Q314" s="155"/>
      <c r="R314" s="156"/>
      <c r="S314" s="156"/>
      <c r="T314" s="156"/>
      <c r="U314" s="156"/>
      <c r="V314" s="156"/>
      <c r="W314" s="156"/>
      <c r="X314" s="156"/>
      <c r="Y314" s="156"/>
      <c r="Z314" s="146"/>
      <c r="AA314" s="146"/>
      <c r="AB314" s="146"/>
      <c r="AC314" s="146"/>
      <c r="AD314" s="146"/>
      <c r="AE314" s="146"/>
      <c r="AF314" s="146"/>
      <c r="AG314" s="146" t="s">
        <v>141</v>
      </c>
      <c r="AH314" s="146">
        <v>5</v>
      </c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outlineLevel="1" x14ac:dyDescent="0.2">
      <c r="A315" s="167">
        <v>110</v>
      </c>
      <c r="B315" s="168" t="s">
        <v>485</v>
      </c>
      <c r="C315" s="183" t="s">
        <v>486</v>
      </c>
      <c r="D315" s="169" t="s">
        <v>232</v>
      </c>
      <c r="E315" s="170">
        <v>5.7256400000000003</v>
      </c>
      <c r="F315" s="171"/>
      <c r="G315" s="172">
        <f>ROUND(E315*F315,2)</f>
        <v>0</v>
      </c>
      <c r="H315" s="171"/>
      <c r="I315" s="172">
        <f>ROUND(E315*H315,2)</f>
        <v>0</v>
      </c>
      <c r="J315" s="171"/>
      <c r="K315" s="172">
        <f>ROUND(E315*J315,2)</f>
        <v>0</v>
      </c>
      <c r="L315" s="172">
        <v>21</v>
      </c>
      <c r="M315" s="172">
        <f>G315*(1+L315/100)</f>
        <v>0</v>
      </c>
      <c r="N315" s="170">
        <v>0</v>
      </c>
      <c r="O315" s="170">
        <f>ROUND(E315*N315,2)</f>
        <v>0</v>
      </c>
      <c r="P315" s="170">
        <v>0</v>
      </c>
      <c r="Q315" s="170">
        <f>ROUND(E315*P315,2)</f>
        <v>0</v>
      </c>
      <c r="R315" s="172" t="s">
        <v>467</v>
      </c>
      <c r="S315" s="172" t="s">
        <v>134</v>
      </c>
      <c r="T315" s="173" t="s">
        <v>134</v>
      </c>
      <c r="U315" s="156">
        <v>0.94199999999999995</v>
      </c>
      <c r="V315" s="156">
        <f>ROUND(E315*U315,2)</f>
        <v>5.39</v>
      </c>
      <c r="W315" s="156"/>
      <c r="X315" s="156" t="s">
        <v>135</v>
      </c>
      <c r="Y315" s="156" t="s">
        <v>136</v>
      </c>
      <c r="Z315" s="146"/>
      <c r="AA315" s="146"/>
      <c r="AB315" s="146"/>
      <c r="AC315" s="146"/>
      <c r="AD315" s="146"/>
      <c r="AE315" s="146"/>
      <c r="AF315" s="146"/>
      <c r="AG315" s="146" t="s">
        <v>137</v>
      </c>
      <c r="AH315" s="146"/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outlineLevel="2" x14ac:dyDescent="0.2">
      <c r="A316" s="153"/>
      <c r="B316" s="154"/>
      <c r="C316" s="184" t="s">
        <v>487</v>
      </c>
      <c r="D316" s="157"/>
      <c r="E316" s="158">
        <v>5.7256400000000003</v>
      </c>
      <c r="F316" s="156"/>
      <c r="G316" s="156"/>
      <c r="H316" s="156"/>
      <c r="I316" s="156"/>
      <c r="J316" s="156"/>
      <c r="K316" s="156"/>
      <c r="L316" s="156"/>
      <c r="M316" s="156"/>
      <c r="N316" s="155"/>
      <c r="O316" s="155"/>
      <c r="P316" s="155"/>
      <c r="Q316" s="155"/>
      <c r="R316" s="156"/>
      <c r="S316" s="156"/>
      <c r="T316" s="156"/>
      <c r="U316" s="156"/>
      <c r="V316" s="156"/>
      <c r="W316" s="156"/>
      <c r="X316" s="156"/>
      <c r="Y316" s="156"/>
      <c r="Z316" s="146"/>
      <c r="AA316" s="146"/>
      <c r="AB316" s="146"/>
      <c r="AC316" s="146"/>
      <c r="AD316" s="146"/>
      <c r="AE316" s="146"/>
      <c r="AF316" s="146"/>
      <c r="AG316" s="146" t="s">
        <v>141</v>
      </c>
      <c r="AH316" s="146">
        <v>5</v>
      </c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outlineLevel="1" x14ac:dyDescent="0.2">
      <c r="A317" s="167">
        <v>111</v>
      </c>
      <c r="B317" s="168" t="s">
        <v>488</v>
      </c>
      <c r="C317" s="183" t="s">
        <v>489</v>
      </c>
      <c r="D317" s="169" t="s">
        <v>232</v>
      </c>
      <c r="E317" s="170">
        <v>5.7256400000000003</v>
      </c>
      <c r="F317" s="171"/>
      <c r="G317" s="172">
        <f>ROUND(E317*F317,2)</f>
        <v>0</v>
      </c>
      <c r="H317" s="171"/>
      <c r="I317" s="172">
        <f>ROUND(E317*H317,2)</f>
        <v>0</v>
      </c>
      <c r="J317" s="171"/>
      <c r="K317" s="172">
        <f>ROUND(E317*J317,2)</f>
        <v>0</v>
      </c>
      <c r="L317" s="172">
        <v>21</v>
      </c>
      <c r="M317" s="172">
        <f>G317*(1+L317/100)</f>
        <v>0</v>
      </c>
      <c r="N317" s="170">
        <v>0</v>
      </c>
      <c r="O317" s="170">
        <f>ROUND(E317*N317,2)</f>
        <v>0</v>
      </c>
      <c r="P317" s="170">
        <v>0</v>
      </c>
      <c r="Q317" s="170">
        <f>ROUND(E317*P317,2)</f>
        <v>0</v>
      </c>
      <c r="R317" s="172" t="s">
        <v>490</v>
      </c>
      <c r="S317" s="172" t="s">
        <v>134</v>
      </c>
      <c r="T317" s="173" t="s">
        <v>134</v>
      </c>
      <c r="U317" s="156">
        <v>4.2000000000000003E-2</v>
      </c>
      <c r="V317" s="156">
        <f>ROUND(E317*U317,2)</f>
        <v>0.24</v>
      </c>
      <c r="W317" s="156"/>
      <c r="X317" s="156" t="s">
        <v>135</v>
      </c>
      <c r="Y317" s="156" t="s">
        <v>136</v>
      </c>
      <c r="Z317" s="146"/>
      <c r="AA317" s="146"/>
      <c r="AB317" s="146"/>
      <c r="AC317" s="146"/>
      <c r="AD317" s="146"/>
      <c r="AE317" s="146"/>
      <c r="AF317" s="146"/>
      <c r="AG317" s="146" t="s">
        <v>137</v>
      </c>
      <c r="AH317" s="146"/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outlineLevel="2" x14ac:dyDescent="0.2">
      <c r="A318" s="153"/>
      <c r="B318" s="154"/>
      <c r="C318" s="243" t="s">
        <v>491</v>
      </c>
      <c r="D318" s="244"/>
      <c r="E318" s="244"/>
      <c r="F318" s="244"/>
      <c r="G318" s="244"/>
      <c r="H318" s="156"/>
      <c r="I318" s="156"/>
      <c r="J318" s="156"/>
      <c r="K318" s="156"/>
      <c r="L318" s="156"/>
      <c r="M318" s="156"/>
      <c r="N318" s="155"/>
      <c r="O318" s="155"/>
      <c r="P318" s="155"/>
      <c r="Q318" s="155"/>
      <c r="R318" s="156"/>
      <c r="S318" s="156"/>
      <c r="T318" s="156"/>
      <c r="U318" s="156"/>
      <c r="V318" s="156"/>
      <c r="W318" s="156"/>
      <c r="X318" s="156"/>
      <c r="Y318" s="156"/>
      <c r="Z318" s="146"/>
      <c r="AA318" s="146"/>
      <c r="AB318" s="146"/>
      <c r="AC318" s="146"/>
      <c r="AD318" s="146"/>
      <c r="AE318" s="146"/>
      <c r="AF318" s="146"/>
      <c r="AG318" s="146" t="s">
        <v>168</v>
      </c>
      <c r="AH318" s="146"/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2" x14ac:dyDescent="0.2">
      <c r="A319" s="153"/>
      <c r="B319" s="154"/>
      <c r="C319" s="184" t="s">
        <v>487</v>
      </c>
      <c r="D319" s="157"/>
      <c r="E319" s="158">
        <v>5.7256400000000003</v>
      </c>
      <c r="F319" s="156"/>
      <c r="G319" s="156"/>
      <c r="H319" s="156"/>
      <c r="I319" s="156"/>
      <c r="J319" s="156"/>
      <c r="K319" s="156"/>
      <c r="L319" s="156"/>
      <c r="M319" s="156"/>
      <c r="N319" s="155"/>
      <c r="O319" s="155"/>
      <c r="P319" s="155"/>
      <c r="Q319" s="155"/>
      <c r="R319" s="156"/>
      <c r="S319" s="156"/>
      <c r="T319" s="156"/>
      <c r="U319" s="156"/>
      <c r="V319" s="156"/>
      <c r="W319" s="156"/>
      <c r="X319" s="156"/>
      <c r="Y319" s="156"/>
      <c r="Z319" s="146"/>
      <c r="AA319" s="146"/>
      <c r="AB319" s="146"/>
      <c r="AC319" s="146"/>
      <c r="AD319" s="146"/>
      <c r="AE319" s="146"/>
      <c r="AF319" s="146"/>
      <c r="AG319" s="146" t="s">
        <v>141</v>
      </c>
      <c r="AH319" s="146">
        <v>5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outlineLevel="1" x14ac:dyDescent="0.2">
      <c r="A320" s="167">
        <v>112</v>
      </c>
      <c r="B320" s="168" t="s">
        <v>492</v>
      </c>
      <c r="C320" s="183" t="s">
        <v>493</v>
      </c>
      <c r="D320" s="169" t="s">
        <v>232</v>
      </c>
      <c r="E320" s="170">
        <v>2.7840699999999998</v>
      </c>
      <c r="F320" s="171"/>
      <c r="G320" s="172">
        <f>ROUND(E320*F320,2)</f>
        <v>0</v>
      </c>
      <c r="H320" s="171"/>
      <c r="I320" s="172">
        <f>ROUND(E320*H320,2)</f>
        <v>0</v>
      </c>
      <c r="J320" s="171"/>
      <c r="K320" s="172">
        <f>ROUND(E320*J320,2)</f>
        <v>0</v>
      </c>
      <c r="L320" s="172">
        <v>21</v>
      </c>
      <c r="M320" s="172">
        <f>G320*(1+L320/100)</f>
        <v>0</v>
      </c>
      <c r="N320" s="170">
        <v>0</v>
      </c>
      <c r="O320" s="170">
        <f>ROUND(E320*N320,2)</f>
        <v>0</v>
      </c>
      <c r="P320" s="170">
        <v>0</v>
      </c>
      <c r="Q320" s="170">
        <f>ROUND(E320*P320,2)</f>
        <v>0</v>
      </c>
      <c r="R320" s="172" t="s">
        <v>467</v>
      </c>
      <c r="S320" s="172" t="s">
        <v>134</v>
      </c>
      <c r="T320" s="173" t="s">
        <v>134</v>
      </c>
      <c r="U320" s="156">
        <v>0</v>
      </c>
      <c r="V320" s="156">
        <f>ROUND(E320*U320,2)</f>
        <v>0</v>
      </c>
      <c r="W320" s="156"/>
      <c r="X320" s="156" t="s">
        <v>135</v>
      </c>
      <c r="Y320" s="156" t="s">
        <v>136</v>
      </c>
      <c r="Z320" s="146"/>
      <c r="AA320" s="146"/>
      <c r="AB320" s="146"/>
      <c r="AC320" s="146"/>
      <c r="AD320" s="146"/>
      <c r="AE320" s="146"/>
      <c r="AF320" s="146"/>
      <c r="AG320" s="146" t="s">
        <v>137</v>
      </c>
      <c r="AH320" s="146"/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2" x14ac:dyDescent="0.2">
      <c r="A321" s="153"/>
      <c r="B321" s="154"/>
      <c r="C321" s="184" t="s">
        <v>494</v>
      </c>
      <c r="D321" s="157"/>
      <c r="E321" s="158">
        <v>2.7840699999999998</v>
      </c>
      <c r="F321" s="156"/>
      <c r="G321" s="156"/>
      <c r="H321" s="156"/>
      <c r="I321" s="156"/>
      <c r="J321" s="156"/>
      <c r="K321" s="156"/>
      <c r="L321" s="156"/>
      <c r="M321" s="156"/>
      <c r="N321" s="155"/>
      <c r="O321" s="155"/>
      <c r="P321" s="155"/>
      <c r="Q321" s="155"/>
      <c r="R321" s="156"/>
      <c r="S321" s="156"/>
      <c r="T321" s="156"/>
      <c r="U321" s="156"/>
      <c r="V321" s="156"/>
      <c r="W321" s="156"/>
      <c r="X321" s="156"/>
      <c r="Y321" s="156"/>
      <c r="Z321" s="146"/>
      <c r="AA321" s="146"/>
      <c r="AB321" s="146"/>
      <c r="AC321" s="146"/>
      <c r="AD321" s="146"/>
      <c r="AE321" s="146"/>
      <c r="AF321" s="146"/>
      <c r="AG321" s="146" t="s">
        <v>141</v>
      </c>
      <c r="AH321" s="146">
        <v>7</v>
      </c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ht="22.5" outlineLevel="1" x14ac:dyDescent="0.2">
      <c r="A322" s="167">
        <v>113</v>
      </c>
      <c r="B322" s="168" t="s">
        <v>495</v>
      </c>
      <c r="C322" s="183" t="s">
        <v>496</v>
      </c>
      <c r="D322" s="169" t="s">
        <v>232</v>
      </c>
      <c r="E322" s="170">
        <v>0.1</v>
      </c>
      <c r="F322" s="171"/>
      <c r="G322" s="172">
        <f>ROUND(E322*F322,2)</f>
        <v>0</v>
      </c>
      <c r="H322" s="171"/>
      <c r="I322" s="172">
        <f>ROUND(E322*H322,2)</f>
        <v>0</v>
      </c>
      <c r="J322" s="171"/>
      <c r="K322" s="172">
        <f>ROUND(E322*J322,2)</f>
        <v>0</v>
      </c>
      <c r="L322" s="172">
        <v>21</v>
      </c>
      <c r="M322" s="172">
        <f>G322*(1+L322/100)</f>
        <v>0</v>
      </c>
      <c r="N322" s="170">
        <v>0</v>
      </c>
      <c r="O322" s="170">
        <f>ROUND(E322*N322,2)</f>
        <v>0</v>
      </c>
      <c r="P322" s="170">
        <v>0</v>
      </c>
      <c r="Q322" s="170">
        <f>ROUND(E322*P322,2)</f>
        <v>0</v>
      </c>
      <c r="R322" s="172" t="s">
        <v>467</v>
      </c>
      <c r="S322" s="172" t="s">
        <v>134</v>
      </c>
      <c r="T322" s="173" t="s">
        <v>134</v>
      </c>
      <c r="U322" s="156">
        <v>0</v>
      </c>
      <c r="V322" s="156">
        <f>ROUND(E322*U322,2)</f>
        <v>0</v>
      </c>
      <c r="W322" s="156"/>
      <c r="X322" s="156" t="s">
        <v>135</v>
      </c>
      <c r="Y322" s="156" t="s">
        <v>136</v>
      </c>
      <c r="Z322" s="146"/>
      <c r="AA322" s="146"/>
      <c r="AB322" s="146"/>
      <c r="AC322" s="146"/>
      <c r="AD322" s="146"/>
      <c r="AE322" s="146"/>
      <c r="AF322" s="146"/>
      <c r="AG322" s="146" t="s">
        <v>137</v>
      </c>
      <c r="AH322" s="146"/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outlineLevel="2" x14ac:dyDescent="0.2">
      <c r="A323" s="153"/>
      <c r="B323" s="154"/>
      <c r="C323" s="184" t="s">
        <v>497</v>
      </c>
      <c r="D323" s="157"/>
      <c r="E323" s="158">
        <v>0.1</v>
      </c>
      <c r="F323" s="156"/>
      <c r="G323" s="156"/>
      <c r="H323" s="156"/>
      <c r="I323" s="156"/>
      <c r="J323" s="156"/>
      <c r="K323" s="156"/>
      <c r="L323" s="156"/>
      <c r="M323" s="156"/>
      <c r="N323" s="155"/>
      <c r="O323" s="155"/>
      <c r="P323" s="155"/>
      <c r="Q323" s="155"/>
      <c r="R323" s="156"/>
      <c r="S323" s="156"/>
      <c r="T323" s="156"/>
      <c r="U323" s="156"/>
      <c r="V323" s="156"/>
      <c r="W323" s="156"/>
      <c r="X323" s="156"/>
      <c r="Y323" s="156"/>
      <c r="Z323" s="146"/>
      <c r="AA323" s="146"/>
      <c r="AB323" s="146"/>
      <c r="AC323" s="146"/>
      <c r="AD323" s="146"/>
      <c r="AE323" s="146"/>
      <c r="AF323" s="146"/>
      <c r="AG323" s="146" t="s">
        <v>141</v>
      </c>
      <c r="AH323" s="146">
        <v>0</v>
      </c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ht="22.5" outlineLevel="1" x14ac:dyDescent="0.2">
      <c r="A324" s="167">
        <v>114</v>
      </c>
      <c r="B324" s="168" t="s">
        <v>498</v>
      </c>
      <c r="C324" s="183" t="s">
        <v>499</v>
      </c>
      <c r="D324" s="169" t="s">
        <v>232</v>
      </c>
      <c r="E324" s="170">
        <v>5.7256400000000003</v>
      </c>
      <c r="F324" s="171"/>
      <c r="G324" s="172">
        <f>ROUND(E324*F324,2)</f>
        <v>0</v>
      </c>
      <c r="H324" s="171"/>
      <c r="I324" s="172">
        <f>ROUND(E324*H324,2)</f>
        <v>0</v>
      </c>
      <c r="J324" s="171"/>
      <c r="K324" s="172">
        <f>ROUND(E324*J324,2)</f>
        <v>0</v>
      </c>
      <c r="L324" s="172">
        <v>21</v>
      </c>
      <c r="M324" s="172">
        <f>G324*(1+L324/100)</f>
        <v>0</v>
      </c>
      <c r="N324" s="170">
        <v>0</v>
      </c>
      <c r="O324" s="170">
        <f>ROUND(E324*N324,2)</f>
        <v>0</v>
      </c>
      <c r="P324" s="170">
        <v>0</v>
      </c>
      <c r="Q324" s="170">
        <f>ROUND(E324*P324,2)</f>
        <v>0</v>
      </c>
      <c r="R324" s="172" t="s">
        <v>500</v>
      </c>
      <c r="S324" s="172" t="s">
        <v>134</v>
      </c>
      <c r="T324" s="173" t="s">
        <v>134</v>
      </c>
      <c r="U324" s="156">
        <v>0.83199999999999996</v>
      </c>
      <c r="V324" s="156">
        <f>ROUND(E324*U324,2)</f>
        <v>4.76</v>
      </c>
      <c r="W324" s="156"/>
      <c r="X324" s="156" t="s">
        <v>135</v>
      </c>
      <c r="Y324" s="156" t="s">
        <v>136</v>
      </c>
      <c r="Z324" s="146"/>
      <c r="AA324" s="146"/>
      <c r="AB324" s="146"/>
      <c r="AC324" s="146"/>
      <c r="AD324" s="146"/>
      <c r="AE324" s="146"/>
      <c r="AF324" s="146"/>
      <c r="AG324" s="146" t="s">
        <v>137</v>
      </c>
      <c r="AH324" s="146"/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outlineLevel="2" x14ac:dyDescent="0.2">
      <c r="A325" s="153"/>
      <c r="B325" s="154"/>
      <c r="C325" s="243" t="s">
        <v>501</v>
      </c>
      <c r="D325" s="244"/>
      <c r="E325" s="244"/>
      <c r="F325" s="244"/>
      <c r="G325" s="244"/>
      <c r="H325" s="156"/>
      <c r="I325" s="156"/>
      <c r="J325" s="156"/>
      <c r="K325" s="156"/>
      <c r="L325" s="156"/>
      <c r="M325" s="156"/>
      <c r="N325" s="155"/>
      <c r="O325" s="155"/>
      <c r="P325" s="155"/>
      <c r="Q325" s="155"/>
      <c r="R325" s="156"/>
      <c r="S325" s="156"/>
      <c r="T325" s="156"/>
      <c r="U325" s="156"/>
      <c r="V325" s="156"/>
      <c r="W325" s="156"/>
      <c r="X325" s="156"/>
      <c r="Y325" s="156"/>
      <c r="Z325" s="146"/>
      <c r="AA325" s="146"/>
      <c r="AB325" s="146"/>
      <c r="AC325" s="146"/>
      <c r="AD325" s="146"/>
      <c r="AE325" s="146"/>
      <c r="AF325" s="146"/>
      <c r="AG325" s="146" t="s">
        <v>168</v>
      </c>
      <c r="AH325" s="146"/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74" t="str">
        <f>C325</f>
        <v>nebo vybouraných hmot nošením nebo přehazováním k místu nakládky přístupnému normálním dopravním prostředkům do 10 m,</v>
      </c>
      <c r="BB325" s="146"/>
      <c r="BC325" s="146"/>
      <c r="BD325" s="146"/>
      <c r="BE325" s="146"/>
      <c r="BF325" s="146"/>
      <c r="BG325" s="146"/>
      <c r="BH325" s="146"/>
    </row>
    <row r="326" spans="1:60" ht="22.5" outlineLevel="2" x14ac:dyDescent="0.2">
      <c r="A326" s="153"/>
      <c r="B326" s="154"/>
      <c r="C326" s="241" t="s">
        <v>502</v>
      </c>
      <c r="D326" s="242"/>
      <c r="E326" s="242"/>
      <c r="F326" s="242"/>
      <c r="G326" s="242"/>
      <c r="H326" s="156"/>
      <c r="I326" s="156"/>
      <c r="J326" s="156"/>
      <c r="K326" s="156"/>
      <c r="L326" s="156"/>
      <c r="M326" s="156"/>
      <c r="N326" s="155"/>
      <c r="O326" s="155"/>
      <c r="P326" s="155"/>
      <c r="Q326" s="155"/>
      <c r="R326" s="156"/>
      <c r="S326" s="156"/>
      <c r="T326" s="156"/>
      <c r="U326" s="156"/>
      <c r="V326" s="156"/>
      <c r="W326" s="156"/>
      <c r="X326" s="156"/>
      <c r="Y326" s="156"/>
      <c r="Z326" s="146"/>
      <c r="AA326" s="146"/>
      <c r="AB326" s="146"/>
      <c r="AC326" s="146"/>
      <c r="AD326" s="146"/>
      <c r="AE326" s="146"/>
      <c r="AF326" s="146"/>
      <c r="AG326" s="146" t="s">
        <v>139</v>
      </c>
      <c r="AH326" s="146"/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74" t="str">
        <f>C326</f>
        <v>S naložením suti nebo vybouraných hmot do dopravního prostředku a na jejich vyložením, popřípadě přeložením na normální dopravní prostředek.</v>
      </c>
      <c r="BB326" s="146"/>
      <c r="BC326" s="146"/>
      <c r="BD326" s="146"/>
      <c r="BE326" s="146"/>
      <c r="BF326" s="146"/>
      <c r="BG326" s="146"/>
      <c r="BH326" s="146"/>
    </row>
    <row r="327" spans="1:60" outlineLevel="2" x14ac:dyDescent="0.2">
      <c r="A327" s="153"/>
      <c r="B327" s="154"/>
      <c r="C327" s="184" t="s">
        <v>487</v>
      </c>
      <c r="D327" s="157"/>
      <c r="E327" s="158">
        <v>5.7256400000000003</v>
      </c>
      <c r="F327" s="156"/>
      <c r="G327" s="156"/>
      <c r="H327" s="156"/>
      <c r="I327" s="156"/>
      <c r="J327" s="156"/>
      <c r="K327" s="156"/>
      <c r="L327" s="156"/>
      <c r="M327" s="156"/>
      <c r="N327" s="155"/>
      <c r="O327" s="155"/>
      <c r="P327" s="155"/>
      <c r="Q327" s="155"/>
      <c r="R327" s="156"/>
      <c r="S327" s="156"/>
      <c r="T327" s="156"/>
      <c r="U327" s="156"/>
      <c r="V327" s="156"/>
      <c r="W327" s="156"/>
      <c r="X327" s="156"/>
      <c r="Y327" s="156"/>
      <c r="Z327" s="146"/>
      <c r="AA327" s="146"/>
      <c r="AB327" s="146"/>
      <c r="AC327" s="146"/>
      <c r="AD327" s="146"/>
      <c r="AE327" s="146"/>
      <c r="AF327" s="146"/>
      <c r="AG327" s="146" t="s">
        <v>141</v>
      </c>
      <c r="AH327" s="146">
        <v>5</v>
      </c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  <c r="BG327" s="146"/>
      <c r="BH327" s="146"/>
    </row>
    <row r="328" spans="1:60" ht="22.5" outlineLevel="1" x14ac:dyDescent="0.2">
      <c r="A328" s="167">
        <v>115</v>
      </c>
      <c r="B328" s="168" t="s">
        <v>503</v>
      </c>
      <c r="C328" s="183" t="s">
        <v>504</v>
      </c>
      <c r="D328" s="169" t="s">
        <v>232</v>
      </c>
      <c r="E328" s="170">
        <v>5.7256400000000003</v>
      </c>
      <c r="F328" s="171"/>
      <c r="G328" s="172">
        <f>ROUND(E328*F328,2)</f>
        <v>0</v>
      </c>
      <c r="H328" s="171"/>
      <c r="I328" s="172">
        <f>ROUND(E328*H328,2)</f>
        <v>0</v>
      </c>
      <c r="J328" s="171"/>
      <c r="K328" s="172">
        <f>ROUND(E328*J328,2)</f>
        <v>0</v>
      </c>
      <c r="L328" s="172">
        <v>21</v>
      </c>
      <c r="M328" s="172">
        <f>G328*(1+L328/100)</f>
        <v>0</v>
      </c>
      <c r="N328" s="170">
        <v>0</v>
      </c>
      <c r="O328" s="170">
        <f>ROUND(E328*N328,2)</f>
        <v>0</v>
      </c>
      <c r="P328" s="170">
        <v>0</v>
      </c>
      <c r="Q328" s="170">
        <f>ROUND(E328*P328,2)</f>
        <v>0</v>
      </c>
      <c r="R328" s="172" t="s">
        <v>500</v>
      </c>
      <c r="S328" s="172" t="s">
        <v>134</v>
      </c>
      <c r="T328" s="173" t="s">
        <v>134</v>
      </c>
      <c r="U328" s="156">
        <v>9.9000000000000005E-2</v>
      </c>
      <c r="V328" s="156">
        <f>ROUND(E328*U328,2)</f>
        <v>0.56999999999999995</v>
      </c>
      <c r="W328" s="156"/>
      <c r="X328" s="156" t="s">
        <v>135</v>
      </c>
      <c r="Y328" s="156" t="s">
        <v>136</v>
      </c>
      <c r="Z328" s="146"/>
      <c r="AA328" s="146"/>
      <c r="AB328" s="146"/>
      <c r="AC328" s="146"/>
      <c r="AD328" s="146"/>
      <c r="AE328" s="146"/>
      <c r="AF328" s="146"/>
      <c r="AG328" s="146" t="s">
        <v>137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2" x14ac:dyDescent="0.2">
      <c r="A329" s="153"/>
      <c r="B329" s="154"/>
      <c r="C329" s="243" t="s">
        <v>505</v>
      </c>
      <c r="D329" s="244"/>
      <c r="E329" s="244"/>
      <c r="F329" s="244"/>
      <c r="G329" s="244"/>
      <c r="H329" s="156"/>
      <c r="I329" s="156"/>
      <c r="J329" s="156"/>
      <c r="K329" s="156"/>
      <c r="L329" s="156"/>
      <c r="M329" s="156"/>
      <c r="N329" s="155"/>
      <c r="O329" s="155"/>
      <c r="P329" s="155"/>
      <c r="Q329" s="155"/>
      <c r="R329" s="156"/>
      <c r="S329" s="156"/>
      <c r="T329" s="156"/>
      <c r="U329" s="156"/>
      <c r="V329" s="156"/>
      <c r="W329" s="156"/>
      <c r="X329" s="156"/>
      <c r="Y329" s="156"/>
      <c r="Z329" s="146"/>
      <c r="AA329" s="146"/>
      <c r="AB329" s="146"/>
      <c r="AC329" s="146"/>
      <c r="AD329" s="146"/>
      <c r="AE329" s="146"/>
      <c r="AF329" s="146"/>
      <c r="AG329" s="146" t="s">
        <v>168</v>
      </c>
      <c r="AH329" s="146"/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outlineLevel="2" x14ac:dyDescent="0.2">
      <c r="A330" s="153"/>
      <c r="B330" s="154"/>
      <c r="C330" s="184" t="s">
        <v>487</v>
      </c>
      <c r="D330" s="157"/>
      <c r="E330" s="158">
        <v>5.7256400000000003</v>
      </c>
      <c r="F330" s="156"/>
      <c r="G330" s="156"/>
      <c r="H330" s="156"/>
      <c r="I330" s="156"/>
      <c r="J330" s="156"/>
      <c r="K330" s="156"/>
      <c r="L330" s="156"/>
      <c r="M330" s="156"/>
      <c r="N330" s="155"/>
      <c r="O330" s="155"/>
      <c r="P330" s="155"/>
      <c r="Q330" s="155"/>
      <c r="R330" s="156"/>
      <c r="S330" s="156"/>
      <c r="T330" s="156"/>
      <c r="U330" s="156"/>
      <c r="V330" s="156"/>
      <c r="W330" s="156"/>
      <c r="X330" s="156"/>
      <c r="Y330" s="156"/>
      <c r="Z330" s="146"/>
      <c r="AA330" s="146"/>
      <c r="AB330" s="146"/>
      <c r="AC330" s="146"/>
      <c r="AD330" s="146"/>
      <c r="AE330" s="146"/>
      <c r="AF330" s="146"/>
      <c r="AG330" s="146" t="s">
        <v>141</v>
      </c>
      <c r="AH330" s="146">
        <v>5</v>
      </c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x14ac:dyDescent="0.2">
      <c r="A331" s="160" t="s">
        <v>128</v>
      </c>
      <c r="B331" s="161" t="s">
        <v>99</v>
      </c>
      <c r="C331" s="182" t="s">
        <v>27</v>
      </c>
      <c r="D331" s="162"/>
      <c r="E331" s="163"/>
      <c r="F331" s="164"/>
      <c r="G331" s="164">
        <f>SUMIF(AG332:AG355,"&lt;&gt;NOR",G332:G355)</f>
        <v>0</v>
      </c>
      <c r="H331" s="164"/>
      <c r="I331" s="164">
        <f>SUM(I332:I355)</f>
        <v>0</v>
      </c>
      <c r="J331" s="164"/>
      <c r="K331" s="164">
        <f>SUM(K332:K355)</f>
        <v>0</v>
      </c>
      <c r="L331" s="164"/>
      <c r="M331" s="164">
        <f>SUM(M332:M355)</f>
        <v>0</v>
      </c>
      <c r="N331" s="163"/>
      <c r="O331" s="163">
        <f>SUM(O332:O355)</f>
        <v>0</v>
      </c>
      <c r="P331" s="163"/>
      <c r="Q331" s="163">
        <f>SUM(Q332:Q355)</f>
        <v>0</v>
      </c>
      <c r="R331" s="164"/>
      <c r="S331" s="164"/>
      <c r="T331" s="165"/>
      <c r="U331" s="159"/>
      <c r="V331" s="159">
        <f>SUM(V332:V355)</f>
        <v>1</v>
      </c>
      <c r="W331" s="159"/>
      <c r="X331" s="159"/>
      <c r="Y331" s="159"/>
      <c r="AG331" t="s">
        <v>129</v>
      </c>
    </row>
    <row r="332" spans="1:60" outlineLevel="1" x14ac:dyDescent="0.2">
      <c r="A332" s="175">
        <v>116</v>
      </c>
      <c r="B332" s="176" t="s">
        <v>506</v>
      </c>
      <c r="C332" s="185" t="s">
        <v>507</v>
      </c>
      <c r="D332" s="177" t="s">
        <v>327</v>
      </c>
      <c r="E332" s="178">
        <v>1</v>
      </c>
      <c r="F332" s="179"/>
      <c r="G332" s="180">
        <f t="shared" ref="G332:G340" si="0">ROUND(E332*F332,2)</f>
        <v>0</v>
      </c>
      <c r="H332" s="179"/>
      <c r="I332" s="180">
        <f t="shared" ref="I332:I340" si="1">ROUND(E332*H332,2)</f>
        <v>0</v>
      </c>
      <c r="J332" s="179"/>
      <c r="K332" s="180">
        <f t="shared" ref="K332:K340" si="2">ROUND(E332*J332,2)</f>
        <v>0</v>
      </c>
      <c r="L332" s="180">
        <v>21</v>
      </c>
      <c r="M332" s="180">
        <f t="shared" ref="M332:M340" si="3">G332*(1+L332/100)</f>
        <v>0</v>
      </c>
      <c r="N332" s="178">
        <v>0</v>
      </c>
      <c r="O332" s="178">
        <f t="shared" ref="O332:O340" si="4">ROUND(E332*N332,2)</f>
        <v>0</v>
      </c>
      <c r="P332" s="178">
        <v>0</v>
      </c>
      <c r="Q332" s="178">
        <f t="shared" ref="Q332:Q340" si="5">ROUND(E332*P332,2)</f>
        <v>0</v>
      </c>
      <c r="R332" s="180"/>
      <c r="S332" s="180" t="s">
        <v>148</v>
      </c>
      <c r="T332" s="181" t="s">
        <v>149</v>
      </c>
      <c r="U332" s="156">
        <v>0</v>
      </c>
      <c r="V332" s="156">
        <f t="shared" ref="V332:V340" si="6">ROUND(E332*U332,2)</f>
        <v>0</v>
      </c>
      <c r="W332" s="156"/>
      <c r="X332" s="156" t="s">
        <v>135</v>
      </c>
      <c r="Y332" s="156" t="s">
        <v>136</v>
      </c>
      <c r="Z332" s="146"/>
      <c r="AA332" s="146"/>
      <c r="AB332" s="146"/>
      <c r="AC332" s="146"/>
      <c r="AD332" s="146"/>
      <c r="AE332" s="146"/>
      <c r="AF332" s="146"/>
      <c r="AG332" s="146" t="s">
        <v>137</v>
      </c>
      <c r="AH332" s="146"/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outlineLevel="1" x14ac:dyDescent="0.2">
      <c r="A333" s="175">
        <v>117</v>
      </c>
      <c r="B333" s="176" t="s">
        <v>508</v>
      </c>
      <c r="C333" s="185" t="s">
        <v>509</v>
      </c>
      <c r="D333" s="177" t="s">
        <v>327</v>
      </c>
      <c r="E333" s="178">
        <v>1</v>
      </c>
      <c r="F333" s="179"/>
      <c r="G333" s="180">
        <f t="shared" si="0"/>
        <v>0</v>
      </c>
      <c r="H333" s="179"/>
      <c r="I333" s="180">
        <f t="shared" si="1"/>
        <v>0</v>
      </c>
      <c r="J333" s="179"/>
      <c r="K333" s="180">
        <f t="shared" si="2"/>
        <v>0</v>
      </c>
      <c r="L333" s="180">
        <v>21</v>
      </c>
      <c r="M333" s="180">
        <f t="shared" si="3"/>
        <v>0</v>
      </c>
      <c r="N333" s="178">
        <v>0</v>
      </c>
      <c r="O333" s="178">
        <f t="shared" si="4"/>
        <v>0</v>
      </c>
      <c r="P333" s="178">
        <v>0</v>
      </c>
      <c r="Q333" s="178">
        <f t="shared" si="5"/>
        <v>0</v>
      </c>
      <c r="R333" s="180"/>
      <c r="S333" s="180" t="s">
        <v>148</v>
      </c>
      <c r="T333" s="181" t="s">
        <v>149</v>
      </c>
      <c r="U333" s="156">
        <v>0</v>
      </c>
      <c r="V333" s="156">
        <f t="shared" si="6"/>
        <v>0</v>
      </c>
      <c r="W333" s="156"/>
      <c r="X333" s="156" t="s">
        <v>135</v>
      </c>
      <c r="Y333" s="156" t="s">
        <v>136</v>
      </c>
      <c r="Z333" s="146"/>
      <c r="AA333" s="146"/>
      <c r="AB333" s="146"/>
      <c r="AC333" s="146"/>
      <c r="AD333" s="146"/>
      <c r="AE333" s="146"/>
      <c r="AF333" s="146"/>
      <c r="AG333" s="146" t="s">
        <v>137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1" x14ac:dyDescent="0.2">
      <c r="A334" s="175">
        <v>118</v>
      </c>
      <c r="B334" s="176" t="s">
        <v>510</v>
      </c>
      <c r="C334" s="185" t="s">
        <v>511</v>
      </c>
      <c r="D334" s="177" t="s">
        <v>327</v>
      </c>
      <c r="E334" s="178">
        <v>1</v>
      </c>
      <c r="F334" s="179"/>
      <c r="G334" s="180">
        <f t="shared" si="0"/>
        <v>0</v>
      </c>
      <c r="H334" s="179"/>
      <c r="I334" s="180">
        <f t="shared" si="1"/>
        <v>0</v>
      </c>
      <c r="J334" s="179"/>
      <c r="K334" s="180">
        <f t="shared" si="2"/>
        <v>0</v>
      </c>
      <c r="L334" s="180">
        <v>21</v>
      </c>
      <c r="M334" s="180">
        <f t="shared" si="3"/>
        <v>0</v>
      </c>
      <c r="N334" s="178">
        <v>0</v>
      </c>
      <c r="O334" s="178">
        <f t="shared" si="4"/>
        <v>0</v>
      </c>
      <c r="P334" s="178">
        <v>0</v>
      </c>
      <c r="Q334" s="178">
        <f t="shared" si="5"/>
        <v>0</v>
      </c>
      <c r="R334" s="180"/>
      <c r="S334" s="180" t="s">
        <v>148</v>
      </c>
      <c r="T334" s="181" t="s">
        <v>149</v>
      </c>
      <c r="U334" s="156">
        <v>0</v>
      </c>
      <c r="V334" s="156">
        <f t="shared" si="6"/>
        <v>0</v>
      </c>
      <c r="W334" s="156"/>
      <c r="X334" s="156" t="s">
        <v>135</v>
      </c>
      <c r="Y334" s="156" t="s">
        <v>136</v>
      </c>
      <c r="Z334" s="146"/>
      <c r="AA334" s="146"/>
      <c r="AB334" s="146"/>
      <c r="AC334" s="146"/>
      <c r="AD334" s="146"/>
      <c r="AE334" s="146"/>
      <c r="AF334" s="146"/>
      <c r="AG334" s="146" t="s">
        <v>137</v>
      </c>
      <c r="AH334" s="146"/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outlineLevel="1" x14ac:dyDescent="0.2">
      <c r="A335" s="175">
        <v>119</v>
      </c>
      <c r="B335" s="176" t="s">
        <v>512</v>
      </c>
      <c r="C335" s="185" t="s">
        <v>513</v>
      </c>
      <c r="D335" s="177" t="s">
        <v>327</v>
      </c>
      <c r="E335" s="178">
        <v>1</v>
      </c>
      <c r="F335" s="179"/>
      <c r="G335" s="180">
        <f t="shared" si="0"/>
        <v>0</v>
      </c>
      <c r="H335" s="179"/>
      <c r="I335" s="180">
        <f t="shared" si="1"/>
        <v>0</v>
      </c>
      <c r="J335" s="179"/>
      <c r="K335" s="180">
        <f t="shared" si="2"/>
        <v>0</v>
      </c>
      <c r="L335" s="180">
        <v>21</v>
      </c>
      <c r="M335" s="180">
        <f t="shared" si="3"/>
        <v>0</v>
      </c>
      <c r="N335" s="178">
        <v>0</v>
      </c>
      <c r="O335" s="178">
        <f t="shared" si="4"/>
        <v>0</v>
      </c>
      <c r="P335" s="178">
        <v>0</v>
      </c>
      <c r="Q335" s="178">
        <f t="shared" si="5"/>
        <v>0</v>
      </c>
      <c r="R335" s="180" t="s">
        <v>514</v>
      </c>
      <c r="S335" s="180" t="s">
        <v>134</v>
      </c>
      <c r="T335" s="181" t="s">
        <v>134</v>
      </c>
      <c r="U335" s="156">
        <v>1</v>
      </c>
      <c r="V335" s="156">
        <f t="shared" si="6"/>
        <v>1</v>
      </c>
      <c r="W335" s="156"/>
      <c r="X335" s="156" t="s">
        <v>154</v>
      </c>
      <c r="Y335" s="156" t="s">
        <v>136</v>
      </c>
      <c r="Z335" s="146"/>
      <c r="AA335" s="146"/>
      <c r="AB335" s="146"/>
      <c r="AC335" s="146"/>
      <c r="AD335" s="146"/>
      <c r="AE335" s="146"/>
      <c r="AF335" s="146"/>
      <c r="AG335" s="146" t="s">
        <v>155</v>
      </c>
      <c r="AH335" s="146"/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outlineLevel="1" x14ac:dyDescent="0.2">
      <c r="A336" s="175">
        <v>120</v>
      </c>
      <c r="B336" s="176" t="s">
        <v>515</v>
      </c>
      <c r="C336" s="185" t="s">
        <v>516</v>
      </c>
      <c r="D336" s="177" t="s">
        <v>327</v>
      </c>
      <c r="E336" s="178">
        <v>1</v>
      </c>
      <c r="F336" s="179"/>
      <c r="G336" s="180">
        <f t="shared" si="0"/>
        <v>0</v>
      </c>
      <c r="H336" s="179"/>
      <c r="I336" s="180">
        <f t="shared" si="1"/>
        <v>0</v>
      </c>
      <c r="J336" s="179"/>
      <c r="K336" s="180">
        <f t="shared" si="2"/>
        <v>0</v>
      </c>
      <c r="L336" s="180">
        <v>21</v>
      </c>
      <c r="M336" s="180">
        <f t="shared" si="3"/>
        <v>0</v>
      </c>
      <c r="N336" s="178">
        <v>0</v>
      </c>
      <c r="O336" s="178">
        <f t="shared" si="4"/>
        <v>0</v>
      </c>
      <c r="P336" s="178">
        <v>0</v>
      </c>
      <c r="Q336" s="178">
        <f t="shared" si="5"/>
        <v>0</v>
      </c>
      <c r="R336" s="180"/>
      <c r="S336" s="180" t="s">
        <v>148</v>
      </c>
      <c r="T336" s="181" t="s">
        <v>149</v>
      </c>
      <c r="U336" s="156">
        <v>0</v>
      </c>
      <c r="V336" s="156">
        <f t="shared" si="6"/>
        <v>0</v>
      </c>
      <c r="W336" s="156"/>
      <c r="X336" s="156" t="s">
        <v>154</v>
      </c>
      <c r="Y336" s="156" t="s">
        <v>136</v>
      </c>
      <c r="Z336" s="146"/>
      <c r="AA336" s="146"/>
      <c r="AB336" s="146"/>
      <c r="AC336" s="146"/>
      <c r="AD336" s="146"/>
      <c r="AE336" s="146"/>
      <c r="AF336" s="146"/>
      <c r="AG336" s="146" t="s">
        <v>155</v>
      </c>
      <c r="AH336" s="146"/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  <c r="BG336" s="146"/>
      <c r="BH336" s="146"/>
    </row>
    <row r="337" spans="1:60" outlineLevel="1" x14ac:dyDescent="0.2">
      <c r="A337" s="175">
        <v>121</v>
      </c>
      <c r="B337" s="176" t="s">
        <v>517</v>
      </c>
      <c r="C337" s="185" t="s">
        <v>518</v>
      </c>
      <c r="D337" s="177" t="s">
        <v>327</v>
      </c>
      <c r="E337" s="178">
        <v>1</v>
      </c>
      <c r="F337" s="179"/>
      <c r="G337" s="180">
        <f t="shared" si="0"/>
        <v>0</v>
      </c>
      <c r="H337" s="179"/>
      <c r="I337" s="180">
        <f t="shared" si="1"/>
        <v>0</v>
      </c>
      <c r="J337" s="179"/>
      <c r="K337" s="180">
        <f t="shared" si="2"/>
        <v>0</v>
      </c>
      <c r="L337" s="180">
        <v>21</v>
      </c>
      <c r="M337" s="180">
        <f t="shared" si="3"/>
        <v>0</v>
      </c>
      <c r="N337" s="178">
        <v>0</v>
      </c>
      <c r="O337" s="178">
        <f t="shared" si="4"/>
        <v>0</v>
      </c>
      <c r="P337" s="178">
        <v>0</v>
      </c>
      <c r="Q337" s="178">
        <f t="shared" si="5"/>
        <v>0</v>
      </c>
      <c r="R337" s="180"/>
      <c r="S337" s="180" t="s">
        <v>148</v>
      </c>
      <c r="T337" s="181" t="s">
        <v>149</v>
      </c>
      <c r="U337" s="156">
        <v>0</v>
      </c>
      <c r="V337" s="156">
        <f t="shared" si="6"/>
        <v>0</v>
      </c>
      <c r="W337" s="156"/>
      <c r="X337" s="156" t="s">
        <v>154</v>
      </c>
      <c r="Y337" s="156" t="s">
        <v>136</v>
      </c>
      <c r="Z337" s="146"/>
      <c r="AA337" s="146"/>
      <c r="AB337" s="146"/>
      <c r="AC337" s="146"/>
      <c r="AD337" s="146"/>
      <c r="AE337" s="146"/>
      <c r="AF337" s="146"/>
      <c r="AG337" s="146" t="s">
        <v>155</v>
      </c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outlineLevel="1" x14ac:dyDescent="0.2">
      <c r="A338" s="175">
        <v>122</v>
      </c>
      <c r="B338" s="176" t="s">
        <v>519</v>
      </c>
      <c r="C338" s="185" t="s">
        <v>520</v>
      </c>
      <c r="D338" s="177" t="s">
        <v>327</v>
      </c>
      <c r="E338" s="178">
        <v>1</v>
      </c>
      <c r="F338" s="179"/>
      <c r="G338" s="180">
        <f t="shared" si="0"/>
        <v>0</v>
      </c>
      <c r="H338" s="179"/>
      <c r="I338" s="180">
        <f t="shared" si="1"/>
        <v>0</v>
      </c>
      <c r="J338" s="179"/>
      <c r="K338" s="180">
        <f t="shared" si="2"/>
        <v>0</v>
      </c>
      <c r="L338" s="180">
        <v>21</v>
      </c>
      <c r="M338" s="180">
        <f t="shared" si="3"/>
        <v>0</v>
      </c>
      <c r="N338" s="178">
        <v>0</v>
      </c>
      <c r="O338" s="178">
        <f t="shared" si="4"/>
        <v>0</v>
      </c>
      <c r="P338" s="178">
        <v>0</v>
      </c>
      <c r="Q338" s="178">
        <f t="shared" si="5"/>
        <v>0</v>
      </c>
      <c r="R338" s="180"/>
      <c r="S338" s="180" t="s">
        <v>148</v>
      </c>
      <c r="T338" s="181" t="s">
        <v>149</v>
      </c>
      <c r="U338" s="156">
        <v>0</v>
      </c>
      <c r="V338" s="156">
        <f t="shared" si="6"/>
        <v>0</v>
      </c>
      <c r="W338" s="156"/>
      <c r="X338" s="156" t="s">
        <v>154</v>
      </c>
      <c r="Y338" s="156" t="s">
        <v>136</v>
      </c>
      <c r="Z338" s="146"/>
      <c r="AA338" s="146"/>
      <c r="AB338" s="146"/>
      <c r="AC338" s="146"/>
      <c r="AD338" s="146"/>
      <c r="AE338" s="146"/>
      <c r="AF338" s="146"/>
      <c r="AG338" s="146" t="s">
        <v>155</v>
      </c>
      <c r="AH338" s="146"/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ht="22.5" outlineLevel="1" x14ac:dyDescent="0.2">
      <c r="A339" s="175">
        <v>123</v>
      </c>
      <c r="B339" s="176" t="s">
        <v>521</v>
      </c>
      <c r="C339" s="185" t="s">
        <v>522</v>
      </c>
      <c r="D339" s="177" t="s">
        <v>327</v>
      </c>
      <c r="E339" s="178">
        <v>1</v>
      </c>
      <c r="F339" s="179"/>
      <c r="G339" s="180">
        <f t="shared" si="0"/>
        <v>0</v>
      </c>
      <c r="H339" s="179"/>
      <c r="I339" s="180">
        <f t="shared" si="1"/>
        <v>0</v>
      </c>
      <c r="J339" s="179"/>
      <c r="K339" s="180">
        <f t="shared" si="2"/>
        <v>0</v>
      </c>
      <c r="L339" s="180">
        <v>21</v>
      </c>
      <c r="M339" s="180">
        <f t="shared" si="3"/>
        <v>0</v>
      </c>
      <c r="N339" s="178">
        <v>0</v>
      </c>
      <c r="O339" s="178">
        <f t="shared" si="4"/>
        <v>0</v>
      </c>
      <c r="P339" s="178">
        <v>0</v>
      </c>
      <c r="Q339" s="178">
        <f t="shared" si="5"/>
        <v>0</v>
      </c>
      <c r="R339" s="180"/>
      <c r="S339" s="180" t="s">
        <v>148</v>
      </c>
      <c r="T339" s="181" t="s">
        <v>149</v>
      </c>
      <c r="U339" s="156">
        <v>0</v>
      </c>
      <c r="V339" s="156">
        <f t="shared" si="6"/>
        <v>0</v>
      </c>
      <c r="W339" s="156"/>
      <c r="X339" s="156" t="s">
        <v>154</v>
      </c>
      <c r="Y339" s="156" t="s">
        <v>136</v>
      </c>
      <c r="Z339" s="146"/>
      <c r="AA339" s="146"/>
      <c r="AB339" s="146"/>
      <c r="AC339" s="146"/>
      <c r="AD339" s="146"/>
      <c r="AE339" s="146"/>
      <c r="AF339" s="146"/>
      <c r="AG339" s="146" t="s">
        <v>155</v>
      </c>
      <c r="AH339" s="146"/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outlineLevel="1" x14ac:dyDescent="0.2">
      <c r="A340" s="167">
        <v>124</v>
      </c>
      <c r="B340" s="168" t="s">
        <v>523</v>
      </c>
      <c r="C340" s="183" t="s">
        <v>524</v>
      </c>
      <c r="D340" s="169" t="s">
        <v>327</v>
      </c>
      <c r="E340" s="170">
        <v>1</v>
      </c>
      <c r="F340" s="171"/>
      <c r="G340" s="172">
        <f t="shared" si="0"/>
        <v>0</v>
      </c>
      <c r="H340" s="171"/>
      <c r="I340" s="172">
        <f t="shared" si="1"/>
        <v>0</v>
      </c>
      <c r="J340" s="171"/>
      <c r="K340" s="172">
        <f t="shared" si="2"/>
        <v>0</v>
      </c>
      <c r="L340" s="172">
        <v>21</v>
      </c>
      <c r="M340" s="172">
        <f t="shared" si="3"/>
        <v>0</v>
      </c>
      <c r="N340" s="170">
        <v>0</v>
      </c>
      <c r="O340" s="170">
        <f t="shared" si="4"/>
        <v>0</v>
      </c>
      <c r="P340" s="170">
        <v>0</v>
      </c>
      <c r="Q340" s="170">
        <f t="shared" si="5"/>
        <v>0</v>
      </c>
      <c r="R340" s="172" t="s">
        <v>525</v>
      </c>
      <c r="S340" s="172" t="s">
        <v>134</v>
      </c>
      <c r="T340" s="173" t="s">
        <v>134</v>
      </c>
      <c r="U340" s="156">
        <v>0</v>
      </c>
      <c r="V340" s="156">
        <f t="shared" si="6"/>
        <v>0</v>
      </c>
      <c r="W340" s="156"/>
      <c r="X340" s="156" t="s">
        <v>526</v>
      </c>
      <c r="Y340" s="156" t="s">
        <v>136</v>
      </c>
      <c r="Z340" s="146"/>
      <c r="AA340" s="146"/>
      <c r="AB340" s="146"/>
      <c r="AC340" s="146"/>
      <c r="AD340" s="146"/>
      <c r="AE340" s="146"/>
      <c r="AF340" s="146"/>
      <c r="AG340" s="146" t="s">
        <v>527</v>
      </c>
      <c r="AH340" s="146"/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outlineLevel="2" x14ac:dyDescent="0.2">
      <c r="A341" s="153"/>
      <c r="B341" s="154"/>
      <c r="C341" s="239" t="s">
        <v>528</v>
      </c>
      <c r="D341" s="240"/>
      <c r="E341" s="240"/>
      <c r="F341" s="240"/>
      <c r="G341" s="240"/>
      <c r="H341" s="156"/>
      <c r="I341" s="156"/>
      <c r="J341" s="156"/>
      <c r="K341" s="156"/>
      <c r="L341" s="156"/>
      <c r="M341" s="156"/>
      <c r="N341" s="155"/>
      <c r="O341" s="155"/>
      <c r="P341" s="155"/>
      <c r="Q341" s="155"/>
      <c r="R341" s="156"/>
      <c r="S341" s="156"/>
      <c r="T341" s="156"/>
      <c r="U341" s="156"/>
      <c r="V341" s="156"/>
      <c r="W341" s="156"/>
      <c r="X341" s="156"/>
      <c r="Y341" s="156"/>
      <c r="Z341" s="146"/>
      <c r="AA341" s="146"/>
      <c r="AB341" s="146"/>
      <c r="AC341" s="146"/>
      <c r="AD341" s="146"/>
      <c r="AE341" s="146"/>
      <c r="AF341" s="146"/>
      <c r="AG341" s="146" t="s">
        <v>139</v>
      </c>
      <c r="AH341" s="146"/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outlineLevel="1" x14ac:dyDescent="0.2">
      <c r="A342" s="167">
        <v>125</v>
      </c>
      <c r="B342" s="168" t="s">
        <v>529</v>
      </c>
      <c r="C342" s="183" t="s">
        <v>530</v>
      </c>
      <c r="D342" s="169" t="s">
        <v>531</v>
      </c>
      <c r="E342" s="170">
        <v>1</v>
      </c>
      <c r="F342" s="171"/>
      <c r="G342" s="172">
        <f>ROUND(E342*F342,2)</f>
        <v>0</v>
      </c>
      <c r="H342" s="171"/>
      <c r="I342" s="172">
        <f>ROUND(E342*H342,2)</f>
        <v>0</v>
      </c>
      <c r="J342" s="171"/>
      <c r="K342" s="172">
        <f>ROUND(E342*J342,2)</f>
        <v>0</v>
      </c>
      <c r="L342" s="172">
        <v>21</v>
      </c>
      <c r="M342" s="172">
        <f>G342*(1+L342/100)</f>
        <v>0</v>
      </c>
      <c r="N342" s="170">
        <v>0</v>
      </c>
      <c r="O342" s="170">
        <f>ROUND(E342*N342,2)</f>
        <v>0</v>
      </c>
      <c r="P342" s="170">
        <v>0</v>
      </c>
      <c r="Q342" s="170">
        <f>ROUND(E342*P342,2)</f>
        <v>0</v>
      </c>
      <c r="R342" s="172"/>
      <c r="S342" s="172" t="s">
        <v>134</v>
      </c>
      <c r="T342" s="173" t="s">
        <v>149</v>
      </c>
      <c r="U342" s="156">
        <v>0</v>
      </c>
      <c r="V342" s="156">
        <f>ROUND(E342*U342,2)</f>
        <v>0</v>
      </c>
      <c r="W342" s="156"/>
      <c r="X342" s="156" t="s">
        <v>532</v>
      </c>
      <c r="Y342" s="156" t="s">
        <v>136</v>
      </c>
      <c r="Z342" s="146"/>
      <c r="AA342" s="146"/>
      <c r="AB342" s="146"/>
      <c r="AC342" s="146"/>
      <c r="AD342" s="146"/>
      <c r="AE342" s="146"/>
      <c r="AF342" s="146"/>
      <c r="AG342" s="146" t="s">
        <v>533</v>
      </c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outlineLevel="2" x14ac:dyDescent="0.2">
      <c r="A343" s="153"/>
      <c r="B343" s="154"/>
      <c r="C343" s="239" t="s">
        <v>534</v>
      </c>
      <c r="D343" s="240"/>
      <c r="E343" s="240"/>
      <c r="F343" s="240"/>
      <c r="G343" s="240"/>
      <c r="H343" s="156"/>
      <c r="I343" s="156"/>
      <c r="J343" s="156"/>
      <c r="K343" s="156"/>
      <c r="L343" s="156"/>
      <c r="M343" s="156"/>
      <c r="N343" s="155"/>
      <c r="O343" s="155"/>
      <c r="P343" s="155"/>
      <c r="Q343" s="155"/>
      <c r="R343" s="156"/>
      <c r="S343" s="156"/>
      <c r="T343" s="156"/>
      <c r="U343" s="156"/>
      <c r="V343" s="156"/>
      <c r="W343" s="156"/>
      <c r="X343" s="156"/>
      <c r="Y343" s="156"/>
      <c r="Z343" s="146"/>
      <c r="AA343" s="146"/>
      <c r="AB343" s="146"/>
      <c r="AC343" s="146"/>
      <c r="AD343" s="146"/>
      <c r="AE343" s="146"/>
      <c r="AF343" s="146"/>
      <c r="AG343" s="146" t="s">
        <v>139</v>
      </c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74" t="str">
        <f>C343</f>
        <v>Náklady na provedení průzkumů nebo doplnění stávajících průzkumů, pokud je obchodní podmínky vyžadují a tyto průzkumy nejsou v</v>
      </c>
      <c r="BB343" s="146"/>
      <c r="BC343" s="146"/>
      <c r="BD343" s="146"/>
      <c r="BE343" s="146"/>
      <c r="BF343" s="146"/>
      <c r="BG343" s="146"/>
      <c r="BH343" s="146"/>
    </row>
    <row r="344" spans="1:60" outlineLevel="3" x14ac:dyDescent="0.2">
      <c r="A344" s="153"/>
      <c r="B344" s="154"/>
      <c r="C344" s="241" t="s">
        <v>535</v>
      </c>
      <c r="D344" s="242"/>
      <c r="E344" s="242"/>
      <c r="F344" s="242"/>
      <c r="G344" s="242"/>
      <c r="H344" s="156"/>
      <c r="I344" s="156"/>
      <c r="J344" s="156"/>
      <c r="K344" s="156"/>
      <c r="L344" s="156"/>
      <c r="M344" s="156"/>
      <c r="N344" s="155"/>
      <c r="O344" s="155"/>
      <c r="P344" s="155"/>
      <c r="Q344" s="155"/>
      <c r="R344" s="156"/>
      <c r="S344" s="156"/>
      <c r="T344" s="156"/>
      <c r="U344" s="156"/>
      <c r="V344" s="156"/>
      <c r="W344" s="156"/>
      <c r="X344" s="156"/>
      <c r="Y344" s="156"/>
      <c r="Z344" s="146"/>
      <c r="AA344" s="146"/>
      <c r="AB344" s="146"/>
      <c r="AC344" s="146"/>
      <c r="AD344" s="146"/>
      <c r="AE344" s="146"/>
      <c r="AF344" s="146"/>
      <c r="AG344" s="146" t="s">
        <v>139</v>
      </c>
      <c r="AH344" s="146"/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outlineLevel="1" x14ac:dyDescent="0.2">
      <c r="A345" s="167">
        <v>126</v>
      </c>
      <c r="B345" s="168" t="s">
        <v>536</v>
      </c>
      <c r="C345" s="183" t="s">
        <v>537</v>
      </c>
      <c r="D345" s="169" t="s">
        <v>531</v>
      </c>
      <c r="E345" s="170">
        <v>1</v>
      </c>
      <c r="F345" s="171"/>
      <c r="G345" s="172">
        <f>ROUND(E345*F345,2)</f>
        <v>0</v>
      </c>
      <c r="H345" s="171"/>
      <c r="I345" s="172">
        <f>ROUND(E345*H345,2)</f>
        <v>0</v>
      </c>
      <c r="J345" s="171"/>
      <c r="K345" s="172">
        <f>ROUND(E345*J345,2)</f>
        <v>0</v>
      </c>
      <c r="L345" s="172">
        <v>21</v>
      </c>
      <c r="M345" s="172">
        <f>G345*(1+L345/100)</f>
        <v>0</v>
      </c>
      <c r="N345" s="170">
        <v>0</v>
      </c>
      <c r="O345" s="170">
        <f>ROUND(E345*N345,2)</f>
        <v>0</v>
      </c>
      <c r="P345" s="170">
        <v>0</v>
      </c>
      <c r="Q345" s="170">
        <f>ROUND(E345*P345,2)</f>
        <v>0</v>
      </c>
      <c r="R345" s="172"/>
      <c r="S345" s="172" t="s">
        <v>134</v>
      </c>
      <c r="T345" s="173" t="s">
        <v>149</v>
      </c>
      <c r="U345" s="156">
        <v>0</v>
      </c>
      <c r="V345" s="156">
        <f>ROUND(E345*U345,2)</f>
        <v>0</v>
      </c>
      <c r="W345" s="156"/>
      <c r="X345" s="156" t="s">
        <v>532</v>
      </c>
      <c r="Y345" s="156" t="s">
        <v>136</v>
      </c>
      <c r="Z345" s="146"/>
      <c r="AA345" s="146"/>
      <c r="AB345" s="146"/>
      <c r="AC345" s="146"/>
      <c r="AD345" s="146"/>
      <c r="AE345" s="146"/>
      <c r="AF345" s="146"/>
      <c r="AG345" s="146" t="s">
        <v>533</v>
      </c>
      <c r="AH345" s="146"/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outlineLevel="2" x14ac:dyDescent="0.2">
      <c r="A346" s="153"/>
      <c r="B346" s="154"/>
      <c r="C346" s="239" t="s">
        <v>538</v>
      </c>
      <c r="D346" s="240"/>
      <c r="E346" s="240"/>
      <c r="F346" s="240"/>
      <c r="G346" s="240"/>
      <c r="H346" s="156"/>
      <c r="I346" s="156"/>
      <c r="J346" s="156"/>
      <c r="K346" s="156"/>
      <c r="L346" s="156"/>
      <c r="M346" s="156"/>
      <c r="N346" s="155"/>
      <c r="O346" s="155"/>
      <c r="P346" s="155"/>
      <c r="Q346" s="155"/>
      <c r="R346" s="156"/>
      <c r="S346" s="156"/>
      <c r="T346" s="156"/>
      <c r="U346" s="156"/>
      <c r="V346" s="156"/>
      <c r="W346" s="156"/>
      <c r="X346" s="156"/>
      <c r="Y346" s="156"/>
      <c r="Z346" s="146"/>
      <c r="AA346" s="146"/>
      <c r="AB346" s="146"/>
      <c r="AC346" s="146"/>
      <c r="AD346" s="146"/>
      <c r="AE346" s="146"/>
      <c r="AF346" s="146"/>
      <c r="AG346" s="146" t="s">
        <v>139</v>
      </c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outlineLevel="1" x14ac:dyDescent="0.2">
      <c r="A347" s="167">
        <v>127</v>
      </c>
      <c r="B347" s="168" t="s">
        <v>539</v>
      </c>
      <c r="C347" s="183" t="s">
        <v>540</v>
      </c>
      <c r="D347" s="169" t="s">
        <v>531</v>
      </c>
      <c r="E347" s="170">
        <v>1</v>
      </c>
      <c r="F347" s="171"/>
      <c r="G347" s="172">
        <f>ROUND(E347*F347,2)</f>
        <v>0</v>
      </c>
      <c r="H347" s="171"/>
      <c r="I347" s="172">
        <f>ROUND(E347*H347,2)</f>
        <v>0</v>
      </c>
      <c r="J347" s="171"/>
      <c r="K347" s="172">
        <f>ROUND(E347*J347,2)</f>
        <v>0</v>
      </c>
      <c r="L347" s="172">
        <v>21</v>
      </c>
      <c r="M347" s="172">
        <f>G347*(1+L347/100)</f>
        <v>0</v>
      </c>
      <c r="N347" s="170">
        <v>0</v>
      </c>
      <c r="O347" s="170">
        <f>ROUND(E347*N347,2)</f>
        <v>0</v>
      </c>
      <c r="P347" s="170">
        <v>0</v>
      </c>
      <c r="Q347" s="170">
        <f>ROUND(E347*P347,2)</f>
        <v>0</v>
      </c>
      <c r="R347" s="172"/>
      <c r="S347" s="172" t="s">
        <v>134</v>
      </c>
      <c r="T347" s="173" t="s">
        <v>149</v>
      </c>
      <c r="U347" s="156">
        <v>0</v>
      </c>
      <c r="V347" s="156">
        <f>ROUND(E347*U347,2)</f>
        <v>0</v>
      </c>
      <c r="W347" s="156"/>
      <c r="X347" s="156" t="s">
        <v>532</v>
      </c>
      <c r="Y347" s="156" t="s">
        <v>136</v>
      </c>
      <c r="Z347" s="146"/>
      <c r="AA347" s="146"/>
      <c r="AB347" s="146"/>
      <c r="AC347" s="146"/>
      <c r="AD347" s="146"/>
      <c r="AE347" s="146"/>
      <c r="AF347" s="146"/>
      <c r="AG347" s="146" t="s">
        <v>533</v>
      </c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outlineLevel="2" x14ac:dyDescent="0.2">
      <c r="A348" s="153"/>
      <c r="B348" s="154"/>
      <c r="C348" s="239" t="s">
        <v>541</v>
      </c>
      <c r="D348" s="240"/>
      <c r="E348" s="240"/>
      <c r="F348" s="240"/>
      <c r="G348" s="240"/>
      <c r="H348" s="156"/>
      <c r="I348" s="156"/>
      <c r="J348" s="156"/>
      <c r="K348" s="156"/>
      <c r="L348" s="156"/>
      <c r="M348" s="156"/>
      <c r="N348" s="155"/>
      <c r="O348" s="155"/>
      <c r="P348" s="155"/>
      <c r="Q348" s="155"/>
      <c r="R348" s="156"/>
      <c r="S348" s="156"/>
      <c r="T348" s="156"/>
      <c r="U348" s="156"/>
      <c r="V348" s="156"/>
      <c r="W348" s="156"/>
      <c r="X348" s="156"/>
      <c r="Y348" s="156"/>
      <c r="Z348" s="146"/>
      <c r="AA348" s="146"/>
      <c r="AB348" s="146"/>
      <c r="AC348" s="146"/>
      <c r="AD348" s="146"/>
      <c r="AE348" s="146"/>
      <c r="AF348" s="146"/>
      <c r="AG348" s="146" t="s">
        <v>139</v>
      </c>
      <c r="AH348" s="146"/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74" t="str">
        <f>C348</f>
        <v>Náklady na ztížené podmínky provádění tam, kde jsou stavební práce zcela nebo zčásti omezovány provozem jiných osob. Jde zejména o</v>
      </c>
      <c r="BB348" s="146"/>
      <c r="BC348" s="146"/>
      <c r="BD348" s="146"/>
      <c r="BE348" s="146"/>
      <c r="BF348" s="146"/>
      <c r="BG348" s="146"/>
      <c r="BH348" s="146"/>
    </row>
    <row r="349" spans="1:60" outlineLevel="3" x14ac:dyDescent="0.2">
      <c r="A349" s="153"/>
      <c r="B349" s="154"/>
      <c r="C349" s="241" t="s">
        <v>542</v>
      </c>
      <c r="D349" s="242"/>
      <c r="E349" s="242"/>
      <c r="F349" s="242"/>
      <c r="G349" s="242"/>
      <c r="H349" s="156"/>
      <c r="I349" s="156"/>
      <c r="J349" s="156"/>
      <c r="K349" s="156"/>
      <c r="L349" s="156"/>
      <c r="M349" s="156"/>
      <c r="N349" s="155"/>
      <c r="O349" s="155"/>
      <c r="P349" s="155"/>
      <c r="Q349" s="155"/>
      <c r="R349" s="156"/>
      <c r="S349" s="156"/>
      <c r="T349" s="156"/>
      <c r="U349" s="156"/>
      <c r="V349" s="156"/>
      <c r="W349" s="156"/>
      <c r="X349" s="156"/>
      <c r="Y349" s="156"/>
      <c r="Z349" s="146"/>
      <c r="AA349" s="146"/>
      <c r="AB349" s="146"/>
      <c r="AC349" s="146"/>
      <c r="AD349" s="146"/>
      <c r="AE349" s="146"/>
      <c r="AF349" s="146"/>
      <c r="AG349" s="146" t="s">
        <v>139</v>
      </c>
      <c r="AH349" s="146"/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74" t="str">
        <f>C349</f>
        <v>zvýšené náklady související s omezením provozem v areálu objednatele nebo o náklady v důsledku nezbytného respektování stávající</v>
      </c>
      <c r="BB349" s="146"/>
      <c r="BC349" s="146"/>
      <c r="BD349" s="146"/>
      <c r="BE349" s="146"/>
      <c r="BF349" s="146"/>
      <c r="BG349" s="146"/>
      <c r="BH349" s="146"/>
    </row>
    <row r="350" spans="1:60" outlineLevel="3" x14ac:dyDescent="0.2">
      <c r="A350" s="153"/>
      <c r="B350" s="154"/>
      <c r="C350" s="241" t="s">
        <v>543</v>
      </c>
      <c r="D350" s="242"/>
      <c r="E350" s="242"/>
      <c r="F350" s="242"/>
      <c r="G350" s="242"/>
      <c r="H350" s="156"/>
      <c r="I350" s="156"/>
      <c r="J350" s="156"/>
      <c r="K350" s="156"/>
      <c r="L350" s="156"/>
      <c r="M350" s="156"/>
      <c r="N350" s="155"/>
      <c r="O350" s="155"/>
      <c r="P350" s="155"/>
      <c r="Q350" s="155"/>
      <c r="R350" s="156"/>
      <c r="S350" s="156"/>
      <c r="T350" s="156"/>
      <c r="U350" s="156"/>
      <c r="V350" s="156"/>
      <c r="W350" s="156"/>
      <c r="X350" s="156"/>
      <c r="Y350" s="156"/>
      <c r="Z350" s="146"/>
      <c r="AA350" s="146"/>
      <c r="AB350" s="146"/>
      <c r="AC350" s="146"/>
      <c r="AD350" s="146"/>
      <c r="AE350" s="146"/>
      <c r="AF350" s="146"/>
      <c r="AG350" s="146" t="s">
        <v>139</v>
      </c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1" x14ac:dyDescent="0.2">
      <c r="A351" s="167">
        <v>128</v>
      </c>
      <c r="B351" s="168" t="s">
        <v>544</v>
      </c>
      <c r="C351" s="183" t="s">
        <v>545</v>
      </c>
      <c r="D351" s="169" t="s">
        <v>531</v>
      </c>
      <c r="E351" s="170">
        <v>1</v>
      </c>
      <c r="F351" s="171"/>
      <c r="G351" s="172">
        <f>ROUND(E351*F351,2)</f>
        <v>0</v>
      </c>
      <c r="H351" s="171"/>
      <c r="I351" s="172">
        <f>ROUND(E351*H351,2)</f>
        <v>0</v>
      </c>
      <c r="J351" s="171"/>
      <c r="K351" s="172">
        <f>ROUND(E351*J351,2)</f>
        <v>0</v>
      </c>
      <c r="L351" s="172">
        <v>21</v>
      </c>
      <c r="M351" s="172">
        <f>G351*(1+L351/100)</f>
        <v>0</v>
      </c>
      <c r="N351" s="170">
        <v>0</v>
      </c>
      <c r="O351" s="170">
        <f>ROUND(E351*N351,2)</f>
        <v>0</v>
      </c>
      <c r="P351" s="170">
        <v>0</v>
      </c>
      <c r="Q351" s="170">
        <f>ROUND(E351*P351,2)</f>
        <v>0</v>
      </c>
      <c r="R351" s="172"/>
      <c r="S351" s="172" t="s">
        <v>134</v>
      </c>
      <c r="T351" s="173" t="s">
        <v>149</v>
      </c>
      <c r="U351" s="156">
        <v>0</v>
      </c>
      <c r="V351" s="156">
        <f>ROUND(E351*U351,2)</f>
        <v>0</v>
      </c>
      <c r="W351" s="156"/>
      <c r="X351" s="156" t="s">
        <v>532</v>
      </c>
      <c r="Y351" s="156" t="s">
        <v>136</v>
      </c>
      <c r="Z351" s="146"/>
      <c r="AA351" s="146"/>
      <c r="AB351" s="146"/>
      <c r="AC351" s="146"/>
      <c r="AD351" s="146"/>
      <c r="AE351" s="146"/>
      <c r="AF351" s="146"/>
      <c r="AG351" s="146" t="s">
        <v>533</v>
      </c>
      <c r="AH351" s="146"/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outlineLevel="2" x14ac:dyDescent="0.2">
      <c r="A352" s="153"/>
      <c r="B352" s="154"/>
      <c r="C352" s="239" t="s">
        <v>546</v>
      </c>
      <c r="D352" s="240"/>
      <c r="E352" s="240"/>
      <c r="F352" s="240"/>
      <c r="G352" s="240"/>
      <c r="H352" s="156"/>
      <c r="I352" s="156"/>
      <c r="J352" s="156"/>
      <c r="K352" s="156"/>
      <c r="L352" s="156"/>
      <c r="M352" s="156"/>
      <c r="N352" s="155"/>
      <c r="O352" s="155"/>
      <c r="P352" s="155"/>
      <c r="Q352" s="155"/>
      <c r="R352" s="156"/>
      <c r="S352" s="156"/>
      <c r="T352" s="156"/>
      <c r="U352" s="156"/>
      <c r="V352" s="156"/>
      <c r="W352" s="156"/>
      <c r="X352" s="156"/>
      <c r="Y352" s="156"/>
      <c r="Z352" s="146"/>
      <c r="AA352" s="146"/>
      <c r="AB352" s="146"/>
      <c r="AC352" s="146"/>
      <c r="AD352" s="146"/>
      <c r="AE352" s="146"/>
      <c r="AF352" s="146"/>
      <c r="AG352" s="146" t="s">
        <v>139</v>
      </c>
      <c r="AH352" s="146"/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74" t="str">
        <f>C352</f>
        <v>Náklady na ztížené podmínky provádění tam, kde se vyskytují omezující vlivy konkrétního prostředí, které mají prokazatelný vliv na</v>
      </c>
      <c r="BB352" s="146"/>
      <c r="BC352" s="146"/>
      <c r="BD352" s="146"/>
      <c r="BE352" s="146"/>
      <c r="BF352" s="146"/>
      <c r="BG352" s="146"/>
      <c r="BH352" s="146"/>
    </row>
    <row r="353" spans="1:60" outlineLevel="3" x14ac:dyDescent="0.2">
      <c r="A353" s="153"/>
      <c r="B353" s="154"/>
      <c r="C353" s="241" t="s">
        <v>547</v>
      </c>
      <c r="D353" s="242"/>
      <c r="E353" s="242"/>
      <c r="F353" s="242"/>
      <c r="G353" s="242"/>
      <c r="H353" s="156"/>
      <c r="I353" s="156"/>
      <c r="J353" s="156"/>
      <c r="K353" s="156"/>
      <c r="L353" s="156"/>
      <c r="M353" s="156"/>
      <c r="N353" s="155"/>
      <c r="O353" s="155"/>
      <c r="P353" s="155"/>
      <c r="Q353" s="155"/>
      <c r="R353" s="156"/>
      <c r="S353" s="156"/>
      <c r="T353" s="156"/>
      <c r="U353" s="156"/>
      <c r="V353" s="156"/>
      <c r="W353" s="156"/>
      <c r="X353" s="156"/>
      <c r="Y353" s="156"/>
      <c r="Z353" s="146"/>
      <c r="AA353" s="146"/>
      <c r="AB353" s="146"/>
      <c r="AC353" s="146"/>
      <c r="AD353" s="146"/>
      <c r="AE353" s="146"/>
      <c r="AF353" s="146"/>
      <c r="AG353" s="146" t="s">
        <v>139</v>
      </c>
      <c r="AH353" s="146"/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outlineLevel="1" x14ac:dyDescent="0.2">
      <c r="A354" s="167">
        <v>129</v>
      </c>
      <c r="B354" s="168" t="s">
        <v>548</v>
      </c>
      <c r="C354" s="183" t="s">
        <v>549</v>
      </c>
      <c r="D354" s="169" t="s">
        <v>531</v>
      </c>
      <c r="E354" s="170">
        <v>1</v>
      </c>
      <c r="F354" s="171"/>
      <c r="G354" s="172">
        <f>ROUND(E354*F354,2)</f>
        <v>0</v>
      </c>
      <c r="H354" s="171"/>
      <c r="I354" s="172">
        <f>ROUND(E354*H354,2)</f>
        <v>0</v>
      </c>
      <c r="J354" s="171"/>
      <c r="K354" s="172">
        <f>ROUND(E354*J354,2)</f>
        <v>0</v>
      </c>
      <c r="L354" s="172">
        <v>21</v>
      </c>
      <c r="M354" s="172">
        <f>G354*(1+L354/100)</f>
        <v>0</v>
      </c>
      <c r="N354" s="170">
        <v>0</v>
      </c>
      <c r="O354" s="170">
        <f>ROUND(E354*N354,2)</f>
        <v>0</v>
      </c>
      <c r="P354" s="170">
        <v>0</v>
      </c>
      <c r="Q354" s="170">
        <f>ROUND(E354*P354,2)</f>
        <v>0</v>
      </c>
      <c r="R354" s="172"/>
      <c r="S354" s="172" t="s">
        <v>134</v>
      </c>
      <c r="T354" s="173" t="s">
        <v>149</v>
      </c>
      <c r="U354" s="156">
        <v>0</v>
      </c>
      <c r="V354" s="156">
        <f>ROUND(E354*U354,2)</f>
        <v>0</v>
      </c>
      <c r="W354" s="156"/>
      <c r="X354" s="156" t="s">
        <v>532</v>
      </c>
      <c r="Y354" s="156" t="s">
        <v>136</v>
      </c>
      <c r="Z354" s="146"/>
      <c r="AA354" s="146"/>
      <c r="AB354" s="146"/>
      <c r="AC354" s="146"/>
      <c r="AD354" s="146"/>
      <c r="AE354" s="146"/>
      <c r="AF354" s="146"/>
      <c r="AG354" s="146" t="s">
        <v>533</v>
      </c>
      <c r="AH354" s="146"/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  <c r="BG354" s="146"/>
      <c r="BH354" s="146"/>
    </row>
    <row r="355" spans="1:60" outlineLevel="2" x14ac:dyDescent="0.2">
      <c r="A355" s="153"/>
      <c r="B355" s="154"/>
      <c r="C355" s="239" t="s">
        <v>550</v>
      </c>
      <c r="D355" s="240"/>
      <c r="E355" s="240"/>
      <c r="F355" s="240"/>
      <c r="G355" s="240"/>
      <c r="H355" s="156"/>
      <c r="I355" s="156"/>
      <c r="J355" s="156"/>
      <c r="K355" s="156"/>
      <c r="L355" s="156"/>
      <c r="M355" s="156"/>
      <c r="N355" s="155"/>
      <c r="O355" s="155"/>
      <c r="P355" s="155"/>
      <c r="Q355" s="155"/>
      <c r="R355" s="156"/>
      <c r="S355" s="156"/>
      <c r="T355" s="156"/>
      <c r="U355" s="156"/>
      <c r="V355" s="156"/>
      <c r="W355" s="156"/>
      <c r="X355" s="156"/>
      <c r="Y355" s="156"/>
      <c r="Z355" s="146"/>
      <c r="AA355" s="146"/>
      <c r="AB355" s="146"/>
      <c r="AC355" s="146"/>
      <c r="AD355" s="146"/>
      <c r="AE355" s="146"/>
      <c r="AF355" s="146"/>
      <c r="AG355" s="146" t="s">
        <v>139</v>
      </c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  <c r="BG355" s="146"/>
      <c r="BH355" s="146"/>
    </row>
    <row r="356" spans="1:60" x14ac:dyDescent="0.2">
      <c r="A356" s="160" t="s">
        <v>128</v>
      </c>
      <c r="B356" s="161" t="s">
        <v>100</v>
      </c>
      <c r="C356" s="182" t="s">
        <v>28</v>
      </c>
      <c r="D356" s="162"/>
      <c r="E356" s="163"/>
      <c r="F356" s="164"/>
      <c r="G356" s="164">
        <f>SUMIF(AG357:AG384,"&lt;&gt;NOR",G357:G384)</f>
        <v>0</v>
      </c>
      <c r="H356" s="164"/>
      <c r="I356" s="164">
        <f>SUM(I357:I384)</f>
        <v>0</v>
      </c>
      <c r="J356" s="164"/>
      <c r="K356" s="164">
        <f>SUM(K357:K384)</f>
        <v>0</v>
      </c>
      <c r="L356" s="164"/>
      <c r="M356" s="164">
        <f>SUM(M357:M384)</f>
        <v>0</v>
      </c>
      <c r="N356" s="163"/>
      <c r="O356" s="163">
        <f>SUM(O357:O384)</f>
        <v>0</v>
      </c>
      <c r="P356" s="163"/>
      <c r="Q356" s="163">
        <f>SUM(Q357:Q384)</f>
        <v>0</v>
      </c>
      <c r="R356" s="164"/>
      <c r="S356" s="164"/>
      <c r="T356" s="165"/>
      <c r="U356" s="159"/>
      <c r="V356" s="159">
        <f>SUM(V357:V384)</f>
        <v>0</v>
      </c>
      <c r="W356" s="159"/>
      <c r="X356" s="159"/>
      <c r="Y356" s="159"/>
      <c r="AG356" t="s">
        <v>129</v>
      </c>
    </row>
    <row r="357" spans="1:60" ht="22.5" outlineLevel="1" x14ac:dyDescent="0.2">
      <c r="A357" s="175">
        <v>130</v>
      </c>
      <c r="B357" s="176" t="s">
        <v>551</v>
      </c>
      <c r="C357" s="185" t="s">
        <v>552</v>
      </c>
      <c r="D357" s="177" t="s">
        <v>161</v>
      </c>
      <c r="E357" s="178">
        <v>80</v>
      </c>
      <c r="F357" s="179"/>
      <c r="G357" s="180">
        <f>ROUND(E357*F357,2)</f>
        <v>0</v>
      </c>
      <c r="H357" s="179"/>
      <c r="I357" s="180">
        <f>ROUND(E357*H357,2)</f>
        <v>0</v>
      </c>
      <c r="J357" s="179"/>
      <c r="K357" s="180">
        <f>ROUND(E357*J357,2)</f>
        <v>0</v>
      </c>
      <c r="L357" s="180">
        <v>21</v>
      </c>
      <c r="M357" s="180">
        <f>G357*(1+L357/100)</f>
        <v>0</v>
      </c>
      <c r="N357" s="178">
        <v>0</v>
      </c>
      <c r="O357" s="178">
        <f>ROUND(E357*N357,2)</f>
        <v>0</v>
      </c>
      <c r="P357" s="178">
        <v>0</v>
      </c>
      <c r="Q357" s="178">
        <f>ROUND(E357*P357,2)</f>
        <v>0</v>
      </c>
      <c r="R357" s="180"/>
      <c r="S357" s="180" t="s">
        <v>148</v>
      </c>
      <c r="T357" s="181" t="s">
        <v>149</v>
      </c>
      <c r="U357" s="156">
        <v>0</v>
      </c>
      <c r="V357" s="156">
        <f>ROUND(E357*U357,2)</f>
        <v>0</v>
      </c>
      <c r="W357" s="156"/>
      <c r="X357" s="156" t="s">
        <v>154</v>
      </c>
      <c r="Y357" s="156" t="s">
        <v>136</v>
      </c>
      <c r="Z357" s="146"/>
      <c r="AA357" s="146"/>
      <c r="AB357" s="146"/>
      <c r="AC357" s="146"/>
      <c r="AD357" s="146"/>
      <c r="AE357" s="146"/>
      <c r="AF357" s="146"/>
      <c r="AG357" s="146" t="s">
        <v>155</v>
      </c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outlineLevel="1" x14ac:dyDescent="0.2">
      <c r="A358" s="167">
        <v>131</v>
      </c>
      <c r="B358" s="168" t="s">
        <v>553</v>
      </c>
      <c r="C358" s="183" t="s">
        <v>554</v>
      </c>
      <c r="D358" s="169" t="s">
        <v>555</v>
      </c>
      <c r="E358" s="170">
        <v>2500</v>
      </c>
      <c r="F358" s="171"/>
      <c r="G358" s="172">
        <f>ROUND(E358*F358,2)</f>
        <v>0</v>
      </c>
      <c r="H358" s="171"/>
      <c r="I358" s="172">
        <f>ROUND(E358*H358,2)</f>
        <v>0</v>
      </c>
      <c r="J358" s="171"/>
      <c r="K358" s="172">
        <f>ROUND(E358*J358,2)</f>
        <v>0</v>
      </c>
      <c r="L358" s="172">
        <v>21</v>
      </c>
      <c r="M358" s="172">
        <f>G358*(1+L358/100)</f>
        <v>0</v>
      </c>
      <c r="N358" s="170">
        <v>0</v>
      </c>
      <c r="O358" s="170">
        <f>ROUND(E358*N358,2)</f>
        <v>0</v>
      </c>
      <c r="P358" s="170">
        <v>0</v>
      </c>
      <c r="Q358" s="170">
        <f>ROUND(E358*P358,2)</f>
        <v>0</v>
      </c>
      <c r="R358" s="172" t="s">
        <v>556</v>
      </c>
      <c r="S358" s="172" t="s">
        <v>557</v>
      </c>
      <c r="T358" s="173" t="s">
        <v>557</v>
      </c>
      <c r="U358" s="156">
        <v>0</v>
      </c>
      <c r="V358" s="156">
        <f>ROUND(E358*U358,2)</f>
        <v>0</v>
      </c>
      <c r="W358" s="156"/>
      <c r="X358" s="156" t="s">
        <v>328</v>
      </c>
      <c r="Y358" s="156" t="s">
        <v>136</v>
      </c>
      <c r="Z358" s="146"/>
      <c r="AA358" s="146"/>
      <c r="AB358" s="146"/>
      <c r="AC358" s="146"/>
      <c r="AD358" s="146"/>
      <c r="AE358" s="146"/>
      <c r="AF358" s="146"/>
      <c r="AG358" s="146" t="s">
        <v>329</v>
      </c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outlineLevel="2" x14ac:dyDescent="0.2">
      <c r="A359" s="153"/>
      <c r="B359" s="154"/>
      <c r="C359" s="184" t="s">
        <v>558</v>
      </c>
      <c r="D359" s="157"/>
      <c r="E359" s="158">
        <v>2500</v>
      </c>
      <c r="F359" s="156"/>
      <c r="G359" s="156"/>
      <c r="H359" s="156"/>
      <c r="I359" s="156"/>
      <c r="J359" s="156"/>
      <c r="K359" s="156"/>
      <c r="L359" s="156"/>
      <c r="M359" s="156"/>
      <c r="N359" s="155"/>
      <c r="O359" s="155"/>
      <c r="P359" s="155"/>
      <c r="Q359" s="155"/>
      <c r="R359" s="156"/>
      <c r="S359" s="156"/>
      <c r="T359" s="156"/>
      <c r="U359" s="156"/>
      <c r="V359" s="156"/>
      <c r="W359" s="156"/>
      <c r="X359" s="156"/>
      <c r="Y359" s="156"/>
      <c r="Z359" s="146"/>
      <c r="AA359" s="146"/>
      <c r="AB359" s="146"/>
      <c r="AC359" s="146"/>
      <c r="AD359" s="146"/>
      <c r="AE359" s="146"/>
      <c r="AF359" s="146"/>
      <c r="AG359" s="146" t="s">
        <v>141</v>
      </c>
      <c r="AH359" s="146">
        <v>0</v>
      </c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  <c r="BG359" s="146"/>
      <c r="BH359" s="146"/>
    </row>
    <row r="360" spans="1:60" outlineLevel="1" x14ac:dyDescent="0.2">
      <c r="A360" s="167">
        <v>132</v>
      </c>
      <c r="B360" s="168" t="s">
        <v>559</v>
      </c>
      <c r="C360" s="183" t="s">
        <v>560</v>
      </c>
      <c r="D360" s="169" t="s">
        <v>531</v>
      </c>
      <c r="E360" s="170">
        <v>1</v>
      </c>
      <c r="F360" s="171"/>
      <c r="G360" s="172">
        <f>ROUND(E360*F360,2)</f>
        <v>0</v>
      </c>
      <c r="H360" s="171"/>
      <c r="I360" s="172">
        <f>ROUND(E360*H360,2)</f>
        <v>0</v>
      </c>
      <c r="J360" s="171"/>
      <c r="K360" s="172">
        <f>ROUND(E360*J360,2)</f>
        <v>0</v>
      </c>
      <c r="L360" s="172">
        <v>21</v>
      </c>
      <c r="M360" s="172">
        <f>G360*(1+L360/100)</f>
        <v>0</v>
      </c>
      <c r="N360" s="170">
        <v>0</v>
      </c>
      <c r="O360" s="170">
        <f>ROUND(E360*N360,2)</f>
        <v>0</v>
      </c>
      <c r="P360" s="170">
        <v>0</v>
      </c>
      <c r="Q360" s="170">
        <f>ROUND(E360*P360,2)</f>
        <v>0</v>
      </c>
      <c r="R360" s="172"/>
      <c r="S360" s="172" t="s">
        <v>134</v>
      </c>
      <c r="T360" s="173" t="s">
        <v>149</v>
      </c>
      <c r="U360" s="156">
        <v>0</v>
      </c>
      <c r="V360" s="156">
        <f>ROUND(E360*U360,2)</f>
        <v>0</v>
      </c>
      <c r="W360" s="156"/>
      <c r="X360" s="156" t="s">
        <v>561</v>
      </c>
      <c r="Y360" s="156" t="s">
        <v>136</v>
      </c>
      <c r="Z360" s="146"/>
      <c r="AA360" s="146"/>
      <c r="AB360" s="146"/>
      <c r="AC360" s="146"/>
      <c r="AD360" s="146"/>
      <c r="AE360" s="146"/>
      <c r="AF360" s="146"/>
      <c r="AG360" s="146" t="s">
        <v>562</v>
      </c>
      <c r="AH360" s="146"/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  <c r="BG360" s="146"/>
      <c r="BH360" s="146"/>
    </row>
    <row r="361" spans="1:60" ht="22.5" outlineLevel="2" x14ac:dyDescent="0.2">
      <c r="A361" s="153"/>
      <c r="B361" s="154"/>
      <c r="C361" s="239" t="s">
        <v>563</v>
      </c>
      <c r="D361" s="240"/>
      <c r="E361" s="240"/>
      <c r="F361" s="240"/>
      <c r="G361" s="240"/>
      <c r="H361" s="156"/>
      <c r="I361" s="156"/>
      <c r="J361" s="156"/>
      <c r="K361" s="156"/>
      <c r="L361" s="156"/>
      <c r="M361" s="156"/>
      <c r="N361" s="155"/>
      <c r="O361" s="155"/>
      <c r="P361" s="155"/>
      <c r="Q361" s="155"/>
      <c r="R361" s="156"/>
      <c r="S361" s="156"/>
      <c r="T361" s="156"/>
      <c r="U361" s="156"/>
      <c r="V361" s="156"/>
      <c r="W361" s="156"/>
      <c r="X361" s="156"/>
      <c r="Y361" s="156"/>
      <c r="Z361" s="146"/>
      <c r="AA361" s="146"/>
      <c r="AB361" s="146"/>
      <c r="AC361" s="146"/>
      <c r="AD361" s="146"/>
      <c r="AE361" s="146"/>
      <c r="AF361" s="146"/>
      <c r="AG361" s="146" t="s">
        <v>139</v>
      </c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74" t="str">
        <f>C361</f>
        <v>Náklady na vyhotovení dokumentace skutečného provedení stavby a její předání objednateli v požadované formě a požadovaném počtu  - pouze kompletace</v>
      </c>
      <c r="BB361" s="146"/>
      <c r="BC361" s="146"/>
      <c r="BD361" s="146"/>
      <c r="BE361" s="146"/>
      <c r="BF361" s="146"/>
      <c r="BG361" s="146"/>
      <c r="BH361" s="146"/>
    </row>
    <row r="362" spans="1:60" outlineLevel="1" x14ac:dyDescent="0.2">
      <c r="A362" s="167">
        <v>133</v>
      </c>
      <c r="B362" s="168" t="s">
        <v>564</v>
      </c>
      <c r="C362" s="183" t="s">
        <v>565</v>
      </c>
      <c r="D362" s="169" t="s">
        <v>531</v>
      </c>
      <c r="E362" s="170">
        <v>1</v>
      </c>
      <c r="F362" s="171"/>
      <c r="G362" s="172">
        <f>ROUND(E362*F362,2)</f>
        <v>0</v>
      </c>
      <c r="H362" s="171"/>
      <c r="I362" s="172">
        <f>ROUND(E362*H362,2)</f>
        <v>0</v>
      </c>
      <c r="J362" s="171"/>
      <c r="K362" s="172">
        <f>ROUND(E362*J362,2)</f>
        <v>0</v>
      </c>
      <c r="L362" s="172">
        <v>21</v>
      </c>
      <c r="M362" s="172">
        <f>G362*(1+L362/100)</f>
        <v>0</v>
      </c>
      <c r="N362" s="170">
        <v>0</v>
      </c>
      <c r="O362" s="170">
        <f>ROUND(E362*N362,2)</f>
        <v>0</v>
      </c>
      <c r="P362" s="170">
        <v>0</v>
      </c>
      <c r="Q362" s="170">
        <f>ROUND(E362*P362,2)</f>
        <v>0</v>
      </c>
      <c r="R362" s="172"/>
      <c r="S362" s="172" t="s">
        <v>134</v>
      </c>
      <c r="T362" s="173" t="s">
        <v>149</v>
      </c>
      <c r="U362" s="156">
        <v>0</v>
      </c>
      <c r="V362" s="156">
        <f>ROUND(E362*U362,2)</f>
        <v>0</v>
      </c>
      <c r="W362" s="156"/>
      <c r="X362" s="156" t="s">
        <v>532</v>
      </c>
      <c r="Y362" s="156" t="s">
        <v>136</v>
      </c>
      <c r="Z362" s="146"/>
      <c r="AA362" s="146"/>
      <c r="AB362" s="146"/>
      <c r="AC362" s="146"/>
      <c r="AD362" s="146"/>
      <c r="AE362" s="146"/>
      <c r="AF362" s="146"/>
      <c r="AG362" s="146" t="s">
        <v>533</v>
      </c>
      <c r="AH362" s="146"/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outlineLevel="2" x14ac:dyDescent="0.2">
      <c r="A363" s="153"/>
      <c r="B363" s="154"/>
      <c r="C363" s="239" t="s">
        <v>566</v>
      </c>
      <c r="D363" s="240"/>
      <c r="E363" s="240"/>
      <c r="F363" s="240"/>
      <c r="G363" s="240"/>
      <c r="H363" s="156"/>
      <c r="I363" s="156"/>
      <c r="J363" s="156"/>
      <c r="K363" s="156"/>
      <c r="L363" s="156"/>
      <c r="M363" s="156"/>
      <c r="N363" s="155"/>
      <c r="O363" s="155"/>
      <c r="P363" s="155"/>
      <c r="Q363" s="155"/>
      <c r="R363" s="156"/>
      <c r="S363" s="156"/>
      <c r="T363" s="156"/>
      <c r="U363" s="156"/>
      <c r="V363" s="156"/>
      <c r="W363" s="156"/>
      <c r="X363" s="156"/>
      <c r="Y363" s="156"/>
      <c r="Z363" s="146"/>
      <c r="AA363" s="146"/>
      <c r="AB363" s="146"/>
      <c r="AC363" s="146"/>
      <c r="AD363" s="146"/>
      <c r="AE363" s="146"/>
      <c r="AF363" s="146"/>
      <c r="AG363" s="146" t="s">
        <v>139</v>
      </c>
      <c r="AH363" s="146"/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outlineLevel="1" x14ac:dyDescent="0.2">
      <c r="A364" s="175">
        <v>134</v>
      </c>
      <c r="B364" s="176" t="s">
        <v>567</v>
      </c>
      <c r="C364" s="185" t="s">
        <v>568</v>
      </c>
      <c r="D364" s="177" t="s">
        <v>531</v>
      </c>
      <c r="E364" s="178">
        <v>1</v>
      </c>
      <c r="F364" s="179"/>
      <c r="G364" s="180">
        <f>ROUND(E364*F364,2)</f>
        <v>0</v>
      </c>
      <c r="H364" s="179"/>
      <c r="I364" s="180">
        <f>ROUND(E364*H364,2)</f>
        <v>0</v>
      </c>
      <c r="J364" s="179"/>
      <c r="K364" s="180">
        <f>ROUND(E364*J364,2)</f>
        <v>0</v>
      </c>
      <c r="L364" s="180">
        <v>21</v>
      </c>
      <c r="M364" s="180">
        <f>G364*(1+L364/100)</f>
        <v>0</v>
      </c>
      <c r="N364" s="178">
        <v>0</v>
      </c>
      <c r="O364" s="178">
        <f>ROUND(E364*N364,2)</f>
        <v>0</v>
      </c>
      <c r="P364" s="178">
        <v>0</v>
      </c>
      <c r="Q364" s="178">
        <f>ROUND(E364*P364,2)</f>
        <v>0</v>
      </c>
      <c r="R364" s="180"/>
      <c r="S364" s="180" t="s">
        <v>134</v>
      </c>
      <c r="T364" s="181" t="s">
        <v>149</v>
      </c>
      <c r="U364" s="156">
        <v>0</v>
      </c>
      <c r="V364" s="156">
        <f>ROUND(E364*U364,2)</f>
        <v>0</v>
      </c>
      <c r="W364" s="156"/>
      <c r="X364" s="156" t="s">
        <v>532</v>
      </c>
      <c r="Y364" s="156" t="s">
        <v>136</v>
      </c>
      <c r="Z364" s="146"/>
      <c r="AA364" s="146"/>
      <c r="AB364" s="146"/>
      <c r="AC364" s="146"/>
      <c r="AD364" s="146"/>
      <c r="AE364" s="146"/>
      <c r="AF364" s="146"/>
      <c r="AG364" s="146" t="s">
        <v>533</v>
      </c>
      <c r="AH364" s="146"/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  <c r="BG364" s="146"/>
      <c r="BH364" s="146"/>
    </row>
    <row r="365" spans="1:60" outlineLevel="1" x14ac:dyDescent="0.2">
      <c r="A365" s="167">
        <v>135</v>
      </c>
      <c r="B365" s="168" t="s">
        <v>559</v>
      </c>
      <c r="C365" s="183" t="s">
        <v>560</v>
      </c>
      <c r="D365" s="169" t="s">
        <v>531</v>
      </c>
      <c r="E365" s="170">
        <v>1</v>
      </c>
      <c r="F365" s="171"/>
      <c r="G365" s="172">
        <f>ROUND(E365*F365,2)</f>
        <v>0</v>
      </c>
      <c r="H365" s="171"/>
      <c r="I365" s="172">
        <f>ROUND(E365*H365,2)</f>
        <v>0</v>
      </c>
      <c r="J365" s="171"/>
      <c r="K365" s="172">
        <f>ROUND(E365*J365,2)</f>
        <v>0</v>
      </c>
      <c r="L365" s="172">
        <v>21</v>
      </c>
      <c r="M365" s="172">
        <f>G365*(1+L365/100)</f>
        <v>0</v>
      </c>
      <c r="N365" s="170">
        <v>0</v>
      </c>
      <c r="O365" s="170">
        <f>ROUND(E365*N365,2)</f>
        <v>0</v>
      </c>
      <c r="P365" s="170">
        <v>0</v>
      </c>
      <c r="Q365" s="170">
        <f>ROUND(E365*P365,2)</f>
        <v>0</v>
      </c>
      <c r="R365" s="172"/>
      <c r="S365" s="172" t="s">
        <v>134</v>
      </c>
      <c r="T365" s="173" t="s">
        <v>149</v>
      </c>
      <c r="U365" s="156">
        <v>0</v>
      </c>
      <c r="V365" s="156">
        <f>ROUND(E365*U365,2)</f>
        <v>0</v>
      </c>
      <c r="W365" s="156"/>
      <c r="X365" s="156" t="s">
        <v>532</v>
      </c>
      <c r="Y365" s="156" t="s">
        <v>136</v>
      </c>
      <c r="Z365" s="146"/>
      <c r="AA365" s="146"/>
      <c r="AB365" s="146"/>
      <c r="AC365" s="146"/>
      <c r="AD365" s="146"/>
      <c r="AE365" s="146"/>
      <c r="AF365" s="146"/>
      <c r="AG365" s="146" t="s">
        <v>533</v>
      </c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outlineLevel="2" x14ac:dyDescent="0.2">
      <c r="A366" s="153"/>
      <c r="B366" s="154"/>
      <c r="C366" s="239" t="s">
        <v>569</v>
      </c>
      <c r="D366" s="240"/>
      <c r="E366" s="240"/>
      <c r="F366" s="240"/>
      <c r="G366" s="240"/>
      <c r="H366" s="156"/>
      <c r="I366" s="156"/>
      <c r="J366" s="156"/>
      <c r="K366" s="156"/>
      <c r="L366" s="156"/>
      <c r="M366" s="156"/>
      <c r="N366" s="155"/>
      <c r="O366" s="155"/>
      <c r="P366" s="155"/>
      <c r="Q366" s="155"/>
      <c r="R366" s="156"/>
      <c r="S366" s="156"/>
      <c r="T366" s="156"/>
      <c r="U366" s="156"/>
      <c r="V366" s="156"/>
      <c r="W366" s="156"/>
      <c r="X366" s="156"/>
      <c r="Y366" s="156"/>
      <c r="Z366" s="146"/>
      <c r="AA366" s="146"/>
      <c r="AB366" s="146"/>
      <c r="AC366" s="146"/>
      <c r="AD366" s="146"/>
      <c r="AE366" s="146"/>
      <c r="AF366" s="146"/>
      <c r="AG366" s="146" t="s">
        <v>139</v>
      </c>
      <c r="AH366" s="146"/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74" t="str">
        <f>C366</f>
        <v>Náklady na vyhotovení dokumentace skutečného provedení stavby a její předání objednateli v požadované formě a požadovaném počtu.</v>
      </c>
      <c r="BB366" s="146"/>
      <c r="BC366" s="146"/>
      <c r="BD366" s="146"/>
      <c r="BE366" s="146"/>
      <c r="BF366" s="146"/>
      <c r="BG366" s="146"/>
      <c r="BH366" s="146"/>
    </row>
    <row r="367" spans="1:60" outlineLevel="2" x14ac:dyDescent="0.2">
      <c r="A367" s="153"/>
      <c r="B367" s="154"/>
      <c r="C367" s="184" t="s">
        <v>241</v>
      </c>
      <c r="D367" s="157"/>
      <c r="E367" s="158">
        <v>1</v>
      </c>
      <c r="F367" s="156"/>
      <c r="G367" s="156"/>
      <c r="H367" s="156"/>
      <c r="I367" s="156"/>
      <c r="J367" s="156"/>
      <c r="K367" s="156"/>
      <c r="L367" s="156"/>
      <c r="M367" s="156"/>
      <c r="N367" s="155"/>
      <c r="O367" s="155"/>
      <c r="P367" s="155"/>
      <c r="Q367" s="155"/>
      <c r="R367" s="156"/>
      <c r="S367" s="156"/>
      <c r="T367" s="156"/>
      <c r="U367" s="156"/>
      <c r="V367" s="156"/>
      <c r="W367" s="156"/>
      <c r="X367" s="156"/>
      <c r="Y367" s="156"/>
      <c r="Z367" s="146"/>
      <c r="AA367" s="146"/>
      <c r="AB367" s="146"/>
      <c r="AC367" s="146"/>
      <c r="AD367" s="146"/>
      <c r="AE367" s="146"/>
      <c r="AF367" s="146"/>
      <c r="AG367" s="146" t="s">
        <v>141</v>
      </c>
      <c r="AH367" s="146">
        <v>0</v>
      </c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outlineLevel="1" x14ac:dyDescent="0.2">
      <c r="A368" s="167">
        <v>136</v>
      </c>
      <c r="B368" s="168" t="s">
        <v>570</v>
      </c>
      <c r="C368" s="183" t="s">
        <v>571</v>
      </c>
      <c r="D368" s="169" t="s">
        <v>327</v>
      </c>
      <c r="E368" s="170">
        <v>1</v>
      </c>
      <c r="F368" s="171"/>
      <c r="G368" s="172">
        <f>ROUND(E368*F368,2)</f>
        <v>0</v>
      </c>
      <c r="H368" s="171"/>
      <c r="I368" s="172">
        <f>ROUND(E368*H368,2)</f>
        <v>0</v>
      </c>
      <c r="J368" s="171"/>
      <c r="K368" s="172">
        <f>ROUND(E368*J368,2)</f>
        <v>0</v>
      </c>
      <c r="L368" s="172">
        <v>21</v>
      </c>
      <c r="M368" s="172">
        <f>G368*(1+L368/100)</f>
        <v>0</v>
      </c>
      <c r="N368" s="170">
        <v>0</v>
      </c>
      <c r="O368" s="170">
        <f>ROUND(E368*N368,2)</f>
        <v>0</v>
      </c>
      <c r="P368" s="170">
        <v>0</v>
      </c>
      <c r="Q368" s="170">
        <f>ROUND(E368*P368,2)</f>
        <v>0</v>
      </c>
      <c r="R368" s="172"/>
      <c r="S368" s="172" t="s">
        <v>148</v>
      </c>
      <c r="T368" s="173" t="s">
        <v>149</v>
      </c>
      <c r="U368" s="156">
        <v>0</v>
      </c>
      <c r="V368" s="156">
        <f>ROUND(E368*U368,2)</f>
        <v>0</v>
      </c>
      <c r="W368" s="156"/>
      <c r="X368" s="156" t="s">
        <v>532</v>
      </c>
      <c r="Y368" s="156" t="s">
        <v>136</v>
      </c>
      <c r="Z368" s="146"/>
      <c r="AA368" s="146"/>
      <c r="AB368" s="146"/>
      <c r="AC368" s="146"/>
      <c r="AD368" s="146"/>
      <c r="AE368" s="146"/>
      <c r="AF368" s="146"/>
      <c r="AG368" s="146" t="s">
        <v>533</v>
      </c>
      <c r="AH368" s="146"/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  <c r="BG368" s="146"/>
      <c r="BH368" s="146"/>
    </row>
    <row r="369" spans="1:60" outlineLevel="2" x14ac:dyDescent="0.2">
      <c r="A369" s="153"/>
      <c r="B369" s="154"/>
      <c r="C369" s="239" t="s">
        <v>223</v>
      </c>
      <c r="D369" s="240"/>
      <c r="E369" s="240"/>
      <c r="F369" s="240"/>
      <c r="G369" s="240"/>
      <c r="H369" s="156"/>
      <c r="I369" s="156"/>
      <c r="J369" s="156"/>
      <c r="K369" s="156"/>
      <c r="L369" s="156"/>
      <c r="M369" s="156"/>
      <c r="N369" s="155"/>
      <c r="O369" s="155"/>
      <c r="P369" s="155"/>
      <c r="Q369" s="155"/>
      <c r="R369" s="156"/>
      <c r="S369" s="156"/>
      <c r="T369" s="156"/>
      <c r="U369" s="156"/>
      <c r="V369" s="156"/>
      <c r="W369" s="156"/>
      <c r="X369" s="156"/>
      <c r="Y369" s="156"/>
      <c r="Z369" s="146"/>
      <c r="AA369" s="146"/>
      <c r="AB369" s="146"/>
      <c r="AC369" s="146"/>
      <c r="AD369" s="146"/>
      <c r="AE369" s="146"/>
      <c r="AF369" s="146"/>
      <c r="AG369" s="146" t="s">
        <v>139</v>
      </c>
      <c r="AH369" s="146"/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  <c r="BG369" s="146"/>
      <c r="BH369" s="146"/>
    </row>
    <row r="370" spans="1:60" outlineLevel="3" x14ac:dyDescent="0.2">
      <c r="A370" s="153"/>
      <c r="B370" s="154"/>
      <c r="C370" s="241" t="s">
        <v>572</v>
      </c>
      <c r="D370" s="242"/>
      <c r="E370" s="242"/>
      <c r="F370" s="242"/>
      <c r="G370" s="242"/>
      <c r="H370" s="156"/>
      <c r="I370" s="156"/>
      <c r="J370" s="156"/>
      <c r="K370" s="156"/>
      <c r="L370" s="156"/>
      <c r="M370" s="156"/>
      <c r="N370" s="155"/>
      <c r="O370" s="155"/>
      <c r="P370" s="155"/>
      <c r="Q370" s="155"/>
      <c r="R370" s="156"/>
      <c r="S370" s="156"/>
      <c r="T370" s="156"/>
      <c r="U370" s="156"/>
      <c r="V370" s="156"/>
      <c r="W370" s="156"/>
      <c r="X370" s="156"/>
      <c r="Y370" s="156"/>
      <c r="Z370" s="146"/>
      <c r="AA370" s="146"/>
      <c r="AB370" s="146"/>
      <c r="AC370" s="146"/>
      <c r="AD370" s="146"/>
      <c r="AE370" s="146"/>
      <c r="AF370" s="146"/>
      <c r="AG370" s="146" t="s">
        <v>139</v>
      </c>
      <c r="AH370" s="146"/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  <c r="BG370" s="146"/>
      <c r="BH370" s="146"/>
    </row>
    <row r="371" spans="1:60" outlineLevel="2" x14ac:dyDescent="0.2">
      <c r="A371" s="153"/>
      <c r="B371" s="154"/>
      <c r="C371" s="184" t="s">
        <v>241</v>
      </c>
      <c r="D371" s="157"/>
      <c r="E371" s="158">
        <v>1</v>
      </c>
      <c r="F371" s="156"/>
      <c r="G371" s="156"/>
      <c r="H371" s="156"/>
      <c r="I371" s="156"/>
      <c r="J371" s="156"/>
      <c r="K371" s="156"/>
      <c r="L371" s="156"/>
      <c r="M371" s="156"/>
      <c r="N371" s="155"/>
      <c r="O371" s="155"/>
      <c r="P371" s="155"/>
      <c r="Q371" s="155"/>
      <c r="R371" s="156"/>
      <c r="S371" s="156"/>
      <c r="T371" s="156"/>
      <c r="U371" s="156"/>
      <c r="V371" s="156"/>
      <c r="W371" s="156"/>
      <c r="X371" s="156"/>
      <c r="Y371" s="156"/>
      <c r="Z371" s="146"/>
      <c r="AA371" s="146"/>
      <c r="AB371" s="146"/>
      <c r="AC371" s="146"/>
      <c r="AD371" s="146"/>
      <c r="AE371" s="146"/>
      <c r="AF371" s="146"/>
      <c r="AG371" s="146" t="s">
        <v>141</v>
      </c>
      <c r="AH371" s="146">
        <v>0</v>
      </c>
      <c r="AI371" s="146"/>
      <c r="AJ371" s="146"/>
      <c r="AK371" s="146"/>
      <c r="AL371" s="146"/>
      <c r="AM371" s="146"/>
      <c r="AN371" s="146"/>
      <c r="AO371" s="146"/>
      <c r="AP371" s="146"/>
      <c r="AQ371" s="146"/>
      <c r="AR371" s="146"/>
      <c r="AS371" s="146"/>
      <c r="AT371" s="146"/>
      <c r="AU371" s="146"/>
      <c r="AV371" s="146"/>
      <c r="AW371" s="146"/>
      <c r="AX371" s="146"/>
      <c r="AY371" s="146"/>
      <c r="AZ371" s="146"/>
      <c r="BA371" s="146"/>
      <c r="BB371" s="146"/>
      <c r="BC371" s="146"/>
      <c r="BD371" s="146"/>
      <c r="BE371" s="146"/>
      <c r="BF371" s="146"/>
      <c r="BG371" s="146"/>
      <c r="BH371" s="146"/>
    </row>
    <row r="372" spans="1:60" ht="22.5" outlineLevel="1" x14ac:dyDescent="0.2">
      <c r="A372" s="175">
        <v>137</v>
      </c>
      <c r="B372" s="176" t="s">
        <v>573</v>
      </c>
      <c r="C372" s="185" t="s">
        <v>574</v>
      </c>
      <c r="D372" s="177" t="s">
        <v>327</v>
      </c>
      <c r="E372" s="178">
        <v>1</v>
      </c>
      <c r="F372" s="179"/>
      <c r="G372" s="180">
        <f t="shared" ref="G372:G384" si="7">ROUND(E372*F372,2)</f>
        <v>0</v>
      </c>
      <c r="H372" s="179"/>
      <c r="I372" s="180">
        <f t="shared" ref="I372:I384" si="8">ROUND(E372*H372,2)</f>
        <v>0</v>
      </c>
      <c r="J372" s="179"/>
      <c r="K372" s="180">
        <f t="shared" ref="K372:K384" si="9">ROUND(E372*J372,2)</f>
        <v>0</v>
      </c>
      <c r="L372" s="180">
        <v>21</v>
      </c>
      <c r="M372" s="180">
        <f t="shared" ref="M372:M384" si="10">G372*(1+L372/100)</f>
        <v>0</v>
      </c>
      <c r="N372" s="178">
        <v>0</v>
      </c>
      <c r="O372" s="178">
        <f t="shared" ref="O372:O384" si="11">ROUND(E372*N372,2)</f>
        <v>0</v>
      </c>
      <c r="P372" s="178">
        <v>0</v>
      </c>
      <c r="Q372" s="178">
        <f t="shared" ref="Q372:Q384" si="12">ROUND(E372*P372,2)</f>
        <v>0</v>
      </c>
      <c r="R372" s="180"/>
      <c r="S372" s="180" t="s">
        <v>148</v>
      </c>
      <c r="T372" s="181" t="s">
        <v>149</v>
      </c>
      <c r="U372" s="156">
        <v>0</v>
      </c>
      <c r="V372" s="156">
        <f t="shared" ref="V372:V384" si="13">ROUND(E372*U372,2)</f>
        <v>0</v>
      </c>
      <c r="W372" s="156"/>
      <c r="X372" s="156" t="s">
        <v>532</v>
      </c>
      <c r="Y372" s="156" t="s">
        <v>136</v>
      </c>
      <c r="Z372" s="146"/>
      <c r="AA372" s="146"/>
      <c r="AB372" s="146"/>
      <c r="AC372" s="146"/>
      <c r="AD372" s="146"/>
      <c r="AE372" s="146"/>
      <c r="AF372" s="146"/>
      <c r="AG372" s="146" t="s">
        <v>533</v>
      </c>
      <c r="AH372" s="146"/>
      <c r="AI372" s="146"/>
      <c r="AJ372" s="146"/>
      <c r="AK372" s="146"/>
      <c r="AL372" s="146"/>
      <c r="AM372" s="146"/>
      <c r="AN372" s="146"/>
      <c r="AO372" s="146"/>
      <c r="AP372" s="146"/>
      <c r="AQ372" s="146"/>
      <c r="AR372" s="146"/>
      <c r="AS372" s="146"/>
      <c r="AT372" s="146"/>
      <c r="AU372" s="146"/>
      <c r="AV372" s="146"/>
      <c r="AW372" s="146"/>
      <c r="AX372" s="146"/>
      <c r="AY372" s="146"/>
      <c r="AZ372" s="146"/>
      <c r="BA372" s="146"/>
      <c r="BB372" s="146"/>
      <c r="BC372" s="146"/>
      <c r="BD372" s="146"/>
      <c r="BE372" s="146"/>
      <c r="BF372" s="146"/>
      <c r="BG372" s="146"/>
      <c r="BH372" s="146"/>
    </row>
    <row r="373" spans="1:60" ht="22.5" outlineLevel="1" x14ac:dyDescent="0.2">
      <c r="A373" s="175">
        <v>138</v>
      </c>
      <c r="B373" s="176" t="s">
        <v>575</v>
      </c>
      <c r="C373" s="185" t="s">
        <v>576</v>
      </c>
      <c r="D373" s="177" t="s">
        <v>327</v>
      </c>
      <c r="E373" s="178">
        <v>1</v>
      </c>
      <c r="F373" s="179"/>
      <c r="G373" s="180">
        <f t="shared" si="7"/>
        <v>0</v>
      </c>
      <c r="H373" s="179"/>
      <c r="I373" s="180">
        <f t="shared" si="8"/>
        <v>0</v>
      </c>
      <c r="J373" s="179"/>
      <c r="K373" s="180">
        <f t="shared" si="9"/>
        <v>0</v>
      </c>
      <c r="L373" s="180">
        <v>21</v>
      </c>
      <c r="M373" s="180">
        <f t="shared" si="10"/>
        <v>0</v>
      </c>
      <c r="N373" s="178">
        <v>0</v>
      </c>
      <c r="O373" s="178">
        <f t="shared" si="11"/>
        <v>0</v>
      </c>
      <c r="P373" s="178">
        <v>0</v>
      </c>
      <c r="Q373" s="178">
        <f t="shared" si="12"/>
        <v>0</v>
      </c>
      <c r="R373" s="180"/>
      <c r="S373" s="180" t="s">
        <v>148</v>
      </c>
      <c r="T373" s="181" t="s">
        <v>149</v>
      </c>
      <c r="U373" s="156">
        <v>0</v>
      </c>
      <c r="V373" s="156">
        <f t="shared" si="13"/>
        <v>0</v>
      </c>
      <c r="W373" s="156"/>
      <c r="X373" s="156" t="s">
        <v>532</v>
      </c>
      <c r="Y373" s="156" t="s">
        <v>136</v>
      </c>
      <c r="Z373" s="146"/>
      <c r="AA373" s="146"/>
      <c r="AB373" s="146"/>
      <c r="AC373" s="146"/>
      <c r="AD373" s="146"/>
      <c r="AE373" s="146"/>
      <c r="AF373" s="146"/>
      <c r="AG373" s="146" t="s">
        <v>533</v>
      </c>
      <c r="AH373" s="146"/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46"/>
      <c r="AZ373" s="146"/>
      <c r="BA373" s="146"/>
      <c r="BB373" s="146"/>
      <c r="BC373" s="146"/>
      <c r="BD373" s="146"/>
      <c r="BE373" s="146"/>
      <c r="BF373" s="146"/>
      <c r="BG373" s="146"/>
      <c r="BH373" s="146"/>
    </row>
    <row r="374" spans="1:60" ht="33.75" outlineLevel="1" x14ac:dyDescent="0.2">
      <c r="A374" s="175">
        <v>139</v>
      </c>
      <c r="B374" s="176" t="s">
        <v>577</v>
      </c>
      <c r="C374" s="185" t="s">
        <v>578</v>
      </c>
      <c r="D374" s="177" t="s">
        <v>327</v>
      </c>
      <c r="E374" s="178">
        <v>1</v>
      </c>
      <c r="F374" s="179"/>
      <c r="G374" s="180">
        <f t="shared" si="7"/>
        <v>0</v>
      </c>
      <c r="H374" s="179"/>
      <c r="I374" s="180">
        <f t="shared" si="8"/>
        <v>0</v>
      </c>
      <c r="J374" s="179"/>
      <c r="K374" s="180">
        <f t="shared" si="9"/>
        <v>0</v>
      </c>
      <c r="L374" s="180">
        <v>21</v>
      </c>
      <c r="M374" s="180">
        <f t="shared" si="10"/>
        <v>0</v>
      </c>
      <c r="N374" s="178">
        <v>0</v>
      </c>
      <c r="O374" s="178">
        <f t="shared" si="11"/>
        <v>0</v>
      </c>
      <c r="P374" s="178">
        <v>0</v>
      </c>
      <c r="Q374" s="178">
        <f t="shared" si="12"/>
        <v>0</v>
      </c>
      <c r="R374" s="180"/>
      <c r="S374" s="180" t="s">
        <v>148</v>
      </c>
      <c r="T374" s="181" t="s">
        <v>149</v>
      </c>
      <c r="U374" s="156">
        <v>0</v>
      </c>
      <c r="V374" s="156">
        <f t="shared" si="13"/>
        <v>0</v>
      </c>
      <c r="W374" s="156"/>
      <c r="X374" s="156" t="s">
        <v>532</v>
      </c>
      <c r="Y374" s="156" t="s">
        <v>136</v>
      </c>
      <c r="Z374" s="146"/>
      <c r="AA374" s="146"/>
      <c r="AB374" s="146"/>
      <c r="AC374" s="146"/>
      <c r="AD374" s="146"/>
      <c r="AE374" s="146"/>
      <c r="AF374" s="146"/>
      <c r="AG374" s="146" t="s">
        <v>533</v>
      </c>
      <c r="AH374" s="146"/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  <c r="BG374" s="146"/>
      <c r="BH374" s="146"/>
    </row>
    <row r="375" spans="1:60" ht="22.5" outlineLevel="1" x14ac:dyDescent="0.2">
      <c r="A375" s="175">
        <v>140</v>
      </c>
      <c r="B375" s="176" t="s">
        <v>579</v>
      </c>
      <c r="C375" s="185" t="s">
        <v>580</v>
      </c>
      <c r="D375" s="177" t="s">
        <v>327</v>
      </c>
      <c r="E375" s="178">
        <v>1</v>
      </c>
      <c r="F375" s="179"/>
      <c r="G375" s="180">
        <f t="shared" si="7"/>
        <v>0</v>
      </c>
      <c r="H375" s="179"/>
      <c r="I375" s="180">
        <f t="shared" si="8"/>
        <v>0</v>
      </c>
      <c r="J375" s="179"/>
      <c r="K375" s="180">
        <f t="shared" si="9"/>
        <v>0</v>
      </c>
      <c r="L375" s="180">
        <v>21</v>
      </c>
      <c r="M375" s="180">
        <f t="shared" si="10"/>
        <v>0</v>
      </c>
      <c r="N375" s="178">
        <v>0</v>
      </c>
      <c r="O375" s="178">
        <f t="shared" si="11"/>
        <v>0</v>
      </c>
      <c r="P375" s="178">
        <v>0</v>
      </c>
      <c r="Q375" s="178">
        <f t="shared" si="12"/>
        <v>0</v>
      </c>
      <c r="R375" s="180"/>
      <c r="S375" s="180" t="s">
        <v>148</v>
      </c>
      <c r="T375" s="181" t="s">
        <v>149</v>
      </c>
      <c r="U375" s="156">
        <v>0</v>
      </c>
      <c r="V375" s="156">
        <f t="shared" si="13"/>
        <v>0</v>
      </c>
      <c r="W375" s="156"/>
      <c r="X375" s="156" t="s">
        <v>532</v>
      </c>
      <c r="Y375" s="156" t="s">
        <v>136</v>
      </c>
      <c r="Z375" s="146"/>
      <c r="AA375" s="146"/>
      <c r="AB375" s="146"/>
      <c r="AC375" s="146"/>
      <c r="AD375" s="146"/>
      <c r="AE375" s="146"/>
      <c r="AF375" s="146"/>
      <c r="AG375" s="146" t="s">
        <v>533</v>
      </c>
      <c r="AH375" s="146"/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  <c r="BG375" s="146"/>
      <c r="BH375" s="146"/>
    </row>
    <row r="376" spans="1:60" ht="22.5" outlineLevel="1" x14ac:dyDescent="0.2">
      <c r="A376" s="175">
        <v>141</v>
      </c>
      <c r="B376" s="176" t="s">
        <v>581</v>
      </c>
      <c r="C376" s="185" t="s">
        <v>582</v>
      </c>
      <c r="D376" s="177" t="s">
        <v>327</v>
      </c>
      <c r="E376" s="178">
        <v>1</v>
      </c>
      <c r="F376" s="179"/>
      <c r="G376" s="180">
        <f t="shared" si="7"/>
        <v>0</v>
      </c>
      <c r="H376" s="179"/>
      <c r="I376" s="180">
        <f t="shared" si="8"/>
        <v>0</v>
      </c>
      <c r="J376" s="179"/>
      <c r="K376" s="180">
        <f t="shared" si="9"/>
        <v>0</v>
      </c>
      <c r="L376" s="180">
        <v>21</v>
      </c>
      <c r="M376" s="180">
        <f t="shared" si="10"/>
        <v>0</v>
      </c>
      <c r="N376" s="178">
        <v>0</v>
      </c>
      <c r="O376" s="178">
        <f t="shared" si="11"/>
        <v>0</v>
      </c>
      <c r="P376" s="178">
        <v>0</v>
      </c>
      <c r="Q376" s="178">
        <f t="shared" si="12"/>
        <v>0</v>
      </c>
      <c r="R376" s="180"/>
      <c r="S376" s="180" t="s">
        <v>148</v>
      </c>
      <c r="T376" s="181" t="s">
        <v>149</v>
      </c>
      <c r="U376" s="156">
        <v>0</v>
      </c>
      <c r="V376" s="156">
        <f t="shared" si="13"/>
        <v>0</v>
      </c>
      <c r="W376" s="156"/>
      <c r="X376" s="156" t="s">
        <v>532</v>
      </c>
      <c r="Y376" s="156" t="s">
        <v>136</v>
      </c>
      <c r="Z376" s="146"/>
      <c r="AA376" s="146"/>
      <c r="AB376" s="146"/>
      <c r="AC376" s="146"/>
      <c r="AD376" s="146"/>
      <c r="AE376" s="146"/>
      <c r="AF376" s="146"/>
      <c r="AG376" s="146" t="s">
        <v>533</v>
      </c>
      <c r="AH376" s="146"/>
      <c r="AI376" s="146"/>
      <c r="AJ376" s="146"/>
      <c r="AK376" s="146"/>
      <c r="AL376" s="146"/>
      <c r="AM376" s="146"/>
      <c r="AN376" s="146"/>
      <c r="AO376" s="146"/>
      <c r="AP376" s="146"/>
      <c r="AQ376" s="146"/>
      <c r="AR376" s="146"/>
      <c r="AS376" s="146"/>
      <c r="AT376" s="146"/>
      <c r="AU376" s="146"/>
      <c r="AV376" s="146"/>
      <c r="AW376" s="146"/>
      <c r="AX376" s="146"/>
      <c r="AY376" s="146"/>
      <c r="AZ376" s="146"/>
      <c r="BA376" s="146"/>
      <c r="BB376" s="146"/>
      <c r="BC376" s="146"/>
      <c r="BD376" s="146"/>
      <c r="BE376" s="146"/>
      <c r="BF376" s="146"/>
      <c r="BG376" s="146"/>
      <c r="BH376" s="146"/>
    </row>
    <row r="377" spans="1:60" ht="22.5" outlineLevel="1" x14ac:dyDescent="0.2">
      <c r="A377" s="175">
        <v>142</v>
      </c>
      <c r="B377" s="176" t="s">
        <v>583</v>
      </c>
      <c r="C377" s="185" t="s">
        <v>584</v>
      </c>
      <c r="D377" s="177" t="s">
        <v>327</v>
      </c>
      <c r="E377" s="178">
        <v>1</v>
      </c>
      <c r="F377" s="179"/>
      <c r="G377" s="180">
        <f t="shared" si="7"/>
        <v>0</v>
      </c>
      <c r="H377" s="179"/>
      <c r="I377" s="180">
        <f t="shared" si="8"/>
        <v>0</v>
      </c>
      <c r="J377" s="179"/>
      <c r="K377" s="180">
        <f t="shared" si="9"/>
        <v>0</v>
      </c>
      <c r="L377" s="180">
        <v>21</v>
      </c>
      <c r="M377" s="180">
        <f t="shared" si="10"/>
        <v>0</v>
      </c>
      <c r="N377" s="178">
        <v>0</v>
      </c>
      <c r="O377" s="178">
        <f t="shared" si="11"/>
        <v>0</v>
      </c>
      <c r="P377" s="178">
        <v>0</v>
      </c>
      <c r="Q377" s="178">
        <f t="shared" si="12"/>
        <v>0</v>
      </c>
      <c r="R377" s="180"/>
      <c r="S377" s="180" t="s">
        <v>148</v>
      </c>
      <c r="T377" s="181" t="s">
        <v>149</v>
      </c>
      <c r="U377" s="156">
        <v>0</v>
      </c>
      <c r="V377" s="156">
        <f t="shared" si="13"/>
        <v>0</v>
      </c>
      <c r="W377" s="156"/>
      <c r="X377" s="156" t="s">
        <v>532</v>
      </c>
      <c r="Y377" s="156" t="s">
        <v>136</v>
      </c>
      <c r="Z377" s="146"/>
      <c r="AA377" s="146"/>
      <c r="AB377" s="146"/>
      <c r="AC377" s="146"/>
      <c r="AD377" s="146"/>
      <c r="AE377" s="146"/>
      <c r="AF377" s="146"/>
      <c r="AG377" s="146" t="s">
        <v>533</v>
      </c>
      <c r="AH377" s="146"/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  <c r="BG377" s="146"/>
      <c r="BH377" s="146"/>
    </row>
    <row r="378" spans="1:60" ht="22.5" outlineLevel="1" x14ac:dyDescent="0.2">
      <c r="A378" s="175">
        <v>143</v>
      </c>
      <c r="B378" s="176" t="s">
        <v>585</v>
      </c>
      <c r="C378" s="185" t="s">
        <v>586</v>
      </c>
      <c r="D378" s="177" t="s">
        <v>327</v>
      </c>
      <c r="E378" s="178">
        <v>1</v>
      </c>
      <c r="F378" s="179"/>
      <c r="G378" s="180">
        <f t="shared" si="7"/>
        <v>0</v>
      </c>
      <c r="H378" s="179"/>
      <c r="I378" s="180">
        <f t="shared" si="8"/>
        <v>0</v>
      </c>
      <c r="J378" s="179"/>
      <c r="K378" s="180">
        <f t="shared" si="9"/>
        <v>0</v>
      </c>
      <c r="L378" s="180">
        <v>21</v>
      </c>
      <c r="M378" s="180">
        <f t="shared" si="10"/>
        <v>0</v>
      </c>
      <c r="N378" s="178">
        <v>0</v>
      </c>
      <c r="O378" s="178">
        <f t="shared" si="11"/>
        <v>0</v>
      </c>
      <c r="P378" s="178">
        <v>0</v>
      </c>
      <c r="Q378" s="178">
        <f t="shared" si="12"/>
        <v>0</v>
      </c>
      <c r="R378" s="180"/>
      <c r="S378" s="180" t="s">
        <v>148</v>
      </c>
      <c r="T378" s="181" t="s">
        <v>149</v>
      </c>
      <c r="U378" s="156">
        <v>0</v>
      </c>
      <c r="V378" s="156">
        <f t="shared" si="13"/>
        <v>0</v>
      </c>
      <c r="W378" s="156"/>
      <c r="X378" s="156" t="s">
        <v>532</v>
      </c>
      <c r="Y378" s="156" t="s">
        <v>136</v>
      </c>
      <c r="Z378" s="146"/>
      <c r="AA378" s="146"/>
      <c r="AB378" s="146"/>
      <c r="AC378" s="146"/>
      <c r="AD378" s="146"/>
      <c r="AE378" s="146"/>
      <c r="AF378" s="146"/>
      <c r="AG378" s="146" t="s">
        <v>533</v>
      </c>
      <c r="AH378" s="146"/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  <c r="BG378" s="146"/>
      <c r="BH378" s="146"/>
    </row>
    <row r="379" spans="1:60" outlineLevel="1" x14ac:dyDescent="0.2">
      <c r="A379" s="175">
        <v>144</v>
      </c>
      <c r="B379" s="176" t="s">
        <v>587</v>
      </c>
      <c r="C379" s="185" t="s">
        <v>588</v>
      </c>
      <c r="D379" s="177" t="s">
        <v>327</v>
      </c>
      <c r="E379" s="178">
        <v>1</v>
      </c>
      <c r="F379" s="179"/>
      <c r="G379" s="180">
        <f t="shared" si="7"/>
        <v>0</v>
      </c>
      <c r="H379" s="179"/>
      <c r="I379" s="180">
        <f t="shared" si="8"/>
        <v>0</v>
      </c>
      <c r="J379" s="179"/>
      <c r="K379" s="180">
        <f t="shared" si="9"/>
        <v>0</v>
      </c>
      <c r="L379" s="180">
        <v>21</v>
      </c>
      <c r="M379" s="180">
        <f t="shared" si="10"/>
        <v>0</v>
      </c>
      <c r="N379" s="178">
        <v>0</v>
      </c>
      <c r="O379" s="178">
        <f t="shared" si="11"/>
        <v>0</v>
      </c>
      <c r="P379" s="178">
        <v>0</v>
      </c>
      <c r="Q379" s="178">
        <f t="shared" si="12"/>
        <v>0</v>
      </c>
      <c r="R379" s="180"/>
      <c r="S379" s="180" t="s">
        <v>148</v>
      </c>
      <c r="T379" s="181" t="s">
        <v>149</v>
      </c>
      <c r="U379" s="156">
        <v>0</v>
      </c>
      <c r="V379" s="156">
        <f t="shared" si="13"/>
        <v>0</v>
      </c>
      <c r="W379" s="156"/>
      <c r="X379" s="156" t="s">
        <v>532</v>
      </c>
      <c r="Y379" s="156" t="s">
        <v>136</v>
      </c>
      <c r="Z379" s="146"/>
      <c r="AA379" s="146"/>
      <c r="AB379" s="146"/>
      <c r="AC379" s="146"/>
      <c r="AD379" s="146"/>
      <c r="AE379" s="146"/>
      <c r="AF379" s="146"/>
      <c r="AG379" s="146" t="s">
        <v>533</v>
      </c>
      <c r="AH379" s="146"/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  <c r="BG379" s="146"/>
      <c r="BH379" s="146"/>
    </row>
    <row r="380" spans="1:60" ht="22.5" outlineLevel="1" x14ac:dyDescent="0.2">
      <c r="A380" s="175">
        <v>145</v>
      </c>
      <c r="B380" s="176" t="s">
        <v>589</v>
      </c>
      <c r="C380" s="185" t="s">
        <v>590</v>
      </c>
      <c r="D380" s="177" t="s">
        <v>327</v>
      </c>
      <c r="E380" s="178">
        <v>1</v>
      </c>
      <c r="F380" s="179"/>
      <c r="G380" s="180">
        <f t="shared" si="7"/>
        <v>0</v>
      </c>
      <c r="H380" s="179"/>
      <c r="I380" s="180">
        <f t="shared" si="8"/>
        <v>0</v>
      </c>
      <c r="J380" s="179"/>
      <c r="K380" s="180">
        <f t="shared" si="9"/>
        <v>0</v>
      </c>
      <c r="L380" s="180">
        <v>21</v>
      </c>
      <c r="M380" s="180">
        <f t="shared" si="10"/>
        <v>0</v>
      </c>
      <c r="N380" s="178">
        <v>0</v>
      </c>
      <c r="O380" s="178">
        <f t="shared" si="11"/>
        <v>0</v>
      </c>
      <c r="P380" s="178">
        <v>0</v>
      </c>
      <c r="Q380" s="178">
        <f t="shared" si="12"/>
        <v>0</v>
      </c>
      <c r="R380" s="180"/>
      <c r="S380" s="180" t="s">
        <v>148</v>
      </c>
      <c r="T380" s="181" t="s">
        <v>149</v>
      </c>
      <c r="U380" s="156">
        <v>0</v>
      </c>
      <c r="V380" s="156">
        <f t="shared" si="13"/>
        <v>0</v>
      </c>
      <c r="W380" s="156"/>
      <c r="X380" s="156" t="s">
        <v>532</v>
      </c>
      <c r="Y380" s="156" t="s">
        <v>136</v>
      </c>
      <c r="Z380" s="146"/>
      <c r="AA380" s="146"/>
      <c r="AB380" s="146"/>
      <c r="AC380" s="146"/>
      <c r="AD380" s="146"/>
      <c r="AE380" s="146"/>
      <c r="AF380" s="146"/>
      <c r="AG380" s="146" t="s">
        <v>533</v>
      </c>
      <c r="AH380" s="146"/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  <c r="BG380" s="146"/>
      <c r="BH380" s="146"/>
    </row>
    <row r="381" spans="1:60" outlineLevel="1" x14ac:dyDescent="0.2">
      <c r="A381" s="175">
        <v>146</v>
      </c>
      <c r="B381" s="176" t="s">
        <v>591</v>
      </c>
      <c r="C381" s="185" t="s">
        <v>592</v>
      </c>
      <c r="D381" s="177" t="s">
        <v>327</v>
      </c>
      <c r="E381" s="178">
        <v>1</v>
      </c>
      <c r="F381" s="179"/>
      <c r="G381" s="180">
        <f t="shared" si="7"/>
        <v>0</v>
      </c>
      <c r="H381" s="179"/>
      <c r="I381" s="180">
        <f t="shared" si="8"/>
        <v>0</v>
      </c>
      <c r="J381" s="179"/>
      <c r="K381" s="180">
        <f t="shared" si="9"/>
        <v>0</v>
      </c>
      <c r="L381" s="180">
        <v>21</v>
      </c>
      <c r="M381" s="180">
        <f t="shared" si="10"/>
        <v>0</v>
      </c>
      <c r="N381" s="178">
        <v>0</v>
      </c>
      <c r="O381" s="178">
        <f t="shared" si="11"/>
        <v>0</v>
      </c>
      <c r="P381" s="178">
        <v>0</v>
      </c>
      <c r="Q381" s="178">
        <f t="shared" si="12"/>
        <v>0</v>
      </c>
      <c r="R381" s="180"/>
      <c r="S381" s="180" t="s">
        <v>148</v>
      </c>
      <c r="T381" s="181" t="s">
        <v>149</v>
      </c>
      <c r="U381" s="156">
        <v>0</v>
      </c>
      <c r="V381" s="156">
        <f t="shared" si="13"/>
        <v>0</v>
      </c>
      <c r="W381" s="156"/>
      <c r="X381" s="156" t="s">
        <v>532</v>
      </c>
      <c r="Y381" s="156" t="s">
        <v>136</v>
      </c>
      <c r="Z381" s="146"/>
      <c r="AA381" s="146"/>
      <c r="AB381" s="146"/>
      <c r="AC381" s="146"/>
      <c r="AD381" s="146"/>
      <c r="AE381" s="146"/>
      <c r="AF381" s="146"/>
      <c r="AG381" s="146" t="s">
        <v>533</v>
      </c>
      <c r="AH381" s="146"/>
      <c r="AI381" s="146"/>
      <c r="AJ381" s="146"/>
      <c r="AK381" s="146"/>
      <c r="AL381" s="146"/>
      <c r="AM381" s="146"/>
      <c r="AN381" s="146"/>
      <c r="AO381" s="146"/>
      <c r="AP381" s="146"/>
      <c r="AQ381" s="146"/>
      <c r="AR381" s="146"/>
      <c r="AS381" s="146"/>
      <c r="AT381" s="146"/>
      <c r="AU381" s="146"/>
      <c r="AV381" s="146"/>
      <c r="AW381" s="146"/>
      <c r="AX381" s="146"/>
      <c r="AY381" s="146"/>
      <c r="AZ381" s="146"/>
      <c r="BA381" s="146"/>
      <c r="BB381" s="146"/>
      <c r="BC381" s="146"/>
      <c r="BD381" s="146"/>
      <c r="BE381" s="146"/>
      <c r="BF381" s="146"/>
      <c r="BG381" s="146"/>
      <c r="BH381" s="146"/>
    </row>
    <row r="382" spans="1:60" outlineLevel="1" x14ac:dyDescent="0.2">
      <c r="A382" s="175">
        <v>147</v>
      </c>
      <c r="B382" s="176" t="s">
        <v>593</v>
      </c>
      <c r="C382" s="185" t="s">
        <v>594</v>
      </c>
      <c r="D382" s="177" t="s">
        <v>327</v>
      </c>
      <c r="E382" s="178">
        <v>1</v>
      </c>
      <c r="F382" s="179"/>
      <c r="G382" s="180">
        <f t="shared" si="7"/>
        <v>0</v>
      </c>
      <c r="H382" s="179"/>
      <c r="I382" s="180">
        <f t="shared" si="8"/>
        <v>0</v>
      </c>
      <c r="J382" s="179"/>
      <c r="K382" s="180">
        <f t="shared" si="9"/>
        <v>0</v>
      </c>
      <c r="L382" s="180">
        <v>21</v>
      </c>
      <c r="M382" s="180">
        <f t="shared" si="10"/>
        <v>0</v>
      </c>
      <c r="N382" s="178">
        <v>0</v>
      </c>
      <c r="O382" s="178">
        <f t="shared" si="11"/>
        <v>0</v>
      </c>
      <c r="P382" s="178">
        <v>0</v>
      </c>
      <c r="Q382" s="178">
        <f t="shared" si="12"/>
        <v>0</v>
      </c>
      <c r="R382" s="180"/>
      <c r="S382" s="180" t="s">
        <v>148</v>
      </c>
      <c r="T382" s="181" t="s">
        <v>149</v>
      </c>
      <c r="U382" s="156">
        <v>0</v>
      </c>
      <c r="V382" s="156">
        <f t="shared" si="13"/>
        <v>0</v>
      </c>
      <c r="W382" s="156"/>
      <c r="X382" s="156" t="s">
        <v>532</v>
      </c>
      <c r="Y382" s="156" t="s">
        <v>136</v>
      </c>
      <c r="Z382" s="146"/>
      <c r="AA382" s="146"/>
      <c r="AB382" s="146"/>
      <c r="AC382" s="146"/>
      <c r="AD382" s="146"/>
      <c r="AE382" s="146"/>
      <c r="AF382" s="146"/>
      <c r="AG382" s="146" t="s">
        <v>533</v>
      </c>
      <c r="AH382" s="146"/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  <c r="BG382" s="146"/>
      <c r="BH382" s="146"/>
    </row>
    <row r="383" spans="1:60" ht="22.5" outlineLevel="1" x14ac:dyDescent="0.2">
      <c r="A383" s="175">
        <v>148</v>
      </c>
      <c r="B383" s="176" t="s">
        <v>595</v>
      </c>
      <c r="C383" s="185" t="s">
        <v>596</v>
      </c>
      <c r="D383" s="177" t="s">
        <v>327</v>
      </c>
      <c r="E383" s="178">
        <v>1</v>
      </c>
      <c r="F383" s="179"/>
      <c r="G383" s="180">
        <f t="shared" si="7"/>
        <v>0</v>
      </c>
      <c r="H383" s="179"/>
      <c r="I383" s="180">
        <f t="shared" si="8"/>
        <v>0</v>
      </c>
      <c r="J383" s="179"/>
      <c r="K383" s="180">
        <f t="shared" si="9"/>
        <v>0</v>
      </c>
      <c r="L383" s="180">
        <v>21</v>
      </c>
      <c r="M383" s="180">
        <f t="shared" si="10"/>
        <v>0</v>
      </c>
      <c r="N383" s="178">
        <v>0</v>
      </c>
      <c r="O383" s="178">
        <f t="shared" si="11"/>
        <v>0</v>
      </c>
      <c r="P383" s="178">
        <v>0</v>
      </c>
      <c r="Q383" s="178">
        <f t="shared" si="12"/>
        <v>0</v>
      </c>
      <c r="R383" s="180"/>
      <c r="S383" s="180" t="s">
        <v>148</v>
      </c>
      <c r="T383" s="181" t="s">
        <v>149</v>
      </c>
      <c r="U383" s="156">
        <v>0</v>
      </c>
      <c r="V383" s="156">
        <f t="shared" si="13"/>
        <v>0</v>
      </c>
      <c r="W383" s="156"/>
      <c r="X383" s="156" t="s">
        <v>532</v>
      </c>
      <c r="Y383" s="156" t="s">
        <v>136</v>
      </c>
      <c r="Z383" s="146"/>
      <c r="AA383" s="146"/>
      <c r="AB383" s="146"/>
      <c r="AC383" s="146"/>
      <c r="AD383" s="146"/>
      <c r="AE383" s="146"/>
      <c r="AF383" s="146"/>
      <c r="AG383" s="146" t="s">
        <v>533</v>
      </c>
      <c r="AH383" s="146"/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146"/>
      <c r="AT383" s="146"/>
      <c r="AU383" s="146"/>
      <c r="AV383" s="146"/>
      <c r="AW383" s="146"/>
      <c r="AX383" s="146"/>
      <c r="AY383" s="146"/>
      <c r="AZ383" s="146"/>
      <c r="BA383" s="146"/>
      <c r="BB383" s="146"/>
      <c r="BC383" s="146"/>
      <c r="BD383" s="146"/>
      <c r="BE383" s="146"/>
      <c r="BF383" s="146"/>
      <c r="BG383" s="146"/>
      <c r="BH383" s="146"/>
    </row>
    <row r="384" spans="1:60" outlineLevel="1" x14ac:dyDescent="0.2">
      <c r="A384" s="167">
        <v>149</v>
      </c>
      <c r="B384" s="168" t="s">
        <v>597</v>
      </c>
      <c r="C384" s="183" t="s">
        <v>598</v>
      </c>
      <c r="D384" s="169" t="s">
        <v>132</v>
      </c>
      <c r="E384" s="170">
        <v>1</v>
      </c>
      <c r="F384" s="171"/>
      <c r="G384" s="172">
        <f t="shared" si="7"/>
        <v>0</v>
      </c>
      <c r="H384" s="171"/>
      <c r="I384" s="172">
        <f t="shared" si="8"/>
        <v>0</v>
      </c>
      <c r="J384" s="171"/>
      <c r="K384" s="172">
        <f t="shared" si="9"/>
        <v>0</v>
      </c>
      <c r="L384" s="172">
        <v>21</v>
      </c>
      <c r="M384" s="172">
        <f t="shared" si="10"/>
        <v>0</v>
      </c>
      <c r="N384" s="170">
        <v>0</v>
      </c>
      <c r="O384" s="170">
        <f t="shared" si="11"/>
        <v>0</v>
      </c>
      <c r="P384" s="170">
        <v>0</v>
      </c>
      <c r="Q384" s="170">
        <f t="shared" si="12"/>
        <v>0</v>
      </c>
      <c r="R384" s="172"/>
      <c r="S384" s="172" t="s">
        <v>148</v>
      </c>
      <c r="T384" s="173" t="s">
        <v>149</v>
      </c>
      <c r="U384" s="156">
        <v>0</v>
      </c>
      <c r="V384" s="156">
        <f t="shared" si="13"/>
        <v>0</v>
      </c>
      <c r="W384" s="156"/>
      <c r="X384" s="156" t="s">
        <v>532</v>
      </c>
      <c r="Y384" s="156" t="s">
        <v>136</v>
      </c>
      <c r="Z384" s="146"/>
      <c r="AA384" s="146"/>
      <c r="AB384" s="146"/>
      <c r="AC384" s="146"/>
      <c r="AD384" s="146"/>
      <c r="AE384" s="146"/>
      <c r="AF384" s="146"/>
      <c r="AG384" s="146" t="s">
        <v>533</v>
      </c>
      <c r="AH384" s="146"/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146"/>
      <c r="AT384" s="146"/>
      <c r="AU384" s="146"/>
      <c r="AV384" s="146"/>
      <c r="AW384" s="146"/>
      <c r="AX384" s="146"/>
      <c r="AY384" s="146"/>
      <c r="AZ384" s="146"/>
      <c r="BA384" s="146"/>
      <c r="BB384" s="146"/>
      <c r="BC384" s="146"/>
      <c r="BD384" s="146"/>
      <c r="BE384" s="146"/>
      <c r="BF384" s="146"/>
      <c r="BG384" s="146"/>
      <c r="BH384" s="146"/>
    </row>
    <row r="385" spans="1:33" x14ac:dyDescent="0.2">
      <c r="A385" s="3"/>
      <c r="B385" s="4"/>
      <c r="C385" s="186"/>
      <c r="D385" s="6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AE385">
        <v>12</v>
      </c>
      <c r="AF385">
        <v>21</v>
      </c>
      <c r="AG385" t="s">
        <v>114</v>
      </c>
    </row>
    <row r="386" spans="1:33" x14ac:dyDescent="0.2">
      <c r="A386" s="149"/>
      <c r="B386" s="150" t="s">
        <v>29</v>
      </c>
      <c r="C386" s="187"/>
      <c r="D386" s="151"/>
      <c r="E386" s="152"/>
      <c r="F386" s="152"/>
      <c r="G386" s="166">
        <f>G8+G16+G25+G36+G86+G93+G177+G256+G259+G262+G265+G297+G331+G356</f>
        <v>0</v>
      </c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AE386">
        <f>SUMIF(L7:L384,AE385,G7:G384)</f>
        <v>0</v>
      </c>
      <c r="AF386">
        <f>SUMIF(L7:L384,AF385,G7:G384)</f>
        <v>0</v>
      </c>
      <c r="AG386" t="s">
        <v>599</v>
      </c>
    </row>
    <row r="387" spans="1:33" x14ac:dyDescent="0.2">
      <c r="C387" s="188"/>
      <c r="D387" s="10"/>
      <c r="AG387" t="s">
        <v>600</v>
      </c>
    </row>
    <row r="388" spans="1:33" x14ac:dyDescent="0.2">
      <c r="D388" s="10"/>
    </row>
    <row r="389" spans="1:33" x14ac:dyDescent="0.2">
      <c r="D389" s="10"/>
    </row>
    <row r="390" spans="1:33" x14ac:dyDescent="0.2">
      <c r="D390" s="10"/>
    </row>
    <row r="391" spans="1:33" x14ac:dyDescent="0.2">
      <c r="D391" s="10"/>
    </row>
    <row r="392" spans="1:33" x14ac:dyDescent="0.2">
      <c r="D392" s="10"/>
    </row>
    <row r="393" spans="1:33" x14ac:dyDescent="0.2">
      <c r="D393" s="10"/>
    </row>
    <row r="394" spans="1:33" x14ac:dyDescent="0.2">
      <c r="D394" s="10"/>
    </row>
    <row r="395" spans="1:33" x14ac:dyDescent="0.2">
      <c r="D395" s="10"/>
    </row>
    <row r="396" spans="1:33" x14ac:dyDescent="0.2">
      <c r="D396" s="10"/>
    </row>
    <row r="397" spans="1:33" x14ac:dyDescent="0.2">
      <c r="D397" s="10"/>
    </row>
    <row r="398" spans="1:33" x14ac:dyDescent="0.2">
      <c r="D398" s="10"/>
    </row>
    <row r="399" spans="1:33" x14ac:dyDescent="0.2">
      <c r="D399" s="10"/>
    </row>
    <row r="400" spans="1:33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5aWGkxnac+3lMC5L+2XBATDO8+cXlZ9d2RgQ35OmnlORqldojDVQRE98jghKu87GmiSMnFCZQpMPCFj52NXOw==" saltValue="wMju/gj4Zo5OOREpmT7dYg==" spinCount="100000" sheet="1" formatRows="0"/>
  <mergeCells count="71">
    <mergeCell ref="C18:G18"/>
    <mergeCell ref="A1:G1"/>
    <mergeCell ref="C2:G2"/>
    <mergeCell ref="C3:G3"/>
    <mergeCell ref="C4:G4"/>
    <mergeCell ref="C10:G10"/>
    <mergeCell ref="C54:G54"/>
    <mergeCell ref="C19:G19"/>
    <mergeCell ref="C22:G22"/>
    <mergeCell ref="C23:G23"/>
    <mergeCell ref="C27:G27"/>
    <mergeCell ref="C30:G30"/>
    <mergeCell ref="C31:G31"/>
    <mergeCell ref="C34:G34"/>
    <mergeCell ref="C43:G43"/>
    <mergeCell ref="C44:G44"/>
    <mergeCell ref="C48:G48"/>
    <mergeCell ref="C51:G51"/>
    <mergeCell ref="C99:G99"/>
    <mergeCell ref="C57:G57"/>
    <mergeCell ref="C60:G60"/>
    <mergeCell ref="C63:G63"/>
    <mergeCell ref="C67:G67"/>
    <mergeCell ref="C71:G71"/>
    <mergeCell ref="C75:G75"/>
    <mergeCell ref="C78:G78"/>
    <mergeCell ref="C83:G83"/>
    <mergeCell ref="C85:G85"/>
    <mergeCell ref="C88:G88"/>
    <mergeCell ref="C91:G91"/>
    <mergeCell ref="C151:G151"/>
    <mergeCell ref="C102:G102"/>
    <mergeCell ref="C105:G105"/>
    <mergeCell ref="C112:G112"/>
    <mergeCell ref="C115:G115"/>
    <mergeCell ref="C118:G118"/>
    <mergeCell ref="C121:G121"/>
    <mergeCell ref="C124:G124"/>
    <mergeCell ref="C127:G127"/>
    <mergeCell ref="C130:G130"/>
    <mergeCell ref="C141:G141"/>
    <mergeCell ref="C146:G146"/>
    <mergeCell ref="C325:G325"/>
    <mergeCell ref="C154:G154"/>
    <mergeCell ref="C157:G157"/>
    <mergeCell ref="C160:G160"/>
    <mergeCell ref="C163:G163"/>
    <mergeCell ref="C168:G168"/>
    <mergeCell ref="C171:G171"/>
    <mergeCell ref="C172:G172"/>
    <mergeCell ref="C173:G173"/>
    <mergeCell ref="C299:G299"/>
    <mergeCell ref="C308:G308"/>
    <mergeCell ref="C318:G318"/>
    <mergeCell ref="C355:G355"/>
    <mergeCell ref="C326:G326"/>
    <mergeCell ref="C329:G329"/>
    <mergeCell ref="C341:G341"/>
    <mergeCell ref="C343:G343"/>
    <mergeCell ref="C344:G344"/>
    <mergeCell ref="C346:G346"/>
    <mergeCell ref="C348:G348"/>
    <mergeCell ref="C349:G349"/>
    <mergeCell ref="C350:G350"/>
    <mergeCell ref="C352:G352"/>
    <mergeCell ref="C353:G353"/>
    <mergeCell ref="C361:G361"/>
    <mergeCell ref="C363:G363"/>
    <mergeCell ref="C366:G366"/>
    <mergeCell ref="C369:G369"/>
    <mergeCell ref="C370:G37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0D10A-02A3-4DFF-BA38-FFB3316461B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63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101</v>
      </c>
      <c r="B1" s="245"/>
      <c r="C1" s="245"/>
      <c r="D1" s="245"/>
      <c r="E1" s="245"/>
      <c r="F1" s="245"/>
      <c r="G1" s="245"/>
      <c r="AG1" t="s">
        <v>102</v>
      </c>
    </row>
    <row r="2" spans="1:60" ht="24.95" customHeight="1" x14ac:dyDescent="0.2">
      <c r="A2" s="138" t="s">
        <v>7</v>
      </c>
      <c r="B2" s="49" t="s">
        <v>43</v>
      </c>
      <c r="C2" s="246" t="s">
        <v>44</v>
      </c>
      <c r="D2" s="247"/>
      <c r="E2" s="247"/>
      <c r="F2" s="247"/>
      <c r="G2" s="248"/>
      <c r="AG2" t="s">
        <v>103</v>
      </c>
    </row>
    <row r="3" spans="1:60" ht="24.95" customHeight="1" x14ac:dyDescent="0.2">
      <c r="A3" s="138" t="s">
        <v>8</v>
      </c>
      <c r="B3" s="49" t="s">
        <v>47</v>
      </c>
      <c r="C3" s="246" t="s">
        <v>48</v>
      </c>
      <c r="D3" s="247"/>
      <c r="E3" s="247"/>
      <c r="F3" s="247"/>
      <c r="G3" s="248"/>
      <c r="AC3" s="119" t="s">
        <v>103</v>
      </c>
      <c r="AG3" t="s">
        <v>104</v>
      </c>
    </row>
    <row r="4" spans="1:60" ht="24.95" customHeight="1" x14ac:dyDescent="0.2">
      <c r="A4" s="139" t="s">
        <v>9</v>
      </c>
      <c r="B4" s="140" t="s">
        <v>50</v>
      </c>
      <c r="C4" s="249" t="s">
        <v>51</v>
      </c>
      <c r="D4" s="250"/>
      <c r="E4" s="250"/>
      <c r="F4" s="250"/>
      <c r="G4" s="251"/>
      <c r="AG4" t="s">
        <v>105</v>
      </c>
    </row>
    <row r="5" spans="1:60" x14ac:dyDescent="0.2">
      <c r="D5" s="10"/>
    </row>
    <row r="6" spans="1:60" ht="38.25" x14ac:dyDescent="0.2">
      <c r="A6" s="142" t="s">
        <v>106</v>
      </c>
      <c r="B6" s="144" t="s">
        <v>107</v>
      </c>
      <c r="C6" s="144" t="s">
        <v>108</v>
      </c>
      <c r="D6" s="143" t="s">
        <v>109</v>
      </c>
      <c r="E6" s="142" t="s">
        <v>110</v>
      </c>
      <c r="F6" s="141" t="s">
        <v>111</v>
      </c>
      <c r="G6" s="142" t="s">
        <v>29</v>
      </c>
      <c r="H6" s="145" t="s">
        <v>30</v>
      </c>
      <c r="I6" s="145" t="s">
        <v>112</v>
      </c>
      <c r="J6" s="145" t="s">
        <v>31</v>
      </c>
      <c r="K6" s="145" t="s">
        <v>113</v>
      </c>
      <c r="L6" s="145" t="s">
        <v>114</v>
      </c>
      <c r="M6" s="145" t="s">
        <v>115</v>
      </c>
      <c r="N6" s="145" t="s">
        <v>116</v>
      </c>
      <c r="O6" s="145" t="s">
        <v>117</v>
      </c>
      <c r="P6" s="145" t="s">
        <v>118</v>
      </c>
      <c r="Q6" s="145" t="s">
        <v>119</v>
      </c>
      <c r="R6" s="145" t="s">
        <v>120</v>
      </c>
      <c r="S6" s="145" t="s">
        <v>121</v>
      </c>
      <c r="T6" s="145" t="s">
        <v>122</v>
      </c>
      <c r="U6" s="145" t="s">
        <v>123</v>
      </c>
      <c r="V6" s="145" t="s">
        <v>124</v>
      </c>
      <c r="W6" s="145" t="s">
        <v>125</v>
      </c>
      <c r="X6" s="145" t="s">
        <v>126</v>
      </c>
      <c r="Y6" s="145" t="s">
        <v>127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128</v>
      </c>
      <c r="B8" s="161" t="s">
        <v>88</v>
      </c>
      <c r="C8" s="182" t="s">
        <v>89</v>
      </c>
      <c r="D8" s="162"/>
      <c r="E8" s="163"/>
      <c r="F8" s="164"/>
      <c r="G8" s="164">
        <f>SUMIF(AG9:AG12,"&lt;&gt;NOR",G9:G12)</f>
        <v>0</v>
      </c>
      <c r="H8" s="164"/>
      <c r="I8" s="164">
        <f>SUM(I9:I12)</f>
        <v>0</v>
      </c>
      <c r="J8" s="164"/>
      <c r="K8" s="164">
        <f>SUM(K9:K12)</f>
        <v>0</v>
      </c>
      <c r="L8" s="164"/>
      <c r="M8" s="164">
        <f>SUM(M9:M12)</f>
        <v>0</v>
      </c>
      <c r="N8" s="163"/>
      <c r="O8" s="163">
        <f>SUM(O9:O12)</f>
        <v>0</v>
      </c>
      <c r="P8" s="163"/>
      <c r="Q8" s="163">
        <f>SUM(Q9:Q12)</f>
        <v>0</v>
      </c>
      <c r="R8" s="164"/>
      <c r="S8" s="164"/>
      <c r="T8" s="165"/>
      <c r="U8" s="159"/>
      <c r="V8" s="159">
        <f>SUM(V9:V12)</f>
        <v>0</v>
      </c>
      <c r="W8" s="159"/>
      <c r="X8" s="159"/>
      <c r="Y8" s="159"/>
      <c r="AG8" t="s">
        <v>129</v>
      </c>
    </row>
    <row r="9" spans="1:60" outlineLevel="1" x14ac:dyDescent="0.2">
      <c r="A9" s="175">
        <v>1</v>
      </c>
      <c r="B9" s="176" t="s">
        <v>601</v>
      </c>
      <c r="C9" s="185" t="s">
        <v>602</v>
      </c>
      <c r="D9" s="177" t="s">
        <v>603</v>
      </c>
      <c r="E9" s="178">
        <v>10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/>
      <c r="S9" s="180" t="s">
        <v>148</v>
      </c>
      <c r="T9" s="181" t="s">
        <v>149</v>
      </c>
      <c r="U9" s="156">
        <v>0</v>
      </c>
      <c r="V9" s="156">
        <f>ROUND(E9*U9,2)</f>
        <v>0</v>
      </c>
      <c r="W9" s="156"/>
      <c r="X9" s="156" t="s">
        <v>328</v>
      </c>
      <c r="Y9" s="156" t="s">
        <v>136</v>
      </c>
      <c r="Z9" s="146"/>
      <c r="AA9" s="146"/>
      <c r="AB9" s="146"/>
      <c r="AC9" s="146"/>
      <c r="AD9" s="146"/>
      <c r="AE9" s="146"/>
      <c r="AF9" s="146"/>
      <c r="AG9" s="146" t="s">
        <v>604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1" x14ac:dyDescent="0.2">
      <c r="A10" s="175">
        <v>2</v>
      </c>
      <c r="B10" s="176" t="s">
        <v>605</v>
      </c>
      <c r="C10" s="185" t="s">
        <v>606</v>
      </c>
      <c r="D10" s="177" t="s">
        <v>603</v>
      </c>
      <c r="E10" s="178">
        <v>10</v>
      </c>
      <c r="F10" s="179"/>
      <c r="G10" s="180">
        <f>ROUND(E10*F10,2)</f>
        <v>0</v>
      </c>
      <c r="H10" s="179"/>
      <c r="I10" s="180">
        <f>ROUND(E10*H10,2)</f>
        <v>0</v>
      </c>
      <c r="J10" s="179"/>
      <c r="K10" s="180">
        <f>ROUND(E10*J10,2)</f>
        <v>0</v>
      </c>
      <c r="L10" s="180">
        <v>21</v>
      </c>
      <c r="M10" s="180">
        <f>G10*(1+L10/100)</f>
        <v>0</v>
      </c>
      <c r="N10" s="178">
        <v>0</v>
      </c>
      <c r="O10" s="178">
        <f>ROUND(E10*N10,2)</f>
        <v>0</v>
      </c>
      <c r="P10" s="178">
        <v>0</v>
      </c>
      <c r="Q10" s="178">
        <f>ROUND(E10*P10,2)</f>
        <v>0</v>
      </c>
      <c r="R10" s="180"/>
      <c r="S10" s="180" t="s">
        <v>148</v>
      </c>
      <c r="T10" s="181" t="s">
        <v>149</v>
      </c>
      <c r="U10" s="156">
        <v>0</v>
      </c>
      <c r="V10" s="156">
        <f>ROUND(E10*U10,2)</f>
        <v>0</v>
      </c>
      <c r="W10" s="156"/>
      <c r="X10" s="156" t="s">
        <v>135</v>
      </c>
      <c r="Y10" s="156" t="s">
        <v>136</v>
      </c>
      <c r="Z10" s="146"/>
      <c r="AA10" s="146"/>
      <c r="AB10" s="146"/>
      <c r="AC10" s="146"/>
      <c r="AD10" s="146"/>
      <c r="AE10" s="146"/>
      <c r="AF10" s="146"/>
      <c r="AG10" s="146" t="s">
        <v>456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33.75" outlineLevel="1" x14ac:dyDescent="0.2">
      <c r="A11" s="175">
        <v>3</v>
      </c>
      <c r="B11" s="176" t="s">
        <v>607</v>
      </c>
      <c r="C11" s="185" t="s">
        <v>608</v>
      </c>
      <c r="D11" s="177" t="s">
        <v>603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78">
        <v>0</v>
      </c>
      <c r="O11" s="178">
        <f>ROUND(E11*N11,2)</f>
        <v>0</v>
      </c>
      <c r="P11" s="178">
        <v>0</v>
      </c>
      <c r="Q11" s="178">
        <f>ROUND(E11*P11,2)</f>
        <v>0</v>
      </c>
      <c r="R11" s="180"/>
      <c r="S11" s="180" t="s">
        <v>148</v>
      </c>
      <c r="T11" s="181" t="s">
        <v>149</v>
      </c>
      <c r="U11" s="156">
        <v>0</v>
      </c>
      <c r="V11" s="156">
        <f>ROUND(E11*U11,2)</f>
        <v>0</v>
      </c>
      <c r="W11" s="156"/>
      <c r="X11" s="156" t="s">
        <v>328</v>
      </c>
      <c r="Y11" s="156" t="s">
        <v>136</v>
      </c>
      <c r="Z11" s="146"/>
      <c r="AA11" s="146"/>
      <c r="AB11" s="146"/>
      <c r="AC11" s="146"/>
      <c r="AD11" s="146"/>
      <c r="AE11" s="146"/>
      <c r="AF11" s="146"/>
      <c r="AG11" s="146" t="s">
        <v>604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 x14ac:dyDescent="0.2">
      <c r="A12" s="175">
        <v>4</v>
      </c>
      <c r="B12" s="176" t="s">
        <v>609</v>
      </c>
      <c r="C12" s="185" t="s">
        <v>610</v>
      </c>
      <c r="D12" s="177" t="s">
        <v>603</v>
      </c>
      <c r="E12" s="178">
        <v>1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78">
        <v>0</v>
      </c>
      <c r="O12" s="178">
        <f>ROUND(E12*N12,2)</f>
        <v>0</v>
      </c>
      <c r="P12" s="178">
        <v>0</v>
      </c>
      <c r="Q12" s="178">
        <f>ROUND(E12*P12,2)</f>
        <v>0</v>
      </c>
      <c r="R12" s="180"/>
      <c r="S12" s="180" t="s">
        <v>148</v>
      </c>
      <c r="T12" s="181" t="s">
        <v>149</v>
      </c>
      <c r="U12" s="156">
        <v>0</v>
      </c>
      <c r="V12" s="156">
        <f>ROUND(E12*U12,2)</f>
        <v>0</v>
      </c>
      <c r="W12" s="156"/>
      <c r="X12" s="156" t="s">
        <v>135</v>
      </c>
      <c r="Y12" s="156" t="s">
        <v>136</v>
      </c>
      <c r="Z12" s="146"/>
      <c r="AA12" s="146"/>
      <c r="AB12" s="146"/>
      <c r="AC12" s="146"/>
      <c r="AD12" s="146"/>
      <c r="AE12" s="146"/>
      <c r="AF12" s="146"/>
      <c r="AG12" s="146" t="s">
        <v>456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x14ac:dyDescent="0.2">
      <c r="A13" s="160" t="s">
        <v>128</v>
      </c>
      <c r="B13" s="161" t="s">
        <v>90</v>
      </c>
      <c r="C13" s="182" t="s">
        <v>91</v>
      </c>
      <c r="D13" s="162"/>
      <c r="E13" s="163"/>
      <c r="F13" s="164"/>
      <c r="G13" s="164">
        <f>SUMIF(AG14:AG25,"&lt;&gt;NOR",G14:G25)</f>
        <v>0</v>
      </c>
      <c r="H13" s="164"/>
      <c r="I13" s="164">
        <f>SUM(I14:I25)</f>
        <v>0</v>
      </c>
      <c r="J13" s="164"/>
      <c r="K13" s="164">
        <f>SUM(K14:K25)</f>
        <v>0</v>
      </c>
      <c r="L13" s="164"/>
      <c r="M13" s="164">
        <f>SUM(M14:M25)</f>
        <v>0</v>
      </c>
      <c r="N13" s="163"/>
      <c r="O13" s="163">
        <f>SUM(O14:O25)</f>
        <v>0</v>
      </c>
      <c r="P13" s="163"/>
      <c r="Q13" s="163">
        <f>SUM(Q14:Q25)</f>
        <v>0</v>
      </c>
      <c r="R13" s="164"/>
      <c r="S13" s="164"/>
      <c r="T13" s="165"/>
      <c r="U13" s="159"/>
      <c r="V13" s="159">
        <f>SUM(V14:V25)</f>
        <v>69.2</v>
      </c>
      <c r="W13" s="159"/>
      <c r="X13" s="159"/>
      <c r="Y13" s="159"/>
      <c r="AG13" t="s">
        <v>129</v>
      </c>
    </row>
    <row r="14" spans="1:60" outlineLevel="1" x14ac:dyDescent="0.2">
      <c r="A14" s="175">
        <v>5</v>
      </c>
      <c r="B14" s="176" t="s">
        <v>611</v>
      </c>
      <c r="C14" s="185" t="s">
        <v>612</v>
      </c>
      <c r="D14" s="177" t="s">
        <v>194</v>
      </c>
      <c r="E14" s="178">
        <v>500</v>
      </c>
      <c r="F14" s="179"/>
      <c r="G14" s="180">
        <f t="shared" ref="G14:G22" si="0">ROUND(E14*F14,2)</f>
        <v>0</v>
      </c>
      <c r="H14" s="179"/>
      <c r="I14" s="180">
        <f t="shared" ref="I14:I22" si="1">ROUND(E14*H14,2)</f>
        <v>0</v>
      </c>
      <c r="J14" s="179"/>
      <c r="K14" s="180">
        <f t="shared" ref="K14:K22" si="2">ROUND(E14*J14,2)</f>
        <v>0</v>
      </c>
      <c r="L14" s="180">
        <v>21</v>
      </c>
      <c r="M14" s="180">
        <f t="shared" ref="M14:M22" si="3">G14*(1+L14/100)</f>
        <v>0</v>
      </c>
      <c r="N14" s="178">
        <v>0</v>
      </c>
      <c r="O14" s="178">
        <f t="shared" ref="O14:O22" si="4">ROUND(E14*N14,2)</f>
        <v>0</v>
      </c>
      <c r="P14" s="178">
        <v>0</v>
      </c>
      <c r="Q14" s="178">
        <f t="shared" ref="Q14:Q22" si="5">ROUND(E14*P14,2)</f>
        <v>0</v>
      </c>
      <c r="R14" s="180"/>
      <c r="S14" s="180" t="s">
        <v>148</v>
      </c>
      <c r="T14" s="181" t="s">
        <v>149</v>
      </c>
      <c r="U14" s="156">
        <v>0</v>
      </c>
      <c r="V14" s="156">
        <f t="shared" ref="V14:V22" si="6">ROUND(E14*U14,2)</f>
        <v>0</v>
      </c>
      <c r="W14" s="156"/>
      <c r="X14" s="156" t="s">
        <v>328</v>
      </c>
      <c r="Y14" s="156" t="s">
        <v>136</v>
      </c>
      <c r="Z14" s="146"/>
      <c r="AA14" s="146"/>
      <c r="AB14" s="146"/>
      <c r="AC14" s="146"/>
      <c r="AD14" s="146"/>
      <c r="AE14" s="146"/>
      <c r="AF14" s="146"/>
      <c r="AG14" s="146" t="s">
        <v>604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75">
        <v>6</v>
      </c>
      <c r="B15" s="176" t="s">
        <v>613</v>
      </c>
      <c r="C15" s="185" t="s">
        <v>614</v>
      </c>
      <c r="D15" s="177" t="s">
        <v>194</v>
      </c>
      <c r="E15" s="178">
        <v>580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78">
        <v>0</v>
      </c>
      <c r="O15" s="178">
        <f t="shared" si="4"/>
        <v>0</v>
      </c>
      <c r="P15" s="178">
        <v>0</v>
      </c>
      <c r="Q15" s="178">
        <f t="shared" si="5"/>
        <v>0</v>
      </c>
      <c r="R15" s="180"/>
      <c r="S15" s="180" t="s">
        <v>148</v>
      </c>
      <c r="T15" s="181" t="s">
        <v>149</v>
      </c>
      <c r="U15" s="156">
        <v>0</v>
      </c>
      <c r="V15" s="156">
        <f t="shared" si="6"/>
        <v>0</v>
      </c>
      <c r="W15" s="156"/>
      <c r="X15" s="156" t="s">
        <v>328</v>
      </c>
      <c r="Y15" s="156" t="s">
        <v>136</v>
      </c>
      <c r="Z15" s="146"/>
      <c r="AA15" s="146"/>
      <c r="AB15" s="146"/>
      <c r="AC15" s="146"/>
      <c r="AD15" s="146"/>
      <c r="AE15" s="146"/>
      <c r="AF15" s="146"/>
      <c r="AG15" s="146" t="s">
        <v>604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75">
        <v>7</v>
      </c>
      <c r="B16" s="176" t="s">
        <v>615</v>
      </c>
      <c r="C16" s="185" t="s">
        <v>616</v>
      </c>
      <c r="D16" s="177" t="s">
        <v>194</v>
      </c>
      <c r="E16" s="178">
        <v>100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78">
        <v>0</v>
      </c>
      <c r="O16" s="178">
        <f t="shared" si="4"/>
        <v>0</v>
      </c>
      <c r="P16" s="178">
        <v>0</v>
      </c>
      <c r="Q16" s="178">
        <f t="shared" si="5"/>
        <v>0</v>
      </c>
      <c r="R16" s="180"/>
      <c r="S16" s="180" t="s">
        <v>148</v>
      </c>
      <c r="T16" s="181" t="s">
        <v>149</v>
      </c>
      <c r="U16" s="156">
        <v>0</v>
      </c>
      <c r="V16" s="156">
        <f t="shared" si="6"/>
        <v>0</v>
      </c>
      <c r="W16" s="156"/>
      <c r="X16" s="156" t="s">
        <v>328</v>
      </c>
      <c r="Y16" s="156" t="s">
        <v>136</v>
      </c>
      <c r="Z16" s="146"/>
      <c r="AA16" s="146"/>
      <c r="AB16" s="146"/>
      <c r="AC16" s="146"/>
      <c r="AD16" s="146"/>
      <c r="AE16" s="146"/>
      <c r="AF16" s="146"/>
      <c r="AG16" s="146" t="s">
        <v>604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56.25" outlineLevel="1" x14ac:dyDescent="0.2">
      <c r="A17" s="175">
        <v>8</v>
      </c>
      <c r="B17" s="176" t="s">
        <v>617</v>
      </c>
      <c r="C17" s="185" t="s">
        <v>618</v>
      </c>
      <c r="D17" s="177" t="s">
        <v>194</v>
      </c>
      <c r="E17" s="178">
        <v>100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78">
        <v>0</v>
      </c>
      <c r="O17" s="178">
        <f t="shared" si="4"/>
        <v>0</v>
      </c>
      <c r="P17" s="178">
        <v>0</v>
      </c>
      <c r="Q17" s="178">
        <f t="shared" si="5"/>
        <v>0</v>
      </c>
      <c r="R17" s="180" t="s">
        <v>556</v>
      </c>
      <c r="S17" s="180" t="s">
        <v>134</v>
      </c>
      <c r="T17" s="181" t="s">
        <v>149</v>
      </c>
      <c r="U17" s="156">
        <v>0</v>
      </c>
      <c r="V17" s="156">
        <f t="shared" si="6"/>
        <v>0</v>
      </c>
      <c r="W17" s="156"/>
      <c r="X17" s="156" t="s">
        <v>328</v>
      </c>
      <c r="Y17" s="156" t="s">
        <v>136</v>
      </c>
      <c r="Z17" s="146"/>
      <c r="AA17" s="146"/>
      <c r="AB17" s="146"/>
      <c r="AC17" s="146"/>
      <c r="AD17" s="146"/>
      <c r="AE17" s="146"/>
      <c r="AF17" s="146"/>
      <c r="AG17" s="146" t="s">
        <v>604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75">
        <v>9</v>
      </c>
      <c r="B18" s="176" t="s">
        <v>619</v>
      </c>
      <c r="C18" s="185" t="s">
        <v>620</v>
      </c>
      <c r="D18" s="177" t="s">
        <v>194</v>
      </c>
      <c r="E18" s="178">
        <v>60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78">
        <v>0</v>
      </c>
      <c r="O18" s="178">
        <f t="shared" si="4"/>
        <v>0</v>
      </c>
      <c r="P18" s="178">
        <v>0</v>
      </c>
      <c r="Q18" s="178">
        <f t="shared" si="5"/>
        <v>0</v>
      </c>
      <c r="R18" s="180" t="s">
        <v>556</v>
      </c>
      <c r="S18" s="180" t="s">
        <v>134</v>
      </c>
      <c r="T18" s="181" t="s">
        <v>149</v>
      </c>
      <c r="U18" s="156">
        <v>0</v>
      </c>
      <c r="V18" s="156">
        <f t="shared" si="6"/>
        <v>0</v>
      </c>
      <c r="W18" s="156"/>
      <c r="X18" s="156" t="s">
        <v>328</v>
      </c>
      <c r="Y18" s="156" t="s">
        <v>136</v>
      </c>
      <c r="Z18" s="146"/>
      <c r="AA18" s="146"/>
      <c r="AB18" s="146"/>
      <c r="AC18" s="146"/>
      <c r="AD18" s="146"/>
      <c r="AE18" s="146"/>
      <c r="AF18" s="146"/>
      <c r="AG18" s="146" t="s">
        <v>604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75">
        <v>10</v>
      </c>
      <c r="B19" s="176" t="s">
        <v>621</v>
      </c>
      <c r="C19" s="185" t="s">
        <v>622</v>
      </c>
      <c r="D19" s="177" t="s">
        <v>194</v>
      </c>
      <c r="E19" s="178">
        <v>60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78">
        <v>0</v>
      </c>
      <c r="O19" s="178">
        <f t="shared" si="4"/>
        <v>0</v>
      </c>
      <c r="P19" s="178">
        <v>0</v>
      </c>
      <c r="Q19" s="178">
        <f t="shared" si="5"/>
        <v>0</v>
      </c>
      <c r="R19" s="180"/>
      <c r="S19" s="180" t="s">
        <v>134</v>
      </c>
      <c r="T19" s="181" t="s">
        <v>149</v>
      </c>
      <c r="U19" s="156">
        <v>0.1</v>
      </c>
      <c r="V19" s="156">
        <f t="shared" si="6"/>
        <v>6</v>
      </c>
      <c r="W19" s="156"/>
      <c r="X19" s="156" t="s">
        <v>135</v>
      </c>
      <c r="Y19" s="156" t="s">
        <v>136</v>
      </c>
      <c r="Z19" s="146"/>
      <c r="AA19" s="146"/>
      <c r="AB19" s="146"/>
      <c r="AC19" s="146"/>
      <c r="AD19" s="146"/>
      <c r="AE19" s="146"/>
      <c r="AF19" s="146"/>
      <c r="AG19" s="146" t="s">
        <v>456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75">
        <v>11</v>
      </c>
      <c r="B20" s="176" t="s">
        <v>623</v>
      </c>
      <c r="C20" s="185" t="s">
        <v>624</v>
      </c>
      <c r="D20" s="177" t="s">
        <v>603</v>
      </c>
      <c r="E20" s="178">
        <v>17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21</v>
      </c>
      <c r="M20" s="180">
        <f t="shared" si="3"/>
        <v>0</v>
      </c>
      <c r="N20" s="178">
        <v>0</v>
      </c>
      <c r="O20" s="178">
        <f t="shared" si="4"/>
        <v>0</v>
      </c>
      <c r="P20" s="178">
        <v>0</v>
      </c>
      <c r="Q20" s="178">
        <f t="shared" si="5"/>
        <v>0</v>
      </c>
      <c r="R20" s="180"/>
      <c r="S20" s="180" t="s">
        <v>148</v>
      </c>
      <c r="T20" s="181" t="s">
        <v>149</v>
      </c>
      <c r="U20" s="156">
        <v>0</v>
      </c>
      <c r="V20" s="156">
        <f t="shared" si="6"/>
        <v>0</v>
      </c>
      <c r="W20" s="156"/>
      <c r="X20" s="156" t="s">
        <v>135</v>
      </c>
      <c r="Y20" s="156" t="s">
        <v>136</v>
      </c>
      <c r="Z20" s="146"/>
      <c r="AA20" s="146"/>
      <c r="AB20" s="146"/>
      <c r="AC20" s="146"/>
      <c r="AD20" s="146"/>
      <c r="AE20" s="146"/>
      <c r="AF20" s="146"/>
      <c r="AG20" s="146" t="s">
        <v>456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75">
        <v>12</v>
      </c>
      <c r="B21" s="176" t="s">
        <v>625</v>
      </c>
      <c r="C21" s="185" t="s">
        <v>626</v>
      </c>
      <c r="D21" s="177" t="s">
        <v>603</v>
      </c>
      <c r="E21" s="178">
        <v>2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78">
        <v>0</v>
      </c>
      <c r="O21" s="178">
        <f t="shared" si="4"/>
        <v>0</v>
      </c>
      <c r="P21" s="178">
        <v>0</v>
      </c>
      <c r="Q21" s="178">
        <f t="shared" si="5"/>
        <v>0</v>
      </c>
      <c r="R21" s="180"/>
      <c r="S21" s="180" t="s">
        <v>148</v>
      </c>
      <c r="T21" s="181" t="s">
        <v>149</v>
      </c>
      <c r="U21" s="156">
        <v>0</v>
      </c>
      <c r="V21" s="156">
        <f t="shared" si="6"/>
        <v>0</v>
      </c>
      <c r="W21" s="156"/>
      <c r="X21" s="156" t="s">
        <v>135</v>
      </c>
      <c r="Y21" s="156" t="s">
        <v>136</v>
      </c>
      <c r="Z21" s="146"/>
      <c r="AA21" s="146"/>
      <c r="AB21" s="146"/>
      <c r="AC21" s="146"/>
      <c r="AD21" s="146"/>
      <c r="AE21" s="146"/>
      <c r="AF21" s="146"/>
      <c r="AG21" s="146" t="s">
        <v>456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1" x14ac:dyDescent="0.2">
      <c r="A22" s="167">
        <v>13</v>
      </c>
      <c r="B22" s="168" t="s">
        <v>627</v>
      </c>
      <c r="C22" s="183" t="s">
        <v>628</v>
      </c>
      <c r="D22" s="169" t="s">
        <v>194</v>
      </c>
      <c r="E22" s="170">
        <v>1</v>
      </c>
      <c r="F22" s="171"/>
      <c r="G22" s="172">
        <f t="shared" si="0"/>
        <v>0</v>
      </c>
      <c r="H22" s="171"/>
      <c r="I22" s="172">
        <f t="shared" si="1"/>
        <v>0</v>
      </c>
      <c r="J22" s="171"/>
      <c r="K22" s="172">
        <f t="shared" si="2"/>
        <v>0</v>
      </c>
      <c r="L22" s="172">
        <v>21</v>
      </c>
      <c r="M22" s="172">
        <f t="shared" si="3"/>
        <v>0</v>
      </c>
      <c r="N22" s="170">
        <v>0</v>
      </c>
      <c r="O22" s="170">
        <f t="shared" si="4"/>
        <v>0</v>
      </c>
      <c r="P22" s="170">
        <v>0</v>
      </c>
      <c r="Q22" s="170">
        <f t="shared" si="5"/>
        <v>0</v>
      </c>
      <c r="R22" s="172" t="s">
        <v>467</v>
      </c>
      <c r="S22" s="172" t="s">
        <v>134</v>
      </c>
      <c r="T22" s="173" t="s">
        <v>149</v>
      </c>
      <c r="U22" s="156">
        <v>0.11899999999999999</v>
      </c>
      <c r="V22" s="156">
        <f t="shared" si="6"/>
        <v>0.12</v>
      </c>
      <c r="W22" s="156"/>
      <c r="X22" s="156" t="s">
        <v>135</v>
      </c>
      <c r="Y22" s="156" t="s">
        <v>136</v>
      </c>
      <c r="Z22" s="146"/>
      <c r="AA22" s="146"/>
      <c r="AB22" s="146"/>
      <c r="AC22" s="146"/>
      <c r="AD22" s="146"/>
      <c r="AE22" s="146"/>
      <c r="AF22" s="146"/>
      <c r="AG22" s="146" t="s">
        <v>456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53"/>
      <c r="B23" s="154"/>
      <c r="C23" s="243" t="s">
        <v>629</v>
      </c>
      <c r="D23" s="244"/>
      <c r="E23" s="244"/>
      <c r="F23" s="244"/>
      <c r="G23" s="244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168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75">
        <v>14</v>
      </c>
      <c r="B24" s="176" t="s">
        <v>630</v>
      </c>
      <c r="C24" s="185" t="s">
        <v>631</v>
      </c>
      <c r="D24" s="177" t="s">
        <v>194</v>
      </c>
      <c r="E24" s="178">
        <v>540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78">
        <v>0</v>
      </c>
      <c r="O24" s="178">
        <f>ROUND(E24*N24,2)</f>
        <v>0</v>
      </c>
      <c r="P24" s="178">
        <v>0</v>
      </c>
      <c r="Q24" s="178">
        <f>ROUND(E24*P24,2)</f>
        <v>0</v>
      </c>
      <c r="R24" s="180"/>
      <c r="S24" s="180" t="s">
        <v>134</v>
      </c>
      <c r="T24" s="181" t="s">
        <v>149</v>
      </c>
      <c r="U24" s="156">
        <v>0.11233</v>
      </c>
      <c r="V24" s="156">
        <f>ROUND(E24*U24,2)</f>
        <v>60.66</v>
      </c>
      <c r="W24" s="156"/>
      <c r="X24" s="156" t="s">
        <v>135</v>
      </c>
      <c r="Y24" s="156" t="s">
        <v>136</v>
      </c>
      <c r="Z24" s="146"/>
      <c r="AA24" s="146"/>
      <c r="AB24" s="146"/>
      <c r="AC24" s="146"/>
      <c r="AD24" s="146"/>
      <c r="AE24" s="146"/>
      <c r="AF24" s="146"/>
      <c r="AG24" s="146" t="s">
        <v>456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 x14ac:dyDescent="0.2">
      <c r="A25" s="175">
        <v>15</v>
      </c>
      <c r="B25" s="176" t="s">
        <v>632</v>
      </c>
      <c r="C25" s="185" t="s">
        <v>633</v>
      </c>
      <c r="D25" s="177" t="s">
        <v>603</v>
      </c>
      <c r="E25" s="178">
        <v>48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78">
        <v>0</v>
      </c>
      <c r="O25" s="178">
        <f>ROUND(E25*N25,2)</f>
        <v>0</v>
      </c>
      <c r="P25" s="178">
        <v>0</v>
      </c>
      <c r="Q25" s="178">
        <f>ROUND(E25*P25,2)</f>
        <v>0</v>
      </c>
      <c r="R25" s="180" t="s">
        <v>634</v>
      </c>
      <c r="S25" s="180" t="s">
        <v>134</v>
      </c>
      <c r="T25" s="181" t="s">
        <v>149</v>
      </c>
      <c r="U25" s="156">
        <v>5.0500000000000003E-2</v>
      </c>
      <c r="V25" s="156">
        <f>ROUND(E25*U25,2)</f>
        <v>2.42</v>
      </c>
      <c r="W25" s="156"/>
      <c r="X25" s="156" t="s">
        <v>135</v>
      </c>
      <c r="Y25" s="156" t="s">
        <v>136</v>
      </c>
      <c r="Z25" s="146"/>
      <c r="AA25" s="146"/>
      <c r="AB25" s="146"/>
      <c r="AC25" s="146"/>
      <c r="AD25" s="146"/>
      <c r="AE25" s="146"/>
      <c r="AF25" s="146"/>
      <c r="AG25" s="146" t="s">
        <v>456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x14ac:dyDescent="0.2">
      <c r="A26" s="160" t="s">
        <v>128</v>
      </c>
      <c r="B26" s="161" t="s">
        <v>92</v>
      </c>
      <c r="C26" s="182" t="s">
        <v>93</v>
      </c>
      <c r="D26" s="162"/>
      <c r="E26" s="163"/>
      <c r="F26" s="164"/>
      <c r="G26" s="164">
        <f>SUMIF(AG27:AG30,"&lt;&gt;NOR",G27:G30)</f>
        <v>0</v>
      </c>
      <c r="H26" s="164"/>
      <c r="I26" s="164">
        <f>SUM(I27:I30)</f>
        <v>0</v>
      </c>
      <c r="J26" s="164"/>
      <c r="K26" s="164">
        <f>SUM(K27:K30)</f>
        <v>0</v>
      </c>
      <c r="L26" s="164"/>
      <c r="M26" s="164">
        <f>SUM(M27:M30)</f>
        <v>0</v>
      </c>
      <c r="N26" s="163"/>
      <c r="O26" s="163">
        <f>SUM(O27:O30)</f>
        <v>0</v>
      </c>
      <c r="P26" s="163"/>
      <c r="Q26" s="163">
        <f>SUM(Q27:Q30)</f>
        <v>0</v>
      </c>
      <c r="R26" s="164"/>
      <c r="S26" s="164"/>
      <c r="T26" s="165"/>
      <c r="U26" s="159"/>
      <c r="V26" s="159">
        <f>SUM(V27:V30)</f>
        <v>1.43</v>
      </c>
      <c r="W26" s="159"/>
      <c r="X26" s="159"/>
      <c r="Y26" s="159"/>
      <c r="AG26" t="s">
        <v>129</v>
      </c>
    </row>
    <row r="27" spans="1:60" ht="22.5" outlineLevel="1" x14ac:dyDescent="0.2">
      <c r="A27" s="175">
        <v>16</v>
      </c>
      <c r="B27" s="176" t="s">
        <v>635</v>
      </c>
      <c r="C27" s="185" t="s">
        <v>636</v>
      </c>
      <c r="D27" s="177" t="s">
        <v>0</v>
      </c>
      <c r="E27" s="178">
        <v>3.5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21</v>
      </c>
      <c r="M27" s="180">
        <f>G27*(1+L27/100)</f>
        <v>0</v>
      </c>
      <c r="N27" s="178">
        <v>0</v>
      </c>
      <c r="O27" s="178">
        <f>ROUND(E27*N27,2)</f>
        <v>0</v>
      </c>
      <c r="P27" s="178">
        <v>0</v>
      </c>
      <c r="Q27" s="178">
        <f>ROUND(E27*P27,2)</f>
        <v>0</v>
      </c>
      <c r="R27" s="180"/>
      <c r="S27" s="180" t="s">
        <v>148</v>
      </c>
      <c r="T27" s="181" t="s">
        <v>149</v>
      </c>
      <c r="U27" s="156">
        <v>0</v>
      </c>
      <c r="V27" s="156">
        <f>ROUND(E27*U27,2)</f>
        <v>0</v>
      </c>
      <c r="W27" s="156"/>
      <c r="X27" s="156" t="s">
        <v>328</v>
      </c>
      <c r="Y27" s="156" t="s">
        <v>136</v>
      </c>
      <c r="Z27" s="146"/>
      <c r="AA27" s="146"/>
      <c r="AB27" s="146"/>
      <c r="AC27" s="146"/>
      <c r="AD27" s="146"/>
      <c r="AE27" s="146"/>
      <c r="AF27" s="146"/>
      <c r="AG27" s="146" t="s">
        <v>604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33.75" outlineLevel="1" x14ac:dyDescent="0.2">
      <c r="A28" s="167">
        <v>17</v>
      </c>
      <c r="B28" s="168" t="s">
        <v>637</v>
      </c>
      <c r="C28" s="183" t="s">
        <v>638</v>
      </c>
      <c r="D28" s="169" t="s">
        <v>603</v>
      </c>
      <c r="E28" s="170">
        <v>1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70">
        <v>0</v>
      </c>
      <c r="O28" s="170">
        <f>ROUND(E28*N28,2)</f>
        <v>0</v>
      </c>
      <c r="P28" s="170">
        <v>0</v>
      </c>
      <c r="Q28" s="170">
        <f>ROUND(E28*P28,2)</f>
        <v>0</v>
      </c>
      <c r="R28" s="172"/>
      <c r="S28" s="172" t="s">
        <v>148</v>
      </c>
      <c r="T28" s="173" t="s">
        <v>149</v>
      </c>
      <c r="U28" s="156">
        <v>0</v>
      </c>
      <c r="V28" s="156">
        <f>ROUND(E28*U28,2)</f>
        <v>0</v>
      </c>
      <c r="W28" s="156"/>
      <c r="X28" s="156" t="s">
        <v>328</v>
      </c>
      <c r="Y28" s="156" t="s">
        <v>136</v>
      </c>
      <c r="Z28" s="146"/>
      <c r="AA28" s="146"/>
      <c r="AB28" s="146"/>
      <c r="AC28" s="146"/>
      <c r="AD28" s="146"/>
      <c r="AE28" s="146"/>
      <c r="AF28" s="146"/>
      <c r="AG28" s="146" t="s">
        <v>604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53"/>
      <c r="B29" s="154"/>
      <c r="C29" s="239" t="s">
        <v>639</v>
      </c>
      <c r="D29" s="240"/>
      <c r="E29" s="240"/>
      <c r="F29" s="240"/>
      <c r="G29" s="240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139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75">
        <v>18</v>
      </c>
      <c r="B30" s="176" t="s">
        <v>640</v>
      </c>
      <c r="C30" s="185" t="s">
        <v>641</v>
      </c>
      <c r="D30" s="177" t="s">
        <v>603</v>
      </c>
      <c r="E30" s="178">
        <v>1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78">
        <v>0</v>
      </c>
      <c r="O30" s="178">
        <f>ROUND(E30*N30,2)</f>
        <v>0</v>
      </c>
      <c r="P30" s="178">
        <v>0</v>
      </c>
      <c r="Q30" s="178">
        <f>ROUND(E30*P30,2)</f>
        <v>0</v>
      </c>
      <c r="R30" s="180" t="s">
        <v>642</v>
      </c>
      <c r="S30" s="180" t="s">
        <v>134</v>
      </c>
      <c r="T30" s="181" t="s">
        <v>149</v>
      </c>
      <c r="U30" s="156">
        <v>1.43</v>
      </c>
      <c r="V30" s="156">
        <f>ROUND(E30*U30,2)</f>
        <v>1.43</v>
      </c>
      <c r="W30" s="156"/>
      <c r="X30" s="156" t="s">
        <v>135</v>
      </c>
      <c r="Y30" s="156" t="s">
        <v>136</v>
      </c>
      <c r="Z30" s="146"/>
      <c r="AA30" s="146"/>
      <c r="AB30" s="146"/>
      <c r="AC30" s="146"/>
      <c r="AD30" s="146"/>
      <c r="AE30" s="146"/>
      <c r="AF30" s="146"/>
      <c r="AG30" s="146" t="s">
        <v>456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x14ac:dyDescent="0.2">
      <c r="A31" s="160" t="s">
        <v>128</v>
      </c>
      <c r="B31" s="161" t="s">
        <v>99</v>
      </c>
      <c r="C31" s="182" t="s">
        <v>27</v>
      </c>
      <c r="D31" s="162"/>
      <c r="E31" s="163"/>
      <c r="F31" s="164"/>
      <c r="G31" s="164">
        <f>SUMIF(AG32:AG37,"&lt;&gt;NOR",G32:G37)</f>
        <v>0</v>
      </c>
      <c r="H31" s="164"/>
      <c r="I31" s="164">
        <f>SUM(I32:I37)</f>
        <v>0</v>
      </c>
      <c r="J31" s="164"/>
      <c r="K31" s="164">
        <f>SUM(K32:K37)</f>
        <v>0</v>
      </c>
      <c r="L31" s="164"/>
      <c r="M31" s="164">
        <f>SUM(M32:M37)</f>
        <v>0</v>
      </c>
      <c r="N31" s="163"/>
      <c r="O31" s="163">
        <f>SUM(O32:O37)</f>
        <v>0</v>
      </c>
      <c r="P31" s="163"/>
      <c r="Q31" s="163">
        <f>SUM(Q32:Q37)</f>
        <v>0</v>
      </c>
      <c r="R31" s="164"/>
      <c r="S31" s="164"/>
      <c r="T31" s="165"/>
      <c r="U31" s="159"/>
      <c r="V31" s="159">
        <f>SUM(V32:V37)</f>
        <v>0</v>
      </c>
      <c r="W31" s="159"/>
      <c r="X31" s="159"/>
      <c r="Y31" s="159"/>
      <c r="AG31" t="s">
        <v>129</v>
      </c>
    </row>
    <row r="32" spans="1:60" ht="22.5" outlineLevel="1" x14ac:dyDescent="0.2">
      <c r="A32" s="175">
        <v>19</v>
      </c>
      <c r="B32" s="176" t="s">
        <v>589</v>
      </c>
      <c r="C32" s="185" t="s">
        <v>590</v>
      </c>
      <c r="D32" s="177" t="s">
        <v>327</v>
      </c>
      <c r="E32" s="178">
        <v>1</v>
      </c>
      <c r="F32" s="179"/>
      <c r="G32" s="180">
        <f t="shared" ref="G32:G37" si="7">ROUND(E32*F32,2)</f>
        <v>0</v>
      </c>
      <c r="H32" s="179"/>
      <c r="I32" s="180">
        <f t="shared" ref="I32:I37" si="8">ROUND(E32*H32,2)</f>
        <v>0</v>
      </c>
      <c r="J32" s="179"/>
      <c r="K32" s="180">
        <f t="shared" ref="K32:K37" si="9">ROUND(E32*J32,2)</f>
        <v>0</v>
      </c>
      <c r="L32" s="180">
        <v>21</v>
      </c>
      <c r="M32" s="180">
        <f t="shared" ref="M32:M37" si="10">G32*(1+L32/100)</f>
        <v>0</v>
      </c>
      <c r="N32" s="178">
        <v>0</v>
      </c>
      <c r="O32" s="178">
        <f t="shared" ref="O32:O37" si="11">ROUND(E32*N32,2)</f>
        <v>0</v>
      </c>
      <c r="P32" s="178">
        <v>0</v>
      </c>
      <c r="Q32" s="178">
        <f t="shared" ref="Q32:Q37" si="12">ROUND(E32*P32,2)</f>
        <v>0</v>
      </c>
      <c r="R32" s="180"/>
      <c r="S32" s="180" t="s">
        <v>148</v>
      </c>
      <c r="T32" s="181" t="s">
        <v>149</v>
      </c>
      <c r="U32" s="156">
        <v>0</v>
      </c>
      <c r="V32" s="156">
        <f t="shared" ref="V32:V37" si="13">ROUND(E32*U32,2)</f>
        <v>0</v>
      </c>
      <c r="W32" s="156"/>
      <c r="X32" s="156" t="s">
        <v>135</v>
      </c>
      <c r="Y32" s="156" t="s">
        <v>136</v>
      </c>
      <c r="Z32" s="146"/>
      <c r="AA32" s="146"/>
      <c r="AB32" s="146"/>
      <c r="AC32" s="146"/>
      <c r="AD32" s="146"/>
      <c r="AE32" s="146"/>
      <c r="AF32" s="146"/>
      <c r="AG32" s="146" t="s">
        <v>456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75">
        <v>20</v>
      </c>
      <c r="B33" s="176" t="s">
        <v>581</v>
      </c>
      <c r="C33" s="185" t="s">
        <v>582</v>
      </c>
      <c r="D33" s="177" t="s">
        <v>327</v>
      </c>
      <c r="E33" s="178">
        <v>1</v>
      </c>
      <c r="F33" s="179"/>
      <c r="G33" s="180">
        <f t="shared" si="7"/>
        <v>0</v>
      </c>
      <c r="H33" s="179"/>
      <c r="I33" s="180">
        <f t="shared" si="8"/>
        <v>0</v>
      </c>
      <c r="J33" s="179"/>
      <c r="K33" s="180">
        <f t="shared" si="9"/>
        <v>0</v>
      </c>
      <c r="L33" s="180">
        <v>21</v>
      </c>
      <c r="M33" s="180">
        <f t="shared" si="10"/>
        <v>0</v>
      </c>
      <c r="N33" s="178">
        <v>0</v>
      </c>
      <c r="O33" s="178">
        <f t="shared" si="11"/>
        <v>0</v>
      </c>
      <c r="P33" s="178">
        <v>0</v>
      </c>
      <c r="Q33" s="178">
        <f t="shared" si="12"/>
        <v>0</v>
      </c>
      <c r="R33" s="180"/>
      <c r="S33" s="180" t="s">
        <v>148</v>
      </c>
      <c r="T33" s="181" t="s">
        <v>149</v>
      </c>
      <c r="U33" s="156">
        <v>0</v>
      </c>
      <c r="V33" s="156">
        <f t="shared" si="13"/>
        <v>0</v>
      </c>
      <c r="W33" s="156"/>
      <c r="X33" s="156" t="s">
        <v>135</v>
      </c>
      <c r="Y33" s="156" t="s">
        <v>136</v>
      </c>
      <c r="Z33" s="146"/>
      <c r="AA33" s="146"/>
      <c r="AB33" s="146"/>
      <c r="AC33" s="146"/>
      <c r="AD33" s="146"/>
      <c r="AE33" s="146"/>
      <c r="AF33" s="146"/>
      <c r="AG33" s="146" t="s">
        <v>456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2.5" outlineLevel="1" x14ac:dyDescent="0.2">
      <c r="A34" s="175">
        <v>21</v>
      </c>
      <c r="B34" s="176" t="s">
        <v>585</v>
      </c>
      <c r="C34" s="185" t="s">
        <v>586</v>
      </c>
      <c r="D34" s="177" t="s">
        <v>327</v>
      </c>
      <c r="E34" s="178">
        <v>1</v>
      </c>
      <c r="F34" s="179"/>
      <c r="G34" s="180">
        <f t="shared" si="7"/>
        <v>0</v>
      </c>
      <c r="H34" s="179"/>
      <c r="I34" s="180">
        <f t="shared" si="8"/>
        <v>0</v>
      </c>
      <c r="J34" s="179"/>
      <c r="K34" s="180">
        <f t="shared" si="9"/>
        <v>0</v>
      </c>
      <c r="L34" s="180">
        <v>21</v>
      </c>
      <c r="M34" s="180">
        <f t="shared" si="10"/>
        <v>0</v>
      </c>
      <c r="N34" s="178">
        <v>0</v>
      </c>
      <c r="O34" s="178">
        <f t="shared" si="11"/>
        <v>0</v>
      </c>
      <c r="P34" s="178">
        <v>0</v>
      </c>
      <c r="Q34" s="178">
        <f t="shared" si="12"/>
        <v>0</v>
      </c>
      <c r="R34" s="180"/>
      <c r="S34" s="180" t="s">
        <v>148</v>
      </c>
      <c r="T34" s="181" t="s">
        <v>149</v>
      </c>
      <c r="U34" s="156">
        <v>0</v>
      </c>
      <c r="V34" s="156">
        <f t="shared" si="13"/>
        <v>0</v>
      </c>
      <c r="W34" s="156"/>
      <c r="X34" s="156" t="s">
        <v>135</v>
      </c>
      <c r="Y34" s="156" t="s">
        <v>136</v>
      </c>
      <c r="Z34" s="146"/>
      <c r="AA34" s="146"/>
      <c r="AB34" s="146"/>
      <c r="AC34" s="146"/>
      <c r="AD34" s="146"/>
      <c r="AE34" s="146"/>
      <c r="AF34" s="146"/>
      <c r="AG34" s="146" t="s">
        <v>456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22.5" outlineLevel="1" x14ac:dyDescent="0.2">
      <c r="A35" s="175">
        <v>22</v>
      </c>
      <c r="B35" s="176" t="s">
        <v>589</v>
      </c>
      <c r="C35" s="185" t="s">
        <v>590</v>
      </c>
      <c r="D35" s="177" t="s">
        <v>327</v>
      </c>
      <c r="E35" s="178">
        <v>1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21</v>
      </c>
      <c r="M35" s="180">
        <f t="shared" si="10"/>
        <v>0</v>
      </c>
      <c r="N35" s="178">
        <v>0</v>
      </c>
      <c r="O35" s="178">
        <f t="shared" si="11"/>
        <v>0</v>
      </c>
      <c r="P35" s="178">
        <v>0</v>
      </c>
      <c r="Q35" s="178">
        <f t="shared" si="12"/>
        <v>0</v>
      </c>
      <c r="R35" s="180"/>
      <c r="S35" s="180" t="s">
        <v>148</v>
      </c>
      <c r="T35" s="181" t="s">
        <v>149</v>
      </c>
      <c r="U35" s="156">
        <v>0</v>
      </c>
      <c r="V35" s="156">
        <f t="shared" si="13"/>
        <v>0</v>
      </c>
      <c r="W35" s="156"/>
      <c r="X35" s="156" t="s">
        <v>135</v>
      </c>
      <c r="Y35" s="156" t="s">
        <v>136</v>
      </c>
      <c r="Z35" s="146"/>
      <c r="AA35" s="146"/>
      <c r="AB35" s="146"/>
      <c r="AC35" s="146"/>
      <c r="AD35" s="146"/>
      <c r="AE35" s="146"/>
      <c r="AF35" s="146"/>
      <c r="AG35" s="146" t="s">
        <v>456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75">
        <v>23</v>
      </c>
      <c r="B36" s="176" t="s">
        <v>591</v>
      </c>
      <c r="C36" s="185" t="s">
        <v>592</v>
      </c>
      <c r="D36" s="177" t="s">
        <v>327</v>
      </c>
      <c r="E36" s="178">
        <v>1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21</v>
      </c>
      <c r="M36" s="180">
        <f t="shared" si="10"/>
        <v>0</v>
      </c>
      <c r="N36" s="178">
        <v>0</v>
      </c>
      <c r="O36" s="178">
        <f t="shared" si="11"/>
        <v>0</v>
      </c>
      <c r="P36" s="178">
        <v>0</v>
      </c>
      <c r="Q36" s="178">
        <f t="shared" si="12"/>
        <v>0</v>
      </c>
      <c r="R36" s="180"/>
      <c r="S36" s="180" t="s">
        <v>148</v>
      </c>
      <c r="T36" s="181" t="s">
        <v>149</v>
      </c>
      <c r="U36" s="156">
        <v>0</v>
      </c>
      <c r="V36" s="156">
        <f t="shared" si="13"/>
        <v>0</v>
      </c>
      <c r="W36" s="156"/>
      <c r="X36" s="156" t="s">
        <v>135</v>
      </c>
      <c r="Y36" s="156" t="s">
        <v>136</v>
      </c>
      <c r="Z36" s="146"/>
      <c r="AA36" s="146"/>
      <c r="AB36" s="146"/>
      <c r="AC36" s="146"/>
      <c r="AD36" s="146"/>
      <c r="AE36" s="146"/>
      <c r="AF36" s="146"/>
      <c r="AG36" s="146" t="s">
        <v>456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75">
        <v>24</v>
      </c>
      <c r="B37" s="176" t="s">
        <v>536</v>
      </c>
      <c r="C37" s="185" t="s">
        <v>537</v>
      </c>
      <c r="D37" s="177" t="s">
        <v>327</v>
      </c>
      <c r="E37" s="178">
        <v>1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21</v>
      </c>
      <c r="M37" s="180">
        <f t="shared" si="10"/>
        <v>0</v>
      </c>
      <c r="N37" s="178">
        <v>0</v>
      </c>
      <c r="O37" s="178">
        <f t="shared" si="11"/>
        <v>0</v>
      </c>
      <c r="P37" s="178">
        <v>0</v>
      </c>
      <c r="Q37" s="178">
        <f t="shared" si="12"/>
        <v>0</v>
      </c>
      <c r="R37" s="180"/>
      <c r="S37" s="180" t="s">
        <v>134</v>
      </c>
      <c r="T37" s="181" t="s">
        <v>149</v>
      </c>
      <c r="U37" s="156">
        <v>0</v>
      </c>
      <c r="V37" s="156">
        <f t="shared" si="13"/>
        <v>0</v>
      </c>
      <c r="W37" s="156"/>
      <c r="X37" s="156" t="s">
        <v>532</v>
      </c>
      <c r="Y37" s="156" t="s">
        <v>136</v>
      </c>
      <c r="Z37" s="146"/>
      <c r="AA37" s="146"/>
      <c r="AB37" s="146"/>
      <c r="AC37" s="146"/>
      <c r="AD37" s="146"/>
      <c r="AE37" s="146"/>
      <c r="AF37" s="146"/>
      <c r="AG37" s="146" t="s">
        <v>643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x14ac:dyDescent="0.2">
      <c r="A38" s="160" t="s">
        <v>128</v>
      </c>
      <c r="B38" s="161" t="s">
        <v>100</v>
      </c>
      <c r="C38" s="182" t="s">
        <v>28</v>
      </c>
      <c r="D38" s="162"/>
      <c r="E38" s="163"/>
      <c r="F38" s="164"/>
      <c r="G38" s="164">
        <f>SUMIF(AG39:AG45,"&lt;&gt;NOR",G39:G45)</f>
        <v>0</v>
      </c>
      <c r="H38" s="164"/>
      <c r="I38" s="164">
        <f>SUM(I39:I45)</f>
        <v>0</v>
      </c>
      <c r="J38" s="164"/>
      <c r="K38" s="164">
        <f>SUM(K39:K45)</f>
        <v>0</v>
      </c>
      <c r="L38" s="164"/>
      <c r="M38" s="164">
        <f>SUM(M39:M45)</f>
        <v>0</v>
      </c>
      <c r="N38" s="163"/>
      <c r="O38" s="163">
        <f>SUM(O39:O45)</f>
        <v>0</v>
      </c>
      <c r="P38" s="163"/>
      <c r="Q38" s="163">
        <f>SUM(Q39:Q45)</f>
        <v>0</v>
      </c>
      <c r="R38" s="164"/>
      <c r="S38" s="164"/>
      <c r="T38" s="165"/>
      <c r="U38" s="159"/>
      <c r="V38" s="159">
        <f>SUM(V39:V45)</f>
        <v>35.28</v>
      </c>
      <c r="W38" s="159"/>
      <c r="X38" s="159"/>
      <c r="Y38" s="159"/>
      <c r="AG38" t="s">
        <v>129</v>
      </c>
    </row>
    <row r="39" spans="1:60" ht="22.5" outlineLevel="1" x14ac:dyDescent="0.2">
      <c r="A39" s="175">
        <v>25</v>
      </c>
      <c r="B39" s="176" t="s">
        <v>551</v>
      </c>
      <c r="C39" s="185" t="s">
        <v>552</v>
      </c>
      <c r="D39" s="177" t="s">
        <v>161</v>
      </c>
      <c r="E39" s="178">
        <v>60</v>
      </c>
      <c r="F39" s="179"/>
      <c r="G39" s="180">
        <f t="shared" ref="G39:G45" si="14">ROUND(E39*F39,2)</f>
        <v>0</v>
      </c>
      <c r="H39" s="179"/>
      <c r="I39" s="180">
        <f t="shared" ref="I39:I45" si="15">ROUND(E39*H39,2)</f>
        <v>0</v>
      </c>
      <c r="J39" s="179"/>
      <c r="K39" s="180">
        <f t="shared" ref="K39:K45" si="16">ROUND(E39*J39,2)</f>
        <v>0</v>
      </c>
      <c r="L39" s="180">
        <v>21</v>
      </c>
      <c r="M39" s="180">
        <f t="shared" ref="M39:M45" si="17">G39*(1+L39/100)</f>
        <v>0</v>
      </c>
      <c r="N39" s="178">
        <v>0</v>
      </c>
      <c r="O39" s="178">
        <f t="shared" ref="O39:O45" si="18">ROUND(E39*N39,2)</f>
        <v>0</v>
      </c>
      <c r="P39" s="178">
        <v>0</v>
      </c>
      <c r="Q39" s="178">
        <f t="shared" ref="Q39:Q45" si="19">ROUND(E39*P39,2)</f>
        <v>0</v>
      </c>
      <c r="R39" s="180"/>
      <c r="S39" s="180" t="s">
        <v>148</v>
      </c>
      <c r="T39" s="181" t="s">
        <v>149</v>
      </c>
      <c r="U39" s="156">
        <v>0</v>
      </c>
      <c r="V39" s="156">
        <f t="shared" ref="V39:V45" si="20">ROUND(E39*U39,2)</f>
        <v>0</v>
      </c>
      <c r="W39" s="156"/>
      <c r="X39" s="156" t="s">
        <v>135</v>
      </c>
      <c r="Y39" s="156" t="s">
        <v>136</v>
      </c>
      <c r="Z39" s="146"/>
      <c r="AA39" s="146"/>
      <c r="AB39" s="146"/>
      <c r="AC39" s="146"/>
      <c r="AD39" s="146"/>
      <c r="AE39" s="146"/>
      <c r="AF39" s="146"/>
      <c r="AG39" s="146" t="s">
        <v>456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ht="22.5" outlineLevel="1" x14ac:dyDescent="0.2">
      <c r="A40" s="175">
        <v>26</v>
      </c>
      <c r="B40" s="176" t="s">
        <v>159</v>
      </c>
      <c r="C40" s="185" t="s">
        <v>160</v>
      </c>
      <c r="D40" s="177" t="s">
        <v>161</v>
      </c>
      <c r="E40" s="178">
        <v>55</v>
      </c>
      <c r="F40" s="179"/>
      <c r="G40" s="180">
        <f t="shared" si="14"/>
        <v>0</v>
      </c>
      <c r="H40" s="179"/>
      <c r="I40" s="180">
        <f t="shared" si="15"/>
        <v>0</v>
      </c>
      <c r="J40" s="179"/>
      <c r="K40" s="180">
        <f t="shared" si="16"/>
        <v>0</v>
      </c>
      <c r="L40" s="180">
        <v>21</v>
      </c>
      <c r="M40" s="180">
        <f t="shared" si="17"/>
        <v>0</v>
      </c>
      <c r="N40" s="178">
        <v>0</v>
      </c>
      <c r="O40" s="178">
        <f t="shared" si="18"/>
        <v>0</v>
      </c>
      <c r="P40" s="178">
        <v>0</v>
      </c>
      <c r="Q40" s="178">
        <f t="shared" si="19"/>
        <v>0</v>
      </c>
      <c r="R40" s="180"/>
      <c r="S40" s="180" t="s">
        <v>148</v>
      </c>
      <c r="T40" s="181" t="s">
        <v>149</v>
      </c>
      <c r="U40" s="156">
        <v>0</v>
      </c>
      <c r="V40" s="156">
        <f t="shared" si="20"/>
        <v>0</v>
      </c>
      <c r="W40" s="156"/>
      <c r="X40" s="156" t="s">
        <v>135</v>
      </c>
      <c r="Y40" s="156" t="s">
        <v>136</v>
      </c>
      <c r="Z40" s="146"/>
      <c r="AA40" s="146"/>
      <c r="AB40" s="146"/>
      <c r="AC40" s="146"/>
      <c r="AD40" s="146"/>
      <c r="AE40" s="146"/>
      <c r="AF40" s="146"/>
      <c r="AG40" s="146" t="s">
        <v>456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75">
        <v>27</v>
      </c>
      <c r="B41" s="176" t="s">
        <v>644</v>
      </c>
      <c r="C41" s="185" t="s">
        <v>645</v>
      </c>
      <c r="D41" s="177" t="s">
        <v>603</v>
      </c>
      <c r="E41" s="178">
        <v>1</v>
      </c>
      <c r="F41" s="179"/>
      <c r="G41" s="180">
        <f t="shared" si="14"/>
        <v>0</v>
      </c>
      <c r="H41" s="179"/>
      <c r="I41" s="180">
        <f t="shared" si="15"/>
        <v>0</v>
      </c>
      <c r="J41" s="179"/>
      <c r="K41" s="180">
        <f t="shared" si="16"/>
        <v>0</v>
      </c>
      <c r="L41" s="180">
        <v>21</v>
      </c>
      <c r="M41" s="180">
        <f t="shared" si="17"/>
        <v>0</v>
      </c>
      <c r="N41" s="178">
        <v>0</v>
      </c>
      <c r="O41" s="178">
        <f t="shared" si="18"/>
        <v>0</v>
      </c>
      <c r="P41" s="178">
        <v>0</v>
      </c>
      <c r="Q41" s="178">
        <f t="shared" si="19"/>
        <v>0</v>
      </c>
      <c r="R41" s="180"/>
      <c r="S41" s="180" t="s">
        <v>148</v>
      </c>
      <c r="T41" s="181" t="s">
        <v>149</v>
      </c>
      <c r="U41" s="156">
        <v>0</v>
      </c>
      <c r="V41" s="156">
        <f t="shared" si="20"/>
        <v>0</v>
      </c>
      <c r="W41" s="156"/>
      <c r="X41" s="156" t="s">
        <v>135</v>
      </c>
      <c r="Y41" s="156" t="s">
        <v>136</v>
      </c>
      <c r="Z41" s="146"/>
      <c r="AA41" s="146"/>
      <c r="AB41" s="146"/>
      <c r="AC41" s="146"/>
      <c r="AD41" s="146"/>
      <c r="AE41" s="146"/>
      <c r="AF41" s="146"/>
      <c r="AG41" s="146" t="s">
        <v>456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75">
        <v>28</v>
      </c>
      <c r="B42" s="176" t="s">
        <v>646</v>
      </c>
      <c r="C42" s="185" t="s">
        <v>647</v>
      </c>
      <c r="D42" s="177" t="s">
        <v>603</v>
      </c>
      <c r="E42" s="178">
        <v>8.3330000000000001E-2</v>
      </c>
      <c r="F42" s="179"/>
      <c r="G42" s="180">
        <f t="shared" si="14"/>
        <v>0</v>
      </c>
      <c r="H42" s="179"/>
      <c r="I42" s="180">
        <f t="shared" si="15"/>
        <v>0</v>
      </c>
      <c r="J42" s="179"/>
      <c r="K42" s="180">
        <f t="shared" si="16"/>
        <v>0</v>
      </c>
      <c r="L42" s="180">
        <v>21</v>
      </c>
      <c r="M42" s="180">
        <f t="shared" si="17"/>
        <v>0</v>
      </c>
      <c r="N42" s="178">
        <v>0</v>
      </c>
      <c r="O42" s="178">
        <f t="shared" si="18"/>
        <v>0</v>
      </c>
      <c r="P42" s="178">
        <v>0</v>
      </c>
      <c r="Q42" s="178">
        <f t="shared" si="19"/>
        <v>0</v>
      </c>
      <c r="R42" s="180"/>
      <c r="S42" s="180" t="s">
        <v>148</v>
      </c>
      <c r="T42" s="181" t="s">
        <v>149</v>
      </c>
      <c r="U42" s="156">
        <v>0</v>
      </c>
      <c r="V42" s="156">
        <f t="shared" si="20"/>
        <v>0</v>
      </c>
      <c r="W42" s="156"/>
      <c r="X42" s="156" t="s">
        <v>135</v>
      </c>
      <c r="Y42" s="156" t="s">
        <v>136</v>
      </c>
      <c r="Z42" s="146"/>
      <c r="AA42" s="146"/>
      <c r="AB42" s="146"/>
      <c r="AC42" s="146"/>
      <c r="AD42" s="146"/>
      <c r="AE42" s="146"/>
      <c r="AF42" s="146"/>
      <c r="AG42" s="146" t="s">
        <v>456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 x14ac:dyDescent="0.2">
      <c r="A43" s="175">
        <v>29</v>
      </c>
      <c r="B43" s="176" t="s">
        <v>648</v>
      </c>
      <c r="C43" s="185" t="s">
        <v>649</v>
      </c>
      <c r="D43" s="177" t="s">
        <v>603</v>
      </c>
      <c r="E43" s="178">
        <v>17</v>
      </c>
      <c r="F43" s="179"/>
      <c r="G43" s="180">
        <f t="shared" si="14"/>
        <v>0</v>
      </c>
      <c r="H43" s="179"/>
      <c r="I43" s="180">
        <f t="shared" si="15"/>
        <v>0</v>
      </c>
      <c r="J43" s="179"/>
      <c r="K43" s="180">
        <f t="shared" si="16"/>
        <v>0</v>
      </c>
      <c r="L43" s="180">
        <v>21</v>
      </c>
      <c r="M43" s="180">
        <f t="shared" si="17"/>
        <v>0</v>
      </c>
      <c r="N43" s="178">
        <v>0</v>
      </c>
      <c r="O43" s="178">
        <f t="shared" si="18"/>
        <v>0</v>
      </c>
      <c r="P43" s="178">
        <v>0</v>
      </c>
      <c r="Q43" s="178">
        <f t="shared" si="19"/>
        <v>0</v>
      </c>
      <c r="R43" s="180" t="s">
        <v>181</v>
      </c>
      <c r="S43" s="180" t="s">
        <v>134</v>
      </c>
      <c r="T43" s="181" t="s">
        <v>149</v>
      </c>
      <c r="U43" s="156">
        <v>1.387</v>
      </c>
      <c r="V43" s="156">
        <f t="shared" si="20"/>
        <v>23.58</v>
      </c>
      <c r="W43" s="156"/>
      <c r="X43" s="156" t="s">
        <v>135</v>
      </c>
      <c r="Y43" s="156" t="s">
        <v>136</v>
      </c>
      <c r="Z43" s="146"/>
      <c r="AA43" s="146"/>
      <c r="AB43" s="146"/>
      <c r="AC43" s="146"/>
      <c r="AD43" s="146"/>
      <c r="AE43" s="146"/>
      <c r="AF43" s="146"/>
      <c r="AG43" s="146" t="s">
        <v>456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75">
        <v>30</v>
      </c>
      <c r="B44" s="176" t="s">
        <v>650</v>
      </c>
      <c r="C44" s="185" t="s">
        <v>651</v>
      </c>
      <c r="D44" s="177" t="s">
        <v>165</v>
      </c>
      <c r="E44" s="178">
        <v>45</v>
      </c>
      <c r="F44" s="179"/>
      <c r="G44" s="180">
        <f t="shared" si="14"/>
        <v>0</v>
      </c>
      <c r="H44" s="179"/>
      <c r="I44" s="180">
        <f t="shared" si="15"/>
        <v>0</v>
      </c>
      <c r="J44" s="179"/>
      <c r="K44" s="180">
        <f t="shared" si="16"/>
        <v>0</v>
      </c>
      <c r="L44" s="180">
        <v>21</v>
      </c>
      <c r="M44" s="180">
        <f t="shared" si="17"/>
        <v>0</v>
      </c>
      <c r="N44" s="178">
        <v>0</v>
      </c>
      <c r="O44" s="178">
        <f t="shared" si="18"/>
        <v>0</v>
      </c>
      <c r="P44" s="178">
        <v>0</v>
      </c>
      <c r="Q44" s="178">
        <f t="shared" si="19"/>
        <v>0</v>
      </c>
      <c r="R44" s="180" t="s">
        <v>166</v>
      </c>
      <c r="S44" s="180" t="s">
        <v>134</v>
      </c>
      <c r="T44" s="181" t="s">
        <v>149</v>
      </c>
      <c r="U44" s="156">
        <v>0.26</v>
      </c>
      <c r="V44" s="156">
        <f t="shared" si="20"/>
        <v>11.7</v>
      </c>
      <c r="W44" s="156"/>
      <c r="X44" s="156" t="s">
        <v>135</v>
      </c>
      <c r="Y44" s="156" t="s">
        <v>136</v>
      </c>
      <c r="Z44" s="146"/>
      <c r="AA44" s="146"/>
      <c r="AB44" s="146"/>
      <c r="AC44" s="146"/>
      <c r="AD44" s="146"/>
      <c r="AE44" s="146"/>
      <c r="AF44" s="146"/>
      <c r="AG44" s="146" t="s">
        <v>456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67">
        <v>31</v>
      </c>
      <c r="B45" s="168" t="s">
        <v>652</v>
      </c>
      <c r="C45" s="183" t="s">
        <v>653</v>
      </c>
      <c r="D45" s="169" t="s">
        <v>161</v>
      </c>
      <c r="E45" s="170">
        <v>6.6666699999999999</v>
      </c>
      <c r="F45" s="171"/>
      <c r="G45" s="172">
        <f t="shared" si="14"/>
        <v>0</v>
      </c>
      <c r="H45" s="171"/>
      <c r="I45" s="172">
        <f t="shared" si="15"/>
        <v>0</v>
      </c>
      <c r="J45" s="171"/>
      <c r="K45" s="172">
        <f t="shared" si="16"/>
        <v>0</v>
      </c>
      <c r="L45" s="172">
        <v>21</v>
      </c>
      <c r="M45" s="172">
        <f t="shared" si="17"/>
        <v>0</v>
      </c>
      <c r="N45" s="170">
        <v>0</v>
      </c>
      <c r="O45" s="170">
        <f t="shared" si="18"/>
        <v>0</v>
      </c>
      <c r="P45" s="170">
        <v>0</v>
      </c>
      <c r="Q45" s="170">
        <f t="shared" si="19"/>
        <v>0</v>
      </c>
      <c r="R45" s="172"/>
      <c r="S45" s="172" t="s">
        <v>148</v>
      </c>
      <c r="T45" s="173" t="s">
        <v>149</v>
      </c>
      <c r="U45" s="156">
        <v>0</v>
      </c>
      <c r="V45" s="156">
        <f t="shared" si="20"/>
        <v>0</v>
      </c>
      <c r="W45" s="156"/>
      <c r="X45" s="156" t="s">
        <v>135</v>
      </c>
      <c r="Y45" s="156" t="s">
        <v>136</v>
      </c>
      <c r="Z45" s="146"/>
      <c r="AA45" s="146"/>
      <c r="AB45" s="146"/>
      <c r="AC45" s="146"/>
      <c r="AD45" s="146"/>
      <c r="AE45" s="146"/>
      <c r="AF45" s="146"/>
      <c r="AG45" s="146" t="s">
        <v>456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x14ac:dyDescent="0.2">
      <c r="A46" s="3"/>
      <c r="B46" s="4"/>
      <c r="C46" s="186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v>12</v>
      </c>
      <c r="AF46">
        <v>21</v>
      </c>
      <c r="AG46" t="s">
        <v>114</v>
      </c>
    </row>
    <row r="47" spans="1:60" x14ac:dyDescent="0.2">
      <c r="A47" s="149"/>
      <c r="B47" s="150" t="s">
        <v>29</v>
      </c>
      <c r="C47" s="187"/>
      <c r="D47" s="151"/>
      <c r="E47" s="152"/>
      <c r="F47" s="152"/>
      <c r="G47" s="166">
        <f>G8+G13+G26+G31+G38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f>SUMIF(L7:L45,AE46,G7:G45)</f>
        <v>0</v>
      </c>
      <c r="AF47">
        <f>SUMIF(L7:L45,AF46,G7:G45)</f>
        <v>0</v>
      </c>
      <c r="AG47" t="s">
        <v>599</v>
      </c>
    </row>
    <row r="48" spans="1:60" x14ac:dyDescent="0.2">
      <c r="C48" s="188"/>
      <c r="D48" s="10"/>
      <c r="AG48" t="s">
        <v>600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ZHDceTDj9S/1JK0jm5z1X4It27XVkuZmblmJehV3XEEDOufJEWgdx1vg78I3NgYL4+dMr3DbHD1mtE7ieGDkw==" saltValue="93NdG8Ed8iBkETia09+IhQ==" spinCount="100000" sheet="1" formatRows="0"/>
  <mergeCells count="6">
    <mergeCell ref="C29:G29"/>
    <mergeCell ref="A1:G1"/>
    <mergeCell ref="C2:G2"/>
    <mergeCell ref="C3:G3"/>
    <mergeCell ref="C4:G4"/>
    <mergeCell ref="C23:G2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C8C2A-0D08-4B37-9933-257245D4203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19" customWidth="1"/>
    <col min="3" max="3" width="63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101</v>
      </c>
      <c r="B1" s="245"/>
      <c r="C1" s="245"/>
      <c r="D1" s="245"/>
      <c r="E1" s="245"/>
      <c r="F1" s="245"/>
      <c r="G1" s="245"/>
      <c r="AG1" t="s">
        <v>102</v>
      </c>
    </row>
    <row r="2" spans="1:60" ht="24.95" customHeight="1" x14ac:dyDescent="0.2">
      <c r="A2" s="138" t="s">
        <v>7</v>
      </c>
      <c r="B2" s="49" t="s">
        <v>43</v>
      </c>
      <c r="C2" s="246" t="s">
        <v>44</v>
      </c>
      <c r="D2" s="247"/>
      <c r="E2" s="247"/>
      <c r="F2" s="247"/>
      <c r="G2" s="248"/>
      <c r="AG2" t="s">
        <v>103</v>
      </c>
    </row>
    <row r="3" spans="1:60" ht="24.95" customHeight="1" x14ac:dyDescent="0.2">
      <c r="A3" s="138" t="s">
        <v>8</v>
      </c>
      <c r="B3" s="49" t="s">
        <v>47</v>
      </c>
      <c r="C3" s="246" t="s">
        <v>48</v>
      </c>
      <c r="D3" s="247"/>
      <c r="E3" s="247"/>
      <c r="F3" s="247"/>
      <c r="G3" s="248"/>
      <c r="AC3" s="119" t="s">
        <v>103</v>
      </c>
      <c r="AG3" t="s">
        <v>104</v>
      </c>
    </row>
    <row r="4" spans="1:60" ht="24.95" customHeight="1" x14ac:dyDescent="0.2">
      <c r="A4" s="139" t="s">
        <v>9</v>
      </c>
      <c r="B4" s="140" t="s">
        <v>52</v>
      </c>
      <c r="C4" s="249" t="s">
        <v>53</v>
      </c>
      <c r="D4" s="250"/>
      <c r="E4" s="250"/>
      <c r="F4" s="250"/>
      <c r="G4" s="251"/>
      <c r="AG4" t="s">
        <v>105</v>
      </c>
    </row>
    <row r="5" spans="1:60" x14ac:dyDescent="0.2">
      <c r="D5" s="10"/>
    </row>
    <row r="6" spans="1:60" ht="38.25" x14ac:dyDescent="0.2">
      <c r="A6" s="142" t="s">
        <v>106</v>
      </c>
      <c r="B6" s="144" t="s">
        <v>107</v>
      </c>
      <c r="C6" s="144" t="s">
        <v>108</v>
      </c>
      <c r="D6" s="143" t="s">
        <v>109</v>
      </c>
      <c r="E6" s="142" t="s">
        <v>110</v>
      </c>
      <c r="F6" s="141" t="s">
        <v>111</v>
      </c>
      <c r="G6" s="142" t="s">
        <v>29</v>
      </c>
      <c r="H6" s="145" t="s">
        <v>30</v>
      </c>
      <c r="I6" s="145" t="s">
        <v>112</v>
      </c>
      <c r="J6" s="145" t="s">
        <v>31</v>
      </c>
      <c r="K6" s="145" t="s">
        <v>113</v>
      </c>
      <c r="L6" s="145" t="s">
        <v>114</v>
      </c>
      <c r="M6" s="145" t="s">
        <v>115</v>
      </c>
      <c r="N6" s="145" t="s">
        <v>116</v>
      </c>
      <c r="O6" s="145" t="s">
        <v>117</v>
      </c>
      <c r="P6" s="145" t="s">
        <v>118</v>
      </c>
      <c r="Q6" s="145" t="s">
        <v>119</v>
      </c>
      <c r="R6" s="145" t="s">
        <v>120</v>
      </c>
      <c r="S6" s="145" t="s">
        <v>121</v>
      </c>
      <c r="T6" s="145" t="s">
        <v>122</v>
      </c>
      <c r="U6" s="145" t="s">
        <v>123</v>
      </c>
      <c r="V6" s="145" t="s">
        <v>124</v>
      </c>
      <c r="W6" s="145" t="s">
        <v>125</v>
      </c>
      <c r="X6" s="145" t="s">
        <v>126</v>
      </c>
      <c r="Y6" s="145" t="s">
        <v>127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128</v>
      </c>
      <c r="B8" s="161" t="s">
        <v>94</v>
      </c>
      <c r="C8" s="182" t="s">
        <v>95</v>
      </c>
      <c r="D8" s="162"/>
      <c r="E8" s="163"/>
      <c r="F8" s="164"/>
      <c r="G8" s="164">
        <f>SUMIF(AG9:AG11,"&lt;&gt;NOR",G9:G11)</f>
        <v>0</v>
      </c>
      <c r="H8" s="164"/>
      <c r="I8" s="164">
        <f>SUM(I9:I11)</f>
        <v>0</v>
      </c>
      <c r="J8" s="164"/>
      <c r="K8" s="164">
        <f>SUM(K9:K11)</f>
        <v>0</v>
      </c>
      <c r="L8" s="164"/>
      <c r="M8" s="164">
        <f>SUM(M9:M11)</f>
        <v>0</v>
      </c>
      <c r="N8" s="163"/>
      <c r="O8" s="163">
        <f>SUM(O9:O11)</f>
        <v>0</v>
      </c>
      <c r="P8" s="163"/>
      <c r="Q8" s="163">
        <f>SUM(Q9:Q11)</f>
        <v>0</v>
      </c>
      <c r="R8" s="164"/>
      <c r="S8" s="164"/>
      <c r="T8" s="165"/>
      <c r="U8" s="159"/>
      <c r="V8" s="159">
        <f>SUM(V9:V11)</f>
        <v>1.1200000000000001</v>
      </c>
      <c r="W8" s="159"/>
      <c r="X8" s="159"/>
      <c r="Y8" s="159"/>
      <c r="AG8" t="s">
        <v>129</v>
      </c>
    </row>
    <row r="9" spans="1:60" ht="22.5" outlineLevel="1" x14ac:dyDescent="0.2">
      <c r="A9" s="175">
        <v>1</v>
      </c>
      <c r="B9" s="176" t="s">
        <v>654</v>
      </c>
      <c r="C9" s="185" t="s">
        <v>655</v>
      </c>
      <c r="D9" s="177" t="s">
        <v>603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/>
      <c r="S9" s="180" t="s">
        <v>148</v>
      </c>
      <c r="T9" s="181" t="s">
        <v>149</v>
      </c>
      <c r="U9" s="156">
        <v>0</v>
      </c>
      <c r="V9" s="156">
        <f>ROUND(E9*U9,2)</f>
        <v>0</v>
      </c>
      <c r="W9" s="156"/>
      <c r="X9" s="156" t="s">
        <v>328</v>
      </c>
      <c r="Y9" s="156" t="s">
        <v>136</v>
      </c>
      <c r="Z9" s="146"/>
      <c r="AA9" s="146"/>
      <c r="AB9" s="146"/>
      <c r="AC9" s="146"/>
      <c r="AD9" s="146"/>
      <c r="AE9" s="146"/>
      <c r="AF9" s="146"/>
      <c r="AG9" s="146" t="s">
        <v>604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75">
        <v>2</v>
      </c>
      <c r="B10" s="176" t="s">
        <v>656</v>
      </c>
      <c r="C10" s="185" t="s">
        <v>657</v>
      </c>
      <c r="D10" s="177" t="s">
        <v>603</v>
      </c>
      <c r="E10" s="178">
        <v>1</v>
      </c>
      <c r="F10" s="179"/>
      <c r="G10" s="180">
        <f>ROUND(E10*F10,2)</f>
        <v>0</v>
      </c>
      <c r="H10" s="179"/>
      <c r="I10" s="180">
        <f>ROUND(E10*H10,2)</f>
        <v>0</v>
      </c>
      <c r="J10" s="179"/>
      <c r="K10" s="180">
        <f>ROUND(E10*J10,2)</f>
        <v>0</v>
      </c>
      <c r="L10" s="180">
        <v>21</v>
      </c>
      <c r="M10" s="180">
        <f>G10*(1+L10/100)</f>
        <v>0</v>
      </c>
      <c r="N10" s="178">
        <v>0</v>
      </c>
      <c r="O10" s="178">
        <f>ROUND(E10*N10,2)</f>
        <v>0</v>
      </c>
      <c r="P10" s="178">
        <v>0</v>
      </c>
      <c r="Q10" s="178">
        <f>ROUND(E10*P10,2)</f>
        <v>0</v>
      </c>
      <c r="R10" s="180"/>
      <c r="S10" s="180" t="s">
        <v>148</v>
      </c>
      <c r="T10" s="181" t="s">
        <v>149</v>
      </c>
      <c r="U10" s="156">
        <v>0</v>
      </c>
      <c r="V10" s="156">
        <f>ROUND(E10*U10,2)</f>
        <v>0</v>
      </c>
      <c r="W10" s="156"/>
      <c r="X10" s="156" t="s">
        <v>328</v>
      </c>
      <c r="Y10" s="156" t="s">
        <v>136</v>
      </c>
      <c r="Z10" s="146"/>
      <c r="AA10" s="146"/>
      <c r="AB10" s="146"/>
      <c r="AC10" s="146"/>
      <c r="AD10" s="146"/>
      <c r="AE10" s="146"/>
      <c r="AF10" s="146"/>
      <c r="AG10" s="146" t="s">
        <v>604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5">
        <v>3</v>
      </c>
      <c r="B11" s="176" t="s">
        <v>658</v>
      </c>
      <c r="C11" s="185" t="s">
        <v>659</v>
      </c>
      <c r="D11" s="177" t="s">
        <v>603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78">
        <v>0</v>
      </c>
      <c r="O11" s="178">
        <f>ROUND(E11*N11,2)</f>
        <v>0</v>
      </c>
      <c r="P11" s="178">
        <v>0</v>
      </c>
      <c r="Q11" s="178">
        <f>ROUND(E11*P11,2)</f>
        <v>0</v>
      </c>
      <c r="R11" s="180"/>
      <c r="S11" s="180" t="s">
        <v>134</v>
      </c>
      <c r="T11" s="181" t="s">
        <v>149</v>
      </c>
      <c r="U11" s="156">
        <v>1.1200000000000001</v>
      </c>
      <c r="V11" s="156">
        <f>ROUND(E11*U11,2)</f>
        <v>1.1200000000000001</v>
      </c>
      <c r="W11" s="156"/>
      <c r="X11" s="156" t="s">
        <v>135</v>
      </c>
      <c r="Y11" s="156" t="s">
        <v>136</v>
      </c>
      <c r="Z11" s="146"/>
      <c r="AA11" s="146"/>
      <c r="AB11" s="146"/>
      <c r="AC11" s="146"/>
      <c r="AD11" s="146"/>
      <c r="AE11" s="146"/>
      <c r="AF11" s="146"/>
      <c r="AG11" s="146" t="s">
        <v>456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2">
      <c r="A12" s="160" t="s">
        <v>128</v>
      </c>
      <c r="B12" s="161" t="s">
        <v>92</v>
      </c>
      <c r="C12" s="182" t="s">
        <v>93</v>
      </c>
      <c r="D12" s="162"/>
      <c r="E12" s="163"/>
      <c r="F12" s="164"/>
      <c r="G12" s="164">
        <f>SUMIF(AG13:AG15,"&lt;&gt;NOR",G13:G15)</f>
        <v>0</v>
      </c>
      <c r="H12" s="164"/>
      <c r="I12" s="164">
        <f>SUM(I13:I15)</f>
        <v>0</v>
      </c>
      <c r="J12" s="164"/>
      <c r="K12" s="164">
        <f>SUM(K13:K15)</f>
        <v>0</v>
      </c>
      <c r="L12" s="164"/>
      <c r="M12" s="164">
        <f>SUM(M13:M15)</f>
        <v>0</v>
      </c>
      <c r="N12" s="163"/>
      <c r="O12" s="163">
        <f>SUM(O13:O15)</f>
        <v>0</v>
      </c>
      <c r="P12" s="163"/>
      <c r="Q12" s="163">
        <f>SUM(Q13:Q15)</f>
        <v>0</v>
      </c>
      <c r="R12" s="164"/>
      <c r="S12" s="164"/>
      <c r="T12" s="165"/>
      <c r="U12" s="159"/>
      <c r="V12" s="159">
        <f>SUM(V13:V15)</f>
        <v>2.48</v>
      </c>
      <c r="W12" s="159"/>
      <c r="X12" s="159"/>
      <c r="Y12" s="159"/>
      <c r="AG12" t="s">
        <v>129</v>
      </c>
    </row>
    <row r="13" spans="1:60" outlineLevel="1" x14ac:dyDescent="0.2">
      <c r="A13" s="175">
        <v>4</v>
      </c>
      <c r="B13" s="176" t="s">
        <v>660</v>
      </c>
      <c r="C13" s="185" t="s">
        <v>661</v>
      </c>
      <c r="D13" s="177" t="s">
        <v>603</v>
      </c>
      <c r="E13" s="178">
        <v>2</v>
      </c>
      <c r="F13" s="179"/>
      <c r="G13" s="180">
        <f>ROUND(E13*F13,2)</f>
        <v>0</v>
      </c>
      <c r="H13" s="179"/>
      <c r="I13" s="180">
        <f>ROUND(E13*H13,2)</f>
        <v>0</v>
      </c>
      <c r="J13" s="179"/>
      <c r="K13" s="180">
        <f>ROUND(E13*J13,2)</f>
        <v>0</v>
      </c>
      <c r="L13" s="180">
        <v>21</v>
      </c>
      <c r="M13" s="180">
        <f>G13*(1+L13/100)</f>
        <v>0</v>
      </c>
      <c r="N13" s="178">
        <v>0</v>
      </c>
      <c r="O13" s="178">
        <f>ROUND(E13*N13,2)</f>
        <v>0</v>
      </c>
      <c r="P13" s="178">
        <v>0</v>
      </c>
      <c r="Q13" s="178">
        <f>ROUND(E13*P13,2)</f>
        <v>0</v>
      </c>
      <c r="R13" s="180"/>
      <c r="S13" s="180" t="s">
        <v>148</v>
      </c>
      <c r="T13" s="181" t="s">
        <v>149</v>
      </c>
      <c r="U13" s="156">
        <v>0</v>
      </c>
      <c r="V13" s="156">
        <f>ROUND(E13*U13,2)</f>
        <v>0</v>
      </c>
      <c r="W13" s="156"/>
      <c r="X13" s="156" t="s">
        <v>135</v>
      </c>
      <c r="Y13" s="156" t="s">
        <v>136</v>
      </c>
      <c r="Z13" s="146"/>
      <c r="AA13" s="146"/>
      <c r="AB13" s="146"/>
      <c r="AC13" s="146"/>
      <c r="AD13" s="146"/>
      <c r="AE13" s="146"/>
      <c r="AF13" s="146"/>
      <c r="AG13" s="146" t="s">
        <v>456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75">
        <v>5</v>
      </c>
      <c r="B14" s="176" t="s">
        <v>662</v>
      </c>
      <c r="C14" s="185" t="s">
        <v>663</v>
      </c>
      <c r="D14" s="177" t="s">
        <v>161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78">
        <v>0</v>
      </c>
      <c r="O14" s="178">
        <f>ROUND(E14*N14,2)</f>
        <v>0</v>
      </c>
      <c r="P14" s="178">
        <v>0</v>
      </c>
      <c r="Q14" s="178">
        <f>ROUND(E14*P14,2)</f>
        <v>0</v>
      </c>
      <c r="R14" s="180"/>
      <c r="S14" s="180" t="s">
        <v>148</v>
      </c>
      <c r="T14" s="181" t="s">
        <v>149</v>
      </c>
      <c r="U14" s="156">
        <v>0</v>
      </c>
      <c r="V14" s="156">
        <f>ROUND(E14*U14,2)</f>
        <v>0</v>
      </c>
      <c r="W14" s="156"/>
      <c r="X14" s="156" t="s">
        <v>135</v>
      </c>
      <c r="Y14" s="156" t="s">
        <v>136</v>
      </c>
      <c r="Z14" s="146"/>
      <c r="AA14" s="146"/>
      <c r="AB14" s="146"/>
      <c r="AC14" s="146"/>
      <c r="AD14" s="146"/>
      <c r="AE14" s="146"/>
      <c r="AF14" s="146"/>
      <c r="AG14" s="146" t="s">
        <v>456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67">
        <v>6</v>
      </c>
      <c r="B15" s="168" t="s">
        <v>664</v>
      </c>
      <c r="C15" s="183" t="s">
        <v>665</v>
      </c>
      <c r="D15" s="169" t="s">
        <v>666</v>
      </c>
      <c r="E15" s="170">
        <v>4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0">
        <v>0</v>
      </c>
      <c r="O15" s="170">
        <f>ROUND(E15*N15,2)</f>
        <v>0</v>
      </c>
      <c r="P15" s="170">
        <v>0</v>
      </c>
      <c r="Q15" s="170">
        <f>ROUND(E15*P15,2)</f>
        <v>0</v>
      </c>
      <c r="R15" s="172"/>
      <c r="S15" s="172" t="s">
        <v>134</v>
      </c>
      <c r="T15" s="173" t="s">
        <v>149</v>
      </c>
      <c r="U15" s="156">
        <v>0.62</v>
      </c>
      <c r="V15" s="156">
        <f>ROUND(E15*U15,2)</f>
        <v>2.48</v>
      </c>
      <c r="W15" s="156"/>
      <c r="X15" s="156" t="s">
        <v>135</v>
      </c>
      <c r="Y15" s="156" t="s">
        <v>136</v>
      </c>
      <c r="Z15" s="146"/>
      <c r="AA15" s="146"/>
      <c r="AB15" s="146"/>
      <c r="AC15" s="146"/>
      <c r="AD15" s="146"/>
      <c r="AE15" s="146"/>
      <c r="AF15" s="146"/>
      <c r="AG15" s="146" t="s">
        <v>456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x14ac:dyDescent="0.2">
      <c r="A16" s="3"/>
      <c r="B16" s="4"/>
      <c r="C16" s="186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12</v>
      </c>
      <c r="AF16">
        <v>21</v>
      </c>
      <c r="AG16" t="s">
        <v>114</v>
      </c>
    </row>
    <row r="17" spans="1:33" x14ac:dyDescent="0.2">
      <c r="A17" s="149"/>
      <c r="B17" s="150" t="s">
        <v>29</v>
      </c>
      <c r="C17" s="187"/>
      <c r="D17" s="151"/>
      <c r="E17" s="152"/>
      <c r="F17" s="152"/>
      <c r="G17" s="166">
        <f>G8+G12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f>SUMIF(L7:L15,AE16,G7:G15)</f>
        <v>0</v>
      </c>
      <c r="AF17">
        <f>SUMIF(L7:L15,AF16,G7:G15)</f>
        <v>0</v>
      </c>
      <c r="AG17" t="s">
        <v>599</v>
      </c>
    </row>
    <row r="18" spans="1:33" x14ac:dyDescent="0.2">
      <c r="C18" s="188"/>
      <c r="D18" s="10"/>
      <c r="AG18" t="s">
        <v>600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086L9Y4LZrRjkIGc/O1q7zQ6Kb2f/4Jqe+2kmD3V2rrHkLpby0Y3Puwf+VGWNTPRWc6ArkKfwbry9c+5fKkmg==" saltValue="kMJVPGjhtivd8sE6hZmHZ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Chylík Jiří</dc:creator>
  <cp:lastModifiedBy>Chylík Jiří</cp:lastModifiedBy>
  <cp:lastPrinted>2019-03-19T12:27:02Z</cp:lastPrinted>
  <dcterms:created xsi:type="dcterms:W3CDTF">2009-04-08T07:15:50Z</dcterms:created>
  <dcterms:modified xsi:type="dcterms:W3CDTF">2025-06-09T10:35:53Z</dcterms:modified>
</cp:coreProperties>
</file>