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5\01_ZAKÁZKY\05_2025\mendelu\"/>
    </mc:Choice>
  </mc:AlternateContent>
  <xr:revisionPtr revIDLastSave="0" documentId="8_{C8F2DC2F-4982-4FF0-8BCF-BA2C800AA0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vba" sheetId="1" r:id="rId1"/>
    <sheet name="VzorPolozky" sheetId="10" state="hidden" r:id="rId2"/>
    <sheet name="00 00 Naklady" sheetId="12" r:id="rId3"/>
    <sheet name="D.1.4.1 D.1.4.1 Pol" sheetId="13" r:id="rId4"/>
    <sheet name="D.1.4.2 D.1.4.2 Pol" sheetId="14" r:id="rId5"/>
  </sheets>
  <externalReferences>
    <externalReference r:id="rId6"/>
  </externalReferences>
  <definedNames>
    <definedName name="CelkemDPHVypocet" localSheetId="0">Stavba!$H$47</definedName>
    <definedName name="CenaCelkem">Stavba!$G$29</definedName>
    <definedName name="CenaCelkemBezDPH">Stavba!$G$28</definedName>
    <definedName name="CenaCelkemVypocet" localSheetId="0">Stavba!$I$47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'00 00 Naklady'!$1:$7</definedName>
    <definedName name="_xlnm.Print_Titles" localSheetId="3">'D.1.4.1 D.1.4.1 Pol'!$1:$7</definedName>
    <definedName name="_xlnm.Print_Titles" localSheetId="4">'D.1.4.2 D.1.4.2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'00 00 Naklady'!$A$1:$Y$45</definedName>
    <definedName name="_xlnm.Print_Area" localSheetId="3">'D.1.4.1 D.1.4.1 Pol'!$A$1:$Y$77</definedName>
    <definedName name="_xlnm.Print_Area" localSheetId="4">'D.1.4.2 D.1.4.2 Pol'!$A$1:$Y$99</definedName>
    <definedName name="_xlnm.Print_Area" localSheetId="0">Stavba!$A$1:$J$75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Stavba!$F$47</definedName>
    <definedName name="ZakladDPHZakl">Stavba!$G$25</definedName>
    <definedName name="ZakladDPHZaklVypocet" localSheetId="0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4" l="1"/>
  <c r="I15" i="14" s="1"/>
  <c r="I74" i="1"/>
  <c r="I73" i="1"/>
  <c r="I72" i="1"/>
  <c r="I71" i="1"/>
  <c r="I70" i="1"/>
  <c r="I69" i="1"/>
  <c r="I68" i="1"/>
  <c r="I67" i="1"/>
  <c r="I66" i="1"/>
  <c r="I64" i="1"/>
  <c r="I63" i="1"/>
  <c r="I62" i="1"/>
  <c r="I61" i="1"/>
  <c r="F45" i="1"/>
  <c r="G44" i="1"/>
  <c r="F44" i="1"/>
  <c r="G43" i="1"/>
  <c r="F43" i="1"/>
  <c r="G41" i="1"/>
  <c r="F41" i="1"/>
  <c r="G40" i="1"/>
  <c r="F40" i="1"/>
  <c r="G9" i="14"/>
  <c r="G8" i="14" s="1"/>
  <c r="I9" i="14"/>
  <c r="I8" i="14" s="1"/>
  <c r="K9" i="14"/>
  <c r="K8" i="14" s="1"/>
  <c r="M9" i="14"/>
  <c r="M8" i="14" s="1"/>
  <c r="O9" i="14"/>
  <c r="O8" i="14" s="1"/>
  <c r="Q9" i="14"/>
  <c r="V9" i="14"/>
  <c r="G12" i="14"/>
  <c r="I12" i="14"/>
  <c r="K12" i="14"/>
  <c r="M12" i="14"/>
  <c r="O12" i="14"/>
  <c r="Q12" i="14"/>
  <c r="Q8" i="14" s="1"/>
  <c r="V12" i="14"/>
  <c r="V8" i="14" s="1"/>
  <c r="G16" i="14"/>
  <c r="I16" i="14"/>
  <c r="K16" i="14"/>
  <c r="M16" i="14"/>
  <c r="O16" i="14"/>
  <c r="Q16" i="14"/>
  <c r="V16" i="14"/>
  <c r="G18" i="14"/>
  <c r="I18" i="14"/>
  <c r="K18" i="14"/>
  <c r="O18" i="14"/>
  <c r="Q18" i="14"/>
  <c r="V18" i="14"/>
  <c r="G20" i="14"/>
  <c r="F22" i="14" s="1"/>
  <c r="G22" i="14" s="1"/>
  <c r="M22" i="14" s="1"/>
  <c r="I20" i="14"/>
  <c r="K20" i="14"/>
  <c r="O20" i="14"/>
  <c r="Q20" i="14"/>
  <c r="V20" i="14"/>
  <c r="K25" i="14"/>
  <c r="G26" i="14"/>
  <c r="I26" i="14"/>
  <c r="K26" i="14"/>
  <c r="M26" i="14"/>
  <c r="O26" i="14"/>
  <c r="O25" i="14" s="1"/>
  <c r="Q26" i="14"/>
  <c r="Q25" i="14" s="1"/>
  <c r="V26" i="14"/>
  <c r="V25" i="14" s="1"/>
  <c r="G34" i="14"/>
  <c r="G25" i="14" s="1"/>
  <c r="I34" i="14"/>
  <c r="I25" i="14" s="1"/>
  <c r="K34" i="14"/>
  <c r="O34" i="14"/>
  <c r="Q34" i="14"/>
  <c r="V34" i="14"/>
  <c r="G36" i="14"/>
  <c r="I36" i="14"/>
  <c r="K36" i="14"/>
  <c r="M36" i="14"/>
  <c r="O36" i="14"/>
  <c r="Q36" i="14"/>
  <c r="V36" i="14"/>
  <c r="G38" i="14"/>
  <c r="I38" i="14"/>
  <c r="K38" i="14"/>
  <c r="M38" i="14"/>
  <c r="O38" i="14"/>
  <c r="Q38" i="14"/>
  <c r="V38" i="14"/>
  <c r="G40" i="14"/>
  <c r="I40" i="14"/>
  <c r="K40" i="14"/>
  <c r="M40" i="14"/>
  <c r="O40" i="14"/>
  <c r="Q40" i="14"/>
  <c r="V40" i="14"/>
  <c r="G42" i="14"/>
  <c r="I42" i="14"/>
  <c r="K42" i="14"/>
  <c r="M42" i="14"/>
  <c r="O42" i="14"/>
  <c r="Q42" i="14"/>
  <c r="V42" i="14"/>
  <c r="G45" i="14"/>
  <c r="I45" i="14"/>
  <c r="K45" i="14"/>
  <c r="M45" i="14"/>
  <c r="O45" i="14"/>
  <c r="O44" i="14" s="1"/>
  <c r="Q45" i="14"/>
  <c r="Q44" i="14" s="1"/>
  <c r="V45" i="14"/>
  <c r="V44" i="14" s="1"/>
  <c r="G47" i="14"/>
  <c r="M47" i="14" s="1"/>
  <c r="I47" i="14"/>
  <c r="K47" i="14"/>
  <c r="O47" i="14"/>
  <c r="Q47" i="14"/>
  <c r="V47" i="14"/>
  <c r="G49" i="14"/>
  <c r="I49" i="14"/>
  <c r="K49" i="14"/>
  <c r="M49" i="14"/>
  <c r="O49" i="14"/>
  <c r="Q49" i="14"/>
  <c r="V49" i="14"/>
  <c r="G51" i="14"/>
  <c r="I51" i="14"/>
  <c r="K51" i="14"/>
  <c r="M51" i="14"/>
  <c r="O51" i="14"/>
  <c r="Q51" i="14"/>
  <c r="V51" i="14"/>
  <c r="G53" i="14"/>
  <c r="I53" i="14"/>
  <c r="K53" i="14"/>
  <c r="M53" i="14"/>
  <c r="O53" i="14"/>
  <c r="Q53" i="14"/>
  <c r="V53" i="14"/>
  <c r="G55" i="14"/>
  <c r="I55" i="14"/>
  <c r="K55" i="14"/>
  <c r="M55" i="14"/>
  <c r="O55" i="14"/>
  <c r="Q55" i="14"/>
  <c r="V55" i="14"/>
  <c r="G57" i="14"/>
  <c r="M57" i="14" s="1"/>
  <c r="I57" i="14"/>
  <c r="I44" i="14" s="1"/>
  <c r="K57" i="14"/>
  <c r="O57" i="14"/>
  <c r="Q57" i="14"/>
  <c r="V57" i="14"/>
  <c r="G59" i="14"/>
  <c r="I59" i="14"/>
  <c r="K59" i="14"/>
  <c r="M59" i="14"/>
  <c r="O59" i="14"/>
  <c r="Q59" i="14"/>
  <c r="V59" i="14"/>
  <c r="G61" i="14"/>
  <c r="I61" i="14"/>
  <c r="K61" i="14"/>
  <c r="M61" i="14"/>
  <c r="O61" i="14"/>
  <c r="Q61" i="14"/>
  <c r="V61" i="14"/>
  <c r="G63" i="14"/>
  <c r="I63" i="14"/>
  <c r="K63" i="14"/>
  <c r="M63" i="14"/>
  <c r="O63" i="14"/>
  <c r="Q63" i="14"/>
  <c r="V63" i="14"/>
  <c r="G65" i="14"/>
  <c r="I65" i="14"/>
  <c r="K65" i="14"/>
  <c r="M65" i="14"/>
  <c r="O65" i="14"/>
  <c r="Q65" i="14"/>
  <c r="V65" i="14"/>
  <c r="G67" i="14"/>
  <c r="M67" i="14" s="1"/>
  <c r="I67" i="14"/>
  <c r="K67" i="14"/>
  <c r="K44" i="14" s="1"/>
  <c r="O67" i="14"/>
  <c r="Q67" i="14"/>
  <c r="V67" i="14"/>
  <c r="G69" i="14"/>
  <c r="I69" i="14"/>
  <c r="K69" i="14"/>
  <c r="M69" i="14"/>
  <c r="O69" i="14"/>
  <c r="Q69" i="14"/>
  <c r="V69" i="14"/>
  <c r="G71" i="14"/>
  <c r="M71" i="14" s="1"/>
  <c r="I71" i="14"/>
  <c r="K71" i="14"/>
  <c r="O71" i="14"/>
  <c r="Q71" i="14"/>
  <c r="V71" i="14"/>
  <c r="G73" i="14"/>
  <c r="I73" i="14"/>
  <c r="K73" i="14"/>
  <c r="M73" i="14"/>
  <c r="O73" i="14"/>
  <c r="Q73" i="14"/>
  <c r="V73" i="14"/>
  <c r="G75" i="14"/>
  <c r="I75" i="14"/>
  <c r="K75" i="14"/>
  <c r="M75" i="14"/>
  <c r="O75" i="14"/>
  <c r="Q75" i="14"/>
  <c r="V75" i="14"/>
  <c r="G77" i="14"/>
  <c r="I77" i="14"/>
  <c r="K77" i="14"/>
  <c r="M77" i="14"/>
  <c r="O77" i="14"/>
  <c r="Q77" i="14"/>
  <c r="V77" i="14"/>
  <c r="G79" i="14"/>
  <c r="I79" i="14"/>
  <c r="K79" i="14"/>
  <c r="M79" i="14"/>
  <c r="O79" i="14"/>
  <c r="Q79" i="14"/>
  <c r="V79" i="14"/>
  <c r="G81" i="14"/>
  <c r="M81" i="14" s="1"/>
  <c r="I81" i="14"/>
  <c r="K81" i="14"/>
  <c r="O81" i="14"/>
  <c r="Q81" i="14"/>
  <c r="V81" i="14"/>
  <c r="Q83" i="14"/>
  <c r="V83" i="14"/>
  <c r="G84" i="14"/>
  <c r="I84" i="14"/>
  <c r="K84" i="14"/>
  <c r="M84" i="14"/>
  <c r="O84" i="14"/>
  <c r="Q84" i="14"/>
  <c r="V84" i="14"/>
  <c r="G86" i="14"/>
  <c r="G83" i="14" s="1"/>
  <c r="I86" i="14"/>
  <c r="I83" i="14" s="1"/>
  <c r="K86" i="14"/>
  <c r="K83" i="14" s="1"/>
  <c r="M86" i="14"/>
  <c r="M83" i="14" s="1"/>
  <c r="O86" i="14"/>
  <c r="O83" i="14" s="1"/>
  <c r="Q86" i="14"/>
  <c r="V86" i="14"/>
  <c r="G88" i="14"/>
  <c r="I88" i="14"/>
  <c r="K88" i="14"/>
  <c r="M88" i="14"/>
  <c r="O88" i="14"/>
  <c r="Q88" i="14"/>
  <c r="V88" i="14"/>
  <c r="G90" i="14"/>
  <c r="M90" i="14" s="1"/>
  <c r="I90" i="14"/>
  <c r="K90" i="14"/>
  <c r="O90" i="14"/>
  <c r="Q90" i="14"/>
  <c r="V90" i="14"/>
  <c r="V92" i="14"/>
  <c r="G93" i="14"/>
  <c r="M93" i="14" s="1"/>
  <c r="M92" i="14" s="1"/>
  <c r="I93" i="14"/>
  <c r="K93" i="14"/>
  <c r="O93" i="14"/>
  <c r="Q93" i="14"/>
  <c r="V93" i="14"/>
  <c r="G95" i="14"/>
  <c r="I95" i="14"/>
  <c r="I92" i="14" s="1"/>
  <c r="K95" i="14"/>
  <c r="K92" i="14" s="1"/>
  <c r="M95" i="14"/>
  <c r="O95" i="14"/>
  <c r="O92" i="14" s="1"/>
  <c r="Q95" i="14"/>
  <c r="Q92" i="14" s="1"/>
  <c r="V95" i="14"/>
  <c r="AE98" i="14"/>
  <c r="F39" i="1" s="1"/>
  <c r="F47" i="1" s="1"/>
  <c r="G23" i="1" s="1"/>
  <c r="G76" i="13"/>
  <c r="BA48" i="13"/>
  <c r="O8" i="13"/>
  <c r="Q8" i="13"/>
  <c r="V8" i="13"/>
  <c r="G9" i="13"/>
  <c r="G8" i="13" s="1"/>
  <c r="I9" i="13"/>
  <c r="I8" i="13" s="1"/>
  <c r="K9" i="13"/>
  <c r="K8" i="13" s="1"/>
  <c r="M9" i="13"/>
  <c r="M8" i="13" s="1"/>
  <c r="O9" i="13"/>
  <c r="Q9" i="13"/>
  <c r="V9" i="13"/>
  <c r="K11" i="13"/>
  <c r="O11" i="13"/>
  <c r="Q11" i="13"/>
  <c r="V11" i="13"/>
  <c r="G12" i="13"/>
  <c r="M12" i="13" s="1"/>
  <c r="M11" i="13" s="1"/>
  <c r="I12" i="13"/>
  <c r="I11" i="13" s="1"/>
  <c r="K12" i="13"/>
  <c r="O12" i="13"/>
  <c r="Q12" i="13"/>
  <c r="V12" i="13"/>
  <c r="G16" i="13"/>
  <c r="I16" i="13"/>
  <c r="K16" i="13"/>
  <c r="M16" i="13"/>
  <c r="O16" i="13"/>
  <c r="Q16" i="13"/>
  <c r="V16" i="13"/>
  <c r="G21" i="13"/>
  <c r="G14" i="13" s="1"/>
  <c r="I21" i="13"/>
  <c r="I14" i="13" s="1"/>
  <c r="K21" i="13"/>
  <c r="K14" i="13" s="1"/>
  <c r="M21" i="13"/>
  <c r="O21" i="13"/>
  <c r="O14" i="13" s="1"/>
  <c r="Q21" i="13"/>
  <c r="V21" i="13"/>
  <c r="G23" i="13"/>
  <c r="I23" i="13"/>
  <c r="K23" i="13"/>
  <c r="M23" i="13"/>
  <c r="O23" i="13"/>
  <c r="Q23" i="13"/>
  <c r="V23" i="13"/>
  <c r="G25" i="13"/>
  <c r="M25" i="13" s="1"/>
  <c r="I25" i="13"/>
  <c r="K25" i="13"/>
  <c r="O25" i="13"/>
  <c r="Q25" i="13"/>
  <c r="V25" i="13"/>
  <c r="G27" i="13"/>
  <c r="I27" i="13"/>
  <c r="K27" i="13"/>
  <c r="M27" i="13"/>
  <c r="O27" i="13"/>
  <c r="Q27" i="13"/>
  <c r="V27" i="13"/>
  <c r="G32" i="13"/>
  <c r="M32" i="13" s="1"/>
  <c r="I32" i="13"/>
  <c r="K32" i="13"/>
  <c r="O32" i="13"/>
  <c r="Q32" i="13"/>
  <c r="V32" i="13"/>
  <c r="G34" i="13"/>
  <c r="I34" i="13"/>
  <c r="K34" i="13"/>
  <c r="M34" i="13"/>
  <c r="O34" i="13"/>
  <c r="Q34" i="13"/>
  <c r="Q14" i="13" s="1"/>
  <c r="V34" i="13"/>
  <c r="G36" i="13"/>
  <c r="I36" i="13"/>
  <c r="K36" i="13"/>
  <c r="M36" i="13"/>
  <c r="O36" i="13"/>
  <c r="Q36" i="13"/>
  <c r="V36" i="13"/>
  <c r="G38" i="13"/>
  <c r="I38" i="13"/>
  <c r="K38" i="13"/>
  <c r="M38" i="13"/>
  <c r="O38" i="13"/>
  <c r="Q38" i="13"/>
  <c r="V38" i="13"/>
  <c r="G40" i="13"/>
  <c r="I40" i="13"/>
  <c r="K40" i="13"/>
  <c r="M40" i="13"/>
  <c r="O40" i="13"/>
  <c r="Q40" i="13"/>
  <c r="V40" i="13"/>
  <c r="G42" i="13"/>
  <c r="M42" i="13" s="1"/>
  <c r="I42" i="13"/>
  <c r="K42" i="13"/>
  <c r="O42" i="13"/>
  <c r="Q42" i="13"/>
  <c r="V42" i="13"/>
  <c r="G44" i="13"/>
  <c r="I44" i="13"/>
  <c r="K44" i="13"/>
  <c r="M44" i="13"/>
  <c r="O44" i="13"/>
  <c r="Q44" i="13"/>
  <c r="V44" i="13"/>
  <c r="V14" i="13" s="1"/>
  <c r="G46" i="13"/>
  <c r="I46" i="13"/>
  <c r="K46" i="13"/>
  <c r="M46" i="13"/>
  <c r="O46" i="13"/>
  <c r="Q46" i="13"/>
  <c r="V46" i="13"/>
  <c r="G50" i="13"/>
  <c r="I50" i="13"/>
  <c r="K50" i="13"/>
  <c r="M50" i="13"/>
  <c r="O50" i="13"/>
  <c r="Q50" i="13"/>
  <c r="V50" i="13"/>
  <c r="G52" i="13"/>
  <c r="I52" i="13"/>
  <c r="K52" i="13"/>
  <c r="M52" i="13"/>
  <c r="O52" i="13"/>
  <c r="Q52" i="13"/>
  <c r="V52" i="13"/>
  <c r="G54" i="13"/>
  <c r="M54" i="13" s="1"/>
  <c r="I54" i="13"/>
  <c r="K54" i="13"/>
  <c r="O54" i="13"/>
  <c r="Q54" i="13"/>
  <c r="V54" i="13"/>
  <c r="G56" i="13"/>
  <c r="I56" i="13"/>
  <c r="K56" i="13"/>
  <c r="M56" i="13"/>
  <c r="O56" i="13"/>
  <c r="Q56" i="13"/>
  <c r="V56" i="13"/>
  <c r="G58" i="13"/>
  <c r="M58" i="13" s="1"/>
  <c r="I58" i="13"/>
  <c r="K58" i="13"/>
  <c r="O58" i="13"/>
  <c r="Q58" i="13"/>
  <c r="V58" i="13"/>
  <c r="G60" i="13"/>
  <c r="I60" i="13"/>
  <c r="K60" i="13"/>
  <c r="M60" i="13"/>
  <c r="O60" i="13"/>
  <c r="Q60" i="13"/>
  <c r="V60" i="13"/>
  <c r="G62" i="13"/>
  <c r="I62" i="13"/>
  <c r="K62" i="13"/>
  <c r="M62" i="13"/>
  <c r="O62" i="13"/>
  <c r="Q62" i="13"/>
  <c r="V62" i="13"/>
  <c r="G64" i="13"/>
  <c r="I64" i="13"/>
  <c r="K64" i="13"/>
  <c r="M64" i="13"/>
  <c r="O64" i="13"/>
  <c r="Q64" i="13"/>
  <c r="V64" i="13"/>
  <c r="G66" i="13"/>
  <c r="I66" i="13"/>
  <c r="K66" i="13"/>
  <c r="M66" i="13"/>
  <c r="O66" i="13"/>
  <c r="Q66" i="13"/>
  <c r="V66" i="13"/>
  <c r="G68" i="13"/>
  <c r="M68" i="13" s="1"/>
  <c r="I68" i="13"/>
  <c r="K68" i="13"/>
  <c r="O68" i="13"/>
  <c r="Q68" i="13"/>
  <c r="V68" i="13"/>
  <c r="G70" i="13"/>
  <c r="I70" i="13"/>
  <c r="K70" i="13"/>
  <c r="M70" i="13"/>
  <c r="O70" i="13"/>
  <c r="Q70" i="13"/>
  <c r="V70" i="13"/>
  <c r="Q72" i="13"/>
  <c r="V72" i="13"/>
  <c r="G73" i="13"/>
  <c r="G72" i="13" s="1"/>
  <c r="I73" i="13"/>
  <c r="I72" i="13" s="1"/>
  <c r="K73" i="13"/>
  <c r="K72" i="13" s="1"/>
  <c r="M73" i="13"/>
  <c r="M72" i="13" s="1"/>
  <c r="O73" i="13"/>
  <c r="O72" i="13" s="1"/>
  <c r="Q73" i="13"/>
  <c r="V73" i="13"/>
  <c r="AE76" i="13"/>
  <c r="G44" i="12"/>
  <c r="BA25" i="12"/>
  <c r="BA22" i="12"/>
  <c r="BA18" i="12"/>
  <c r="BA17" i="12"/>
  <c r="BA14" i="12"/>
  <c r="BA13" i="12"/>
  <c r="BA10" i="12"/>
  <c r="O8" i="12"/>
  <c r="G9" i="12"/>
  <c r="AF44" i="12" s="1"/>
  <c r="I9" i="12"/>
  <c r="K9" i="12"/>
  <c r="M9" i="12"/>
  <c r="O9" i="12"/>
  <c r="Q9" i="12"/>
  <c r="Q8" i="12" s="1"/>
  <c r="V9" i="12"/>
  <c r="V8" i="12" s="1"/>
  <c r="G12" i="12"/>
  <c r="M12" i="12" s="1"/>
  <c r="M8" i="12" s="1"/>
  <c r="I12" i="12"/>
  <c r="I8" i="12" s="1"/>
  <c r="K12" i="12"/>
  <c r="K8" i="12" s="1"/>
  <c r="O12" i="12"/>
  <c r="Q12" i="12"/>
  <c r="V12" i="12"/>
  <c r="G16" i="12"/>
  <c r="I16" i="12"/>
  <c r="K16" i="12"/>
  <c r="M16" i="12"/>
  <c r="O16" i="12"/>
  <c r="Q16" i="12"/>
  <c r="V16" i="12"/>
  <c r="G20" i="12"/>
  <c r="G21" i="12"/>
  <c r="I21" i="12"/>
  <c r="I20" i="12" s="1"/>
  <c r="K21" i="12"/>
  <c r="K20" i="12" s="1"/>
  <c r="M21" i="12"/>
  <c r="M20" i="12" s="1"/>
  <c r="O21" i="12"/>
  <c r="O20" i="12" s="1"/>
  <c r="Q21" i="12"/>
  <c r="Q20" i="12" s="1"/>
  <c r="V21" i="12"/>
  <c r="G24" i="12"/>
  <c r="I24" i="12"/>
  <c r="K24" i="12"/>
  <c r="M24" i="12"/>
  <c r="O24" i="12"/>
  <c r="Q24" i="12"/>
  <c r="V24" i="12"/>
  <c r="V20" i="12" s="1"/>
  <c r="K27" i="12"/>
  <c r="G28" i="12"/>
  <c r="I28" i="12"/>
  <c r="K28" i="12"/>
  <c r="M28" i="12"/>
  <c r="O28" i="12"/>
  <c r="O27" i="12" s="1"/>
  <c r="Q28" i="12"/>
  <c r="Q27" i="12" s="1"/>
  <c r="V28" i="12"/>
  <c r="V27" i="12" s="1"/>
  <c r="G30" i="12"/>
  <c r="M30" i="12" s="1"/>
  <c r="M27" i="12" s="1"/>
  <c r="I30" i="12"/>
  <c r="I27" i="12" s="1"/>
  <c r="K30" i="12"/>
  <c r="O30" i="12"/>
  <c r="Q30" i="12"/>
  <c r="V30" i="12"/>
  <c r="G32" i="12"/>
  <c r="I32" i="12"/>
  <c r="K32" i="12"/>
  <c r="M32" i="12"/>
  <c r="O32" i="12"/>
  <c r="Q32" i="12"/>
  <c r="V32" i="12"/>
  <c r="G35" i="12"/>
  <c r="G34" i="12" s="1"/>
  <c r="I35" i="12"/>
  <c r="I34" i="12" s="1"/>
  <c r="K35" i="12"/>
  <c r="K34" i="12" s="1"/>
  <c r="M35" i="12"/>
  <c r="M34" i="12" s="1"/>
  <c r="O35" i="12"/>
  <c r="O34" i="12" s="1"/>
  <c r="Q35" i="12"/>
  <c r="V35" i="12"/>
  <c r="G37" i="12"/>
  <c r="I37" i="12"/>
  <c r="K37" i="12"/>
  <c r="M37" i="12"/>
  <c r="O37" i="12"/>
  <c r="Q37" i="12"/>
  <c r="Q34" i="12" s="1"/>
  <c r="V37" i="12"/>
  <c r="V34" i="12" s="1"/>
  <c r="G39" i="12"/>
  <c r="M39" i="12" s="1"/>
  <c r="I39" i="12"/>
  <c r="K39" i="12"/>
  <c r="O39" i="12"/>
  <c r="Q39" i="12"/>
  <c r="V39" i="12"/>
  <c r="G41" i="12"/>
  <c r="I41" i="12"/>
  <c r="K41" i="12"/>
  <c r="M41" i="12"/>
  <c r="O41" i="12"/>
  <c r="Q41" i="12"/>
  <c r="V41" i="12"/>
  <c r="AE44" i="12"/>
  <c r="I20" i="1"/>
  <c r="I19" i="1"/>
  <c r="I18" i="1"/>
  <c r="I16" i="1"/>
  <c r="H44" i="1"/>
  <c r="I44" i="1" s="1"/>
  <c r="H43" i="1"/>
  <c r="I43" i="1" s="1"/>
  <c r="H42" i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M20" i="14" l="1"/>
  <c r="F46" i="1"/>
  <c r="Q22" i="14"/>
  <c r="Q15" i="14" s="1"/>
  <c r="G15" i="14"/>
  <c r="V22" i="14"/>
  <c r="V15" i="14" s="1"/>
  <c r="O22" i="14"/>
  <c r="O15" i="14" s="1"/>
  <c r="K22" i="14"/>
  <c r="K15" i="14" s="1"/>
  <c r="A23" i="1"/>
  <c r="A24" i="1" s="1"/>
  <c r="G24" i="1" s="1"/>
  <c r="M44" i="14"/>
  <c r="G44" i="14"/>
  <c r="G92" i="14"/>
  <c r="M18" i="14"/>
  <c r="M34" i="14"/>
  <c r="M25" i="14" s="1"/>
  <c r="AF98" i="14"/>
  <c r="M14" i="13"/>
  <c r="AF76" i="13"/>
  <c r="G11" i="13"/>
  <c r="G27" i="12"/>
  <c r="G8" i="12"/>
  <c r="M15" i="14" l="1"/>
  <c r="G46" i="1"/>
  <c r="H46" i="1" s="1"/>
  <c r="I46" i="1" s="1"/>
  <c r="G39" i="1"/>
  <c r="G45" i="1"/>
  <c r="H45" i="1" s="1"/>
  <c r="I45" i="1" s="1"/>
  <c r="G98" i="14"/>
  <c r="I65" i="1"/>
  <c r="I75" i="1" l="1"/>
  <c r="I17" i="1"/>
  <c r="I21" i="1" s="1"/>
  <c r="G47" i="1"/>
  <c r="H39" i="1"/>
  <c r="H47" i="1" s="1"/>
  <c r="J69" i="1" l="1"/>
  <c r="J64" i="1"/>
  <c r="J72" i="1"/>
  <c r="J65" i="1"/>
  <c r="J66" i="1"/>
  <c r="J67" i="1"/>
  <c r="J71" i="1"/>
  <c r="J68" i="1"/>
  <c r="J61" i="1"/>
  <c r="J62" i="1"/>
  <c r="J70" i="1"/>
  <c r="J74" i="1"/>
  <c r="J63" i="1"/>
  <c r="J73" i="1"/>
  <c r="I39" i="1"/>
  <c r="I47" i="1" s="1"/>
  <c r="G25" i="1"/>
  <c r="G28" i="1"/>
  <c r="A25" i="1" l="1"/>
  <c r="A26" i="1" s="1"/>
  <c r="G26" i="1" s="1"/>
  <c r="A27" i="1" s="1"/>
  <c r="A29" i="1" s="1"/>
  <c r="G29" i="1" s="1"/>
  <c r="G27" i="1" s="1"/>
  <c r="J46" i="1"/>
  <c r="J41" i="1"/>
  <c r="J45" i="1"/>
  <c r="J40" i="1"/>
  <c r="J44" i="1"/>
  <c r="J39" i="1"/>
  <c r="J47" i="1" s="1"/>
  <c r="J43" i="1"/>
  <c r="J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2C7F6233-C6DC-4E34-907A-1B8B2D60920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A4365AFA-9CC8-4EBA-97A6-FE705010F38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4BE4E238-75BA-48A4-94E4-0091E29523E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D386265C-22BF-4687-9A5F-7FD834C14A2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pepa</author>
  </authors>
  <commentList>
    <comment ref="S6" authorId="0" shapeId="0" xr:uid="{421F7CAD-3F4A-4B39-B113-A6E934E1D92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606A8F5-71C5-4E48-BE22-5B4CC5ED2C4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<sst xmlns="http://schemas.openxmlformats.org/spreadsheetml/2006/main" count="1062" uniqueCount="322">
  <si>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</si>
  <si>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</si>
  <si>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</si>
  <si>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</si>
  <si>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</si>
  <si>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</si>
  <si>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</si>
  <si>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</si>
  <si>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</si>
  <si>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</si>
  <si>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</si>
  <si>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</si>
  <si>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</si>
  <si>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</si>
  <si>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</si>
  <si>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</si>
  <si>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</si>
  <si>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</si>
  <si>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</si>
  <si>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</si>
  <si>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</si>
  <si>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</si>
  <si>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</si>
  <si>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</si>
  <si>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</si>
  <si>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</si>
  <si>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</si>
  <si>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</si>
  <si>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</si>
  <si>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</si>
  <si>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</si>
  <si>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</si>
  <si>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</si>
  <si>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</si>
  <si>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</si>
  <si>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</si>
  <si>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</si>
  <si>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</si>
  <si>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</si>
  <si>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</si>
  <si>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</si>
  <si>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MENDELU/N004</t>
  </si>
  <si>
    <t>REKONSTRUKCE VZT V P1068 - OBJ.C</t>
  </si>
  <si>
    <t>Stavba</t>
  </si>
  <si>
    <t>Ostatní a vedlejší náklady</t>
  </si>
  <si>
    <t>00</t>
  </si>
  <si>
    <t>VEDLEJŠÍ A OSTATNÍ NÁKLADY</t>
  </si>
  <si>
    <t>Stavební objekt</t>
  </si>
  <si>
    <t>D.1.4.1</t>
  </si>
  <si>
    <t>VZT</t>
  </si>
  <si>
    <t>D.1.4.2</t>
  </si>
  <si>
    <t>ELEKTROMONTÁŽE</t>
  </si>
  <si>
    <t>Celkem za stavbu</t>
  </si>
  <si>
    <t>CZK</t>
  </si>
  <si>
    <t>#POPS</t>
  </si>
  <si>
    <t>Popis stavby: MENDELU/N004 - REKONSTRUKCE VZT V P1068 - OBJ.C</t>
  </si>
  <si>
    <t>#POPO</t>
  </si>
  <si>
    <t>Popis objektu: 00 - VEDLEJŠÍ A OSTATNÍ NÁKLADY</t>
  </si>
  <si>
    <t>#POPR</t>
  </si>
  <si>
    <t>Popis rozpočtu: 00 - VEDLEJŠÍ A OSTATNÍ NÁKLADY</t>
  </si>
  <si>
    <t>Popis objektu: D.1.4.1 - VZT</t>
  </si>
  <si>
    <t>Popis rozpočtu: D.1.4.1 - VZT</t>
  </si>
  <si>
    <t>Popis objektu: D.1.4.2 - ELEKTROMONTÁŽE</t>
  </si>
  <si>
    <t>Popis rozpočtu: D.1.4.2 - ELEKTROMONTÁŽE</t>
  </si>
  <si>
    <t>Rekapitulace dílů</t>
  </si>
  <si>
    <t>Typ dílu</t>
  </si>
  <si>
    <t>94</t>
  </si>
  <si>
    <t>Lešení a stavební výtahy</t>
  </si>
  <si>
    <t>96</t>
  </si>
  <si>
    <t>Bourání konstrukcí</t>
  </si>
  <si>
    <t>713</t>
  </si>
  <si>
    <t>Izolace tepelné</t>
  </si>
  <si>
    <t>728</t>
  </si>
  <si>
    <t>Vzduchotechnika</t>
  </si>
  <si>
    <t>767</t>
  </si>
  <si>
    <t>Konstrukce zámečnické</t>
  </si>
  <si>
    <t>783</t>
  </si>
  <si>
    <t>Nátěry</t>
  </si>
  <si>
    <t>M_21ZP</t>
  </si>
  <si>
    <t>Pomocné práce_elektromontáže</t>
  </si>
  <si>
    <t>M21</t>
  </si>
  <si>
    <t>Elektromontáže</t>
  </si>
  <si>
    <t>M21_HZS</t>
  </si>
  <si>
    <t>Elektro - práce v HZS</t>
  </si>
  <si>
    <t>M21_R</t>
  </si>
  <si>
    <t>Elektro - revize</t>
  </si>
  <si>
    <t>VN</t>
  </si>
  <si>
    <t>ON</t>
  </si>
  <si>
    <t>ON_SIL</t>
  </si>
  <si>
    <t>Vedlejší a ostatní náklady pro silnoproud</t>
  </si>
  <si>
    <t>ON_VZT</t>
  </si>
  <si>
    <t>Vedlejší a ostatní náklady pro VZT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</si>
  <si>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</si>
  <si>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</si>
  <si>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</si>
  <si>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</si>
  <si>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</si>
  <si>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</si>
  <si>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</si>
  <si>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</si>
  <si>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</si>
  <si>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</si>
  <si>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</si>
  <si>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</si>
  <si>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</si>
  <si>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</si>
  <si>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</si>
  <si>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</si>
  <si>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</si>
  <si>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</si>
  <si>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</si>
  <si>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</si>
  <si>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</si>
  <si>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</si>
  <si>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</si>
  <si>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</si>
  <si>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</si>
  <si>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</si>
  <si>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</si>
  <si>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</si>
  <si>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</si>
  <si>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</si>
  <si>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005121020R</t>
  </si>
  <si>
    <t xml:space="preserve">Provoz zařízení staveniště </t>
  </si>
  <si>
    <t xml:space="preserve">sada  </t>
  </si>
  <si>
    <t>RTS 25/ I</t>
  </si>
  <si>
    <t>Indiv</t>
  </si>
  <si>
    <t>VRN</t>
  </si>
  <si>
    <t>Běžná</t>
  </si>
  <si>
    <t>POL99_8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</si>
  <si>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</si>
  <si>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POP</t>
  </si>
  <si>
    <t>SPU</t>
  </si>
  <si>
    <t>005121010R</t>
  </si>
  <si>
    <t>Vybudování zařízení staveniště</t>
  </si>
  <si>
    <t>Vlastní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</si>
  <si>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</si>
  <si>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</si>
  <si>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</si>
  <si>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</si>
  <si>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</si>
  <si>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</si>
  <si>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</si>
  <si>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005211080R</t>
  </si>
  <si>
    <t>Bezpečnostní a hygienická opatření na staveništi</t>
  </si>
  <si>
    <t>Náklady na nepřetržitou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t>
  </si>
  <si>
    <t>33</t>
  </si>
  <si>
    <t>Příprava před revizí</t>
  </si>
  <si>
    <t>hod</t>
  </si>
  <si>
    <t>Práce</t>
  </si>
  <si>
    <t>POL1_1</t>
  </si>
  <si>
    <t>34</t>
  </si>
  <si>
    <t>Revizni technik silnoproud</t>
  </si>
  <si>
    <t>35</t>
  </si>
  <si>
    <t>Dokumentace skut.provedení</t>
  </si>
  <si>
    <t>VZT_001</t>
  </si>
  <si>
    <t>Komplexní vyzkoušení a zaregul</t>
  </si>
  <si>
    <t xml:space="preserve">hod   </t>
  </si>
  <si>
    <t>VZT_002</t>
  </si>
  <si>
    <t>Zaškolení obsluhy včetně zápisu o proškolení</t>
  </si>
  <si>
    <t>VZT_003</t>
  </si>
  <si>
    <t>Návrh provozního předpisu</t>
  </si>
  <si>
    <t>VZT_004</t>
  </si>
  <si>
    <t>Dokumentace skutečného provedení (3paré a elektronicky)</t>
  </si>
  <si>
    <t xml:space="preserve">ks    </t>
  </si>
  <si>
    <t>SUM</t>
  </si>
  <si>
    <t>END</t>
  </si>
  <si>
    <t>Položkový soupis prací a dodávek</t>
  </si>
  <si>
    <t>94_01</t>
  </si>
  <si>
    <t>Lešení - nedostatek prostoru, stísněná montáž</t>
  </si>
  <si>
    <t>m2</t>
  </si>
  <si>
    <t>POL1_</t>
  </si>
  <si>
    <t>783_01</t>
  </si>
  <si>
    <t>Izolace tepelné lepené kaučukové, zabraňující kondenzaci</t>
  </si>
  <si>
    <t>Zař.č.1,1A - nová klimatizace P1068</t>
  </si>
  <si>
    <t>1.01</t>
  </si>
  <si>
    <t>jednotka vnitřní cirkulační kanálová středotlaká,V=1200-1800 -2000m3/h  Qch= nom.9,5kW,  vč., Čerpadlo kondenzátu, tl.manžeta, síto, ovládač nástěný s češtinou white barevný dislpay, předplněno</t>
  </si>
  <si>
    <t>ks</t>
  </si>
  <si>
    <t>Kondenzační jednotka - celoroční provedení - inverter , horizontální výfuk 2trubkový,  400V 50Hz</t>
  </si>
  <si>
    <t xml:space="preserve"> vč.příslušenství, pružné podložení 2 dlouhých konzol</t>
  </si>
  <si>
    <t>1.01b</t>
  </si>
  <si>
    <t>chladivové potrubí průměr 9,5mmpředizolované měděné potrubí chladivové</t>
  </si>
  <si>
    <t>bm</t>
  </si>
  <si>
    <t>1.01c</t>
  </si>
  <si>
    <t>chladivové potrubí průměr 15,9mmpředizolované měděné potrubí chladivové</t>
  </si>
  <si>
    <t>1.01d</t>
  </si>
  <si>
    <t>propojovací komunikační kabeláž - kabel stíněný</t>
  </si>
  <si>
    <t>1.02</t>
  </si>
  <si>
    <t>kpl</t>
  </si>
  <si>
    <t>1.02b</t>
  </si>
  <si>
    <t>1.02c</t>
  </si>
  <si>
    <t>1.02d</t>
  </si>
  <si>
    <t>propojovací komunikační kabeláž  - kabel stíněný</t>
  </si>
  <si>
    <t>1.03</t>
  </si>
  <si>
    <t>plyn dusík</t>
  </si>
  <si>
    <t>1.04</t>
  </si>
  <si>
    <t>zprovoznění chladivového okruhu- vyvakuování, tlaková zkouška dusíkem včetně protokolu</t>
  </si>
  <si>
    <t>1.05</t>
  </si>
  <si>
    <t>zprovoznění technikem výrobce</t>
  </si>
  <si>
    <t>1.06</t>
  </si>
  <si>
    <t>potrubí chladiva vedené vně bude opatřeno krytem pozinkovaným plechovým vč.zatmelení, ochrana proti, UV záření</t>
  </si>
  <si>
    <t>1.40</t>
  </si>
  <si>
    <t>textilní výustka  v provedení kruh 355 - délka 8000mm dle PD,   Vp = 1200-1800m3/h p = 100Pa,1 x, zaslepení, mikroperforace do stran , přívod čelní DN 355 ,  barva světle šedá  - předložit vzorník</t>
  </si>
  <si>
    <t>Tkanina PMS-100% polyester, nekonečné vlákno,hm.200 g/m2,  tloušťka 0,30 mm, prodyšnost 55 m3/h/m2 při 120 Pa, pevnost (osnova/útek) 1830/1020 N (ČSN EN ISO 13934-1),požární odol.-třída B-s1 , d0 dle ČSN EN 13501-1+A1: 2010, tepl.odolnost -60 až +110°C, srážlivost (osnova/útek) 0,5/0,5 % při 40°C dle ČSN EN ISO 6330-2000, vhodná pro čisté prostory, 6330-2000-třída č.4(ČSN EN ISO 14644-1), pratelná v pračce, vč.montážní materiál</t>
  </si>
  <si>
    <t>1.70</t>
  </si>
  <si>
    <t>Potrubí čtyřhranné sk.I - pozinkovaný plechrovné a tvarové potrubní díly - 70%</t>
  </si>
  <si>
    <t>1.80</t>
  </si>
  <si>
    <t>Potrubí kruhové SPIRO do DN 355vč. tvarovek a příslušenství</t>
  </si>
  <si>
    <t>1.82</t>
  </si>
  <si>
    <t>Spojovací a těsnící materiál, podpěry, závěsy, konzoly, doplňkový materiál</t>
  </si>
  <si>
    <t>kg</t>
  </si>
  <si>
    <t>1.83</t>
  </si>
  <si>
    <t>odvod kondnezátu od jednotky do stávající kanalizace, vč.  materiálu,kondenzátní potrubí do DN40 -, cca 15bm zprovoznění</t>
  </si>
  <si>
    <t>1.84</t>
  </si>
  <si>
    <t>vyvrtání otvorů do fasády chladivové potrubí, otvory vypěnit, uzavřít, okolí na vnitřní stěně, vymalovat, fasádu upravit okolí vtrů obdobným nátěrem</t>
  </si>
  <si>
    <t>1.85</t>
  </si>
  <si>
    <t>stávající  potrubí v levé části místnosti nad klimaboxem bude demontováno v nezbytně nutné délce a, osunuto tak,aby šla namontovat nová podstropní jednotka, doplnit novou část VZT potrubí a zprovoznit</t>
  </si>
  <si>
    <t>1.86</t>
  </si>
  <si>
    <t>vyklizení nezbytně nutného prostoru pro montáže potrubí , vnitřních jednotek a textilních výustí a, zpětně uvedení do původního stavu</t>
  </si>
  <si>
    <t>1.87</t>
  </si>
  <si>
    <t>zakrývání vzt potrubí, zařízení stavby, ochrana technologie investora (např. igelitem) během stavby, s ohledem na stavební práce a prach</t>
  </si>
  <si>
    <t>1.88</t>
  </si>
  <si>
    <t>dokumentace výrobní před zahájením prací</t>
  </si>
  <si>
    <t>1.89</t>
  </si>
  <si>
    <t>Dokladová část ( protokoly, atesty, zkoušky)</t>
  </si>
  <si>
    <t>1.90</t>
  </si>
  <si>
    <t>eklogická likvidace a závěrečný úklid</t>
  </si>
  <si>
    <t>783_02</t>
  </si>
  <si>
    <t>Nátěry potrubí a elementů</t>
  </si>
  <si>
    <t>ekologickým chladivem</t>
  </si>
  <si>
    <t>ke schválení !!</t>
  </si>
  <si>
    <t>970031025R00</t>
  </si>
  <si>
    <t>Jádrové vrtání, kruhové prostupy v cihelném zdivu jádrové vrtání, d 25 mm</t>
  </si>
  <si>
    <t>m</t>
  </si>
  <si>
    <t>801-3</t>
  </si>
  <si>
    <t>RTS 23/ I</t>
  </si>
  <si>
    <t>0,2*2</t>
  </si>
  <si>
    <t>VV</t>
  </si>
  <si>
    <t>970031080R00</t>
  </si>
  <si>
    <t>Jádrové vrtání, kruhové prostupy v cihelném zdivu jádrové vrtání, do D 80 mm</t>
  </si>
  <si>
    <t>767584502R00</t>
  </si>
  <si>
    <t>Montáž podhledů lamelových a kazetových Montáž podhledů z kazet včetně montáže nosného roštu na ocelovou konstrukci, rozměry kazet 600 mm x 600 mm, bez určení výměry</t>
  </si>
  <si>
    <t>800-767</t>
  </si>
  <si>
    <t>767581801R00</t>
  </si>
  <si>
    <t>Demontáž podhledů kazet</t>
  </si>
  <si>
    <t>63174040R</t>
  </si>
  <si>
    <t>podhled kazetový kazeta 600x600x15, 625x625x15 mm; hrana rovná; odolnost proti rel. vlhkosti 70 %; alpha w 0,55; světelná odrazivost 82,0 %</t>
  </si>
  <si>
    <t>SPCM</t>
  </si>
  <si>
    <t>Specifikace</t>
  </si>
  <si>
    <t>POL3_</t>
  </si>
  <si>
    <t>998767202R00</t>
  </si>
  <si>
    <t>Přesun hmot pro kovové stavební doplňk. konstrukce v objektech výšky do 12 m</t>
  </si>
  <si>
    <t>Přesun hmot</t>
  </si>
  <si>
    <t>POL7_</t>
  </si>
  <si>
    <t>50 m vodorovně</t>
  </si>
  <si>
    <t>SPI</t>
  </si>
  <si>
    <t>953991111R00</t>
  </si>
  <si>
    <t>Dodání a osazení hmoždinek ve stěnách do zdiva z cihel nebo měkkého kamene, vnější profil hmoždinky 6 až 8 mm</t>
  </si>
  <si>
    <t>kus</t>
  </si>
  <si>
    <t>801-4</t>
  </si>
  <si>
    <t>včetně vyvrtání otvorů,</t>
  </si>
  <si>
    <t xml:space="preserve">vč. vrutu : </t>
  </si>
  <si>
    <t xml:space="preserve">DN 6 : </t>
  </si>
  <si>
    <t>28</t>
  </si>
  <si>
    <t xml:space="preserve">DN 8 : </t>
  </si>
  <si>
    <t>68</t>
  </si>
  <si>
    <t>20</t>
  </si>
  <si>
    <t>Silikonový tmel, kartuš 310ml</t>
  </si>
  <si>
    <t>23</t>
  </si>
  <si>
    <t>D + M 25 STAHOVACÍ PÁSEK plast</t>
  </si>
  <si>
    <t>24</t>
  </si>
  <si>
    <t>D + M 35 STAHOVACÍ PÁSEK plast</t>
  </si>
  <si>
    <t>Podružný materiál</t>
  </si>
  <si>
    <t>POL3_0</t>
  </si>
  <si>
    <t>36</t>
  </si>
  <si>
    <t>PPV</t>
  </si>
  <si>
    <t>01</t>
  </si>
  <si>
    <t>D + M  KABELOVÉ  LIŠTY  Lišta vkládací, dvojitý zámek 20x20</t>
  </si>
  <si>
    <t>02</t>
  </si>
  <si>
    <t>D + M  KABELOVÉ  LIŠTY   Lišta vkládací, dvojitý zámek 40x40</t>
  </si>
  <si>
    <t>03</t>
  </si>
  <si>
    <t>D + M  KABELOVÉ  CHRÁNIČKY  Trubka tuhá 320 N PVC O 32/28,6</t>
  </si>
  <si>
    <t>04</t>
  </si>
  <si>
    <t>D + M BEZHALOGENOVÁ OHEBNÁ Teplotní rozsah -45°C až +150°C O 32, UV odolná černá, RAL9005, PC, pevně</t>
  </si>
  <si>
    <t>05</t>
  </si>
  <si>
    <t>D + M BEZHALOGENOVÁ OHEBNÁ CHRÁNIČKA SVĚTLOST 24,3/32, 750N Fixace / příchytka trubky  O 32,  černá</t>
  </si>
  <si>
    <t>06</t>
  </si>
  <si>
    <t>D + M  EKVIPOT. SVORKOVNICE PE DO PODHLEDU  10 šroubů, s krytem</t>
  </si>
  <si>
    <t>07</t>
  </si>
  <si>
    <t>D + M  EKVIPOT. SVORKOVNICE PE DO PODHLEDU  Svorky a oka pro pospojování</t>
  </si>
  <si>
    <t>08</t>
  </si>
  <si>
    <t>OSAZENÍ A ZAPOJENÍ OVLADAČE KLIMATIZACE - Nástěnné provedení (ovladač je dodávkou klimatizace )</t>
  </si>
  <si>
    <t>09</t>
  </si>
  <si>
    <t>D + M  KABEL SILOVÝ,IZOLACE PVC  CYKY-J 3x1,5 , pevně</t>
  </si>
  <si>
    <t>10</t>
  </si>
  <si>
    <t>D + M  KABEL SILOVÝ,IZOLACE PVC  CYKY-O 3x1.5, pevně</t>
  </si>
  <si>
    <t>11</t>
  </si>
  <si>
    <t>D + M  KABEL SILOVÝ,IZOLACE PVC  CYKY-J 5x2.5 , pevně</t>
  </si>
  <si>
    <t>12</t>
  </si>
  <si>
    <t>D + M  VODIČ JEDNOŽILOVÝ, IZOLACE PVC POSPOJ.   CYA 6 zž (H07V-K)</t>
  </si>
  <si>
    <t>13</t>
  </si>
  <si>
    <t>D + M  UKONČENÍ KABELŮ DO  4x6  mm2</t>
  </si>
  <si>
    <t>14</t>
  </si>
  <si>
    <t>D + M  UKONČENÍ KABELŮ DO  5x6  mm2</t>
  </si>
  <si>
    <t>15</t>
  </si>
  <si>
    <t>D + M  UKONČENÍ VODIČŮ NA SVORKOVNICI, ZEMNICÍM ŠROUBU  Do  6 mm2</t>
  </si>
  <si>
    <t>16</t>
  </si>
  <si>
    <t>D + M  DOPLNĚNÍ STÁVAJÍCÍ ROZVADĚČE RSM1  jistič 1f, 6/C/1, 10kA,</t>
  </si>
  <si>
    <t>17</t>
  </si>
  <si>
    <t>D + M  DOPLNĚNÍ STÁVAJÍCÍ ROZVADĚČE RSM1  jistič 1f, 16/C/1, 10kA,</t>
  </si>
  <si>
    <t>18</t>
  </si>
  <si>
    <t>D + M  ÚPRAVY V ROZVADĚČÍCH    Úpravy v rozvaděči, číslování, zákryty</t>
  </si>
  <si>
    <t>19</t>
  </si>
  <si>
    <t>D + M  ÚPRAVY V ROZVADĚČÍCH    Popisné štítky kabelů, popisy, bužírky</t>
  </si>
  <si>
    <t>29</t>
  </si>
  <si>
    <t>Příprava ke komplexni zkoušce</t>
  </si>
  <si>
    <t>30</t>
  </si>
  <si>
    <t>Napojeni na stavajici zarizení</t>
  </si>
  <si>
    <t>31</t>
  </si>
  <si>
    <t>Montáž mimo ceníkové položky při rekonstrukcích</t>
  </si>
  <si>
    <t>32</t>
  </si>
  <si>
    <t>Kordinační práce s ostatními profesemi a navazujícími pracemi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</si>
</sst>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 wrapText="1" shrinkToFit="1"/>
    </xf>
    <xf numFmtId="4" fontId="0" fillId="2" borderId="37" xfId="0" applyNumberFormat="1" applyFill="1" applyBorder="1" applyAlignment="1">
      <alignment vertical="center" shrinkToFit="1"/>
    </xf>
    <xf numFmtId="3" fontId="0" fillId="2" borderId="37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2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7" xfId="0" applyNumberFormat="1" applyFont="1" applyFill="1" applyBorder="1" applyAlignment="1">
      <alignment horizontal="center" vertical="center"/>
    </xf>
    <xf numFmtId="4" fontId="3" fillId="2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4" fontId="5" fillId="2" borderId="0" xfId="0" applyNumberFormat="1" applyFont="1" applyFill="1" applyBorder="1" applyAlignment="1">
      <alignment vertical="top" shrinkToFit="1"/>
    </xf>
    <xf numFmtId="0" fontId="5" fillId="2" borderId="27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8" xfId="0" applyNumberFormat="1" applyFont="1" applyFill="1" applyBorder="1" applyAlignment="1">
      <alignment vertical="top" shrinkToFit="1"/>
    </xf>
    <xf numFmtId="0" fontId="5" fillId="2" borderId="12" xfId="0" applyFont="1" applyFill="1" applyBorder="1" applyAlignment="1">
      <alignment horizontal="center" vertical="top" shrinkToFit="1"/>
    </xf>
    <xf numFmtId="165" fontId="5" fillId="2" borderId="12" xfId="0" applyNumberFormat="1" applyFont="1" applyFill="1" applyBorder="1" applyAlignment="1">
      <alignment vertical="top" shrinkToFit="1"/>
    </xf>
    <xf numFmtId="4" fontId="5" fillId="2" borderId="12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3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49" fontId="16" fillId="3" borderId="0" xfId="0" applyNumberFormat="1" applyFont="1" applyFill="1" applyBorder="1" applyAlignment="1" applyProtection="1">
      <alignment vertical="top"/>
      <protection locked="0"/>
    </xf>
    <xf numFmtId="0" fontId="17" fillId="0" borderId="0" xfId="0" applyNumberFormat="1" applyFont="1" applyBorder="1" applyAlignment="1">
      <alignment vertical="top" wrapText="1"/>
    </xf>
    <xf numFmtId="49" fontId="16" fillId="3" borderId="18" xfId="0" applyNumberFormat="1" applyFont="1" applyFill="1" applyBorder="1" applyAlignment="1" applyProtection="1">
      <alignment vertical="top"/>
      <protection locked="0"/>
    </xf>
    <xf numFmtId="49" fontId="5" fillId="2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16" fillId="3" borderId="0" xfId="0" applyNumberFormat="1" applyFont="1" applyFill="1" applyBorder="1" applyAlignment="1" applyProtection="1">
      <alignment horizontal="left" vertical="top" wrapText="1"/>
      <protection locked="0"/>
    </xf>
    <xf numFmtId="0" fontId="17" fillId="0" borderId="0" xfId="0" applyNumberFormat="1" applyFont="1" applyBorder="1" applyAlignment="1">
      <alignment horizontal="left" vertical="top" wrapText="1"/>
    </xf>
    <xf numFmtId="49" fontId="16" fillId="3" borderId="18" xfId="0" applyNumberFormat="1" applyFont="1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0" fontId="16" fillId="0" borderId="0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6" fillId="0" borderId="0" xfId="0" applyNumberFormat="1" applyFont="1" applyFill="1" applyBorder="1" applyAlignment="1" applyProtection="1">
      <alignment vertical="top" shrinkToFi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8"/>
  <sheetViews>
    <sheetView showGridLines="0" tabSelected="1" topLeftCell="B4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6" t="s">
        <v>39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5">
      <c r="A2" s="2"/>
      <c r="B2" s="110" t="s">
        <v>22</v>
      </c>
      <c r="C2" s="111"/>
      <c r="D2" s="112" t="s">
        <v>41</v>
      </c>
      <c r="E2" s="113" t="s">
        <v>42</v>
      </c>
      <c r="F2" s="114"/>
      <c r="G2" s="114"/>
      <c r="H2" s="114"/>
      <c r="I2" s="114"/>
      <c r="J2" s="115"/>
      <c r="O2" s="1"/>
    </row>
    <row r="3" spans="1:15" ht="27" hidden="1" customHeight="1" x14ac:dyDescent="0.25">
      <c r="A3" s="2"/>
      <c r="B3" s="116"/>
      <c r="C3" s="111"/>
      <c r="D3" s="117"/>
      <c r="E3" s="118"/>
      <c r="F3" s="119"/>
      <c r="G3" s="119"/>
      <c r="H3" s="119"/>
      <c r="I3" s="119"/>
      <c r="J3" s="120"/>
    </row>
    <row r="4" spans="1:15" ht="23.25" customHeight="1" x14ac:dyDescent="0.25">
      <c r="A4" s="2"/>
      <c r="B4" s="121"/>
      <c r="C4" s="122"/>
      <c r="D4" s="123"/>
      <c r="E4" s="124"/>
      <c r="F4" s="124"/>
      <c r="G4" s="124"/>
      <c r="H4" s="124"/>
      <c r="I4" s="124"/>
      <c r="J4" s="125"/>
    </row>
    <row r="5" spans="1:15" ht="24" customHeight="1" x14ac:dyDescent="0.25">
      <c r="A5" s="2"/>
      <c r="B5" s="31" t="s">
        <v>40</v>
      </c>
      <c r="D5" s="91"/>
      <c r="E5" s="92"/>
      <c r="F5" s="92"/>
      <c r="G5" s="92"/>
      <c r="H5" s="18" t="s">
        <v>38</v>
      </c>
      <c r="I5" s="22"/>
      <c r="J5" s="8"/>
    </row>
    <row r="6" spans="1:15" ht="15.75" customHeight="1" x14ac:dyDescent="0.25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6"/>
      <c r="E11" s="126"/>
      <c r="F11" s="126"/>
      <c r="G11" s="126"/>
      <c r="H11" s="18" t="s">
        <v>38</v>
      </c>
      <c r="I11" s="131"/>
      <c r="J11" s="8"/>
    </row>
    <row r="12" spans="1:15" ht="15.75" customHeight="1" x14ac:dyDescent="0.25">
      <c r="A12" s="2"/>
      <c r="B12" s="28"/>
      <c r="C12" s="55"/>
      <c r="D12" s="127"/>
      <c r="E12" s="127"/>
      <c r="F12" s="127"/>
      <c r="G12" s="127"/>
      <c r="H12" s="18" t="s">
        <v>34</v>
      </c>
      <c r="I12" s="131"/>
      <c r="J12" s="8"/>
    </row>
    <row r="13" spans="1:15" ht="15.75" customHeight="1" x14ac:dyDescent="0.25">
      <c r="A13" s="2"/>
      <c r="B13" s="29"/>
      <c r="C13" s="56"/>
      <c r="D13" s="130"/>
      <c r="E13" s="128"/>
      <c r="F13" s="129"/>
      <c r="G13" s="129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193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SUMIF(F61:F74,A16,I61:I74)+SUMIF(F61:F74,"PSU",I61:I74)</f>
        <v>0</v>
      </c>
      <c r="J16" s="84"/>
    </row>
    <row r="17" spans="1:10" ht="23.25" customHeight="1" x14ac:dyDescent="0.25">
      <c r="A17" s="193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SUMIF(F61:F74,A17,I61:I74)</f>
        <v>0</v>
      </c>
      <c r="J17" s="84"/>
    </row>
    <row r="18" spans="1:10" ht="23.25" customHeight="1" x14ac:dyDescent="0.25">
      <c r="A18" s="193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SUMIF(F61:F74,A18,I61:I74)</f>
        <v>0</v>
      </c>
      <c r="J18" s="84"/>
    </row>
    <row r="19" spans="1:10" ht="23.25" customHeight="1" x14ac:dyDescent="0.25">
      <c r="A19" s="193" t="s">
        <v>86</v>
      </c>
      <c r="B19" s="38" t="s">
        <v>27</v>
      </c>
      <c r="C19" s="62"/>
      <c r="D19" s="63"/>
      <c r="E19" s="82"/>
      <c r="F19" s="83"/>
      <c r="G19" s="82"/>
      <c r="H19" s="83"/>
      <c r="I19" s="82">
        <f>SUMIF(F61:F74,A19,I61:I74)</f>
        <v>0</v>
      </c>
      <c r="J19" s="84"/>
    </row>
    <row r="20" spans="1:10" ht="23.25" customHeight="1" x14ac:dyDescent="0.25">
      <c r="A20" s="193" t="s">
        <v>87</v>
      </c>
      <c r="B20" s="38" t="s">
        <v>28</v>
      </c>
      <c r="C20" s="62"/>
      <c r="D20" s="63"/>
      <c r="E20" s="82"/>
      <c r="F20" s="83"/>
      <c r="G20" s="82"/>
      <c r="H20" s="83"/>
      <c r="I20" s="82">
        <f>SUMIF(F61:F74,A20,I61:I74)</f>
        <v>0</v>
      </c>
      <c r="J20" s="84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7">
        <f>IF(A24&gt;50, ROUNDUP(A23, 0), ROUNDDOWN(A23, 0))</f>
        <v>0</v>
      </c>
      <c r="H24" s="98"/>
      <c r="I24" s="98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IF(A26&gt;50, ROUNDUP(A25, 0), ROUNDDOWN(A25, 0))</f>
        <v>0</v>
      </c>
      <c r="H26" s="80"/>
      <c r="I26" s="8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3">
      <c r="A28" s="2"/>
      <c r="B28" s="162" t="s">
        <v>23</v>
      </c>
      <c r="C28" s="163"/>
      <c r="D28" s="163"/>
      <c r="E28" s="164"/>
      <c r="F28" s="165"/>
      <c r="G28" s="166">
        <f>ZakladDPHSniVypocet+ZakladDPHZaklVypocet</f>
        <v>0</v>
      </c>
      <c r="H28" s="166"/>
      <c r="I28" s="166"/>
      <c r="J28" s="167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2" t="s">
        <v>35</v>
      </c>
      <c r="C29" s="168"/>
      <c r="D29" s="168"/>
      <c r="E29" s="168"/>
      <c r="F29" s="169"/>
      <c r="G29" s="170">
        <f>IF(A29&gt;50, ROUNDUP(A27, 0), ROUNDDOWN(A27, 0))</f>
        <v>0</v>
      </c>
      <c r="H29" s="170"/>
      <c r="I29" s="170"/>
      <c r="J29" s="171" t="s">
        <v>53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5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4" t="s">
        <v>16</v>
      </c>
      <c r="C37" s="135"/>
      <c r="D37" s="135"/>
      <c r="E37" s="135"/>
      <c r="F37" s="136"/>
      <c r="G37" s="136"/>
      <c r="H37" s="136"/>
      <c r="I37" s="136"/>
      <c r="J37" s="137"/>
    </row>
    <row r="38" spans="1:10" ht="25.5" customHeight="1" x14ac:dyDescent="0.25">
      <c r="A38" s="133" t="s">
        <v>37</v>
      </c>
      <c r="B38" s="138" t="s">
        <v>17</v>
      </c>
      <c r="C38" s="139" t="s">
        <v>5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18</v>
      </c>
      <c r="I38" s="141" t="s">
        <v>1</v>
      </c>
      <c r="J38" s="142" t="s">
        <v>0</v>
      </c>
    </row>
    <row r="39" spans="1:10" ht="25.5" hidden="1" customHeight="1" x14ac:dyDescent="0.25">
      <c r="A39" s="133">
        <v>1</v>
      </c>
      <c r="B39" s="143" t="s">
        <v>43</v>
      </c>
      <c r="C39" s="144"/>
      <c r="D39" s="144"/>
      <c r="E39" s="144"/>
      <c r="F39" s="145">
        <f>'00 00 Naklady'!AE44+'D.1.4.1 D.1.4.1 Pol'!AE76+'D.1.4.2 D.1.4.2 Pol'!AE98</f>
        <v>0</v>
      </c>
      <c r="G39" s="146">
        <f>'00 00 Naklady'!AF44+'D.1.4.1 D.1.4.1 Pol'!AF76+'D.1.4.2 D.1.4.2 Pol'!AF98</f>
        <v>0</v>
      </c>
      <c r="H39" s="147">
        <f>(F39*SazbaDPH1/100)+(G39*SazbaDPH2/100)</f>
        <v>0</v>
      </c>
      <c r="I39" s="147">
        <f>F39+G39+H39</f>
        <v>0</v>
      </c>
      <c r="J39" s="148" t="str">
        <f>IF(_xlfn.SINGLE(CenaCelkemVypocet)=0,"",I39/_xlfn.SINGLE(CenaCelkemVypocet)*100)</f>
        <v/>
      </c>
    </row>
    <row r="40" spans="1:10" ht="25.5" customHeight="1" x14ac:dyDescent="0.25">
      <c r="A40" s="133">
        <v>2</v>
      </c>
      <c r="B40" s="149"/>
      <c r="C40" s="150" t="s">
        <v>44</v>
      </c>
      <c r="D40" s="150"/>
      <c r="E40" s="150"/>
      <c r="F40" s="151">
        <f>'00 00 Naklady'!AE44</f>
        <v>0</v>
      </c>
      <c r="G40" s="152">
        <f>'00 00 Naklady'!AF44</f>
        <v>0</v>
      </c>
      <c r="H40" s="152">
        <f>(F40*SazbaDPH1/100)+(G40*SazbaDPH2/100)</f>
        <v>0</v>
      </c>
      <c r="I40" s="152">
        <f>F40+G40+H40</f>
        <v>0</v>
      </c>
      <c r="J40" s="153" t="str">
        <f>IF(_xlfn.SINGLE(CenaCelkemVypocet)=0,"",I40/_xlfn.SINGLE(CenaCelkemVypocet)*100)</f>
        <v/>
      </c>
    </row>
    <row r="41" spans="1:10" ht="25.5" customHeight="1" x14ac:dyDescent="0.25">
      <c r="A41" s="133">
        <v>3</v>
      </c>
      <c r="B41" s="154" t="s">
        <v>45</v>
      </c>
      <c r="C41" s="144" t="s">
        <v>46</v>
      </c>
      <c r="D41" s="144"/>
      <c r="E41" s="144"/>
      <c r="F41" s="155">
        <f>'00 00 Naklady'!AE44</f>
        <v>0</v>
      </c>
      <c r="G41" s="147">
        <f>'00 00 Naklady'!AF44</f>
        <v>0</v>
      </c>
      <c r="H41" s="147">
        <f>(F41*SazbaDPH1/100)+(G41*SazbaDPH2/100)</f>
        <v>0</v>
      </c>
      <c r="I41" s="147">
        <f>F41+G41+H41</f>
        <v>0</v>
      </c>
      <c r="J41" s="148" t="str">
        <f>IF(_xlfn.SINGLE(CenaCelkemVypocet)=0,"",I41/_xlfn.SINGLE(CenaCelkemVypocet)*100)</f>
        <v/>
      </c>
    </row>
    <row r="42" spans="1:10" ht="25.5" customHeight="1" x14ac:dyDescent="0.25">
      <c r="A42" s="133">
        <v>2</v>
      </c>
      <c r="B42" s="149"/>
      <c r="C42" s="150" t="s">
        <v>47</v>
      </c>
      <c r="D42" s="150"/>
      <c r="E42" s="150"/>
      <c r="F42" s="151"/>
      <c r="G42" s="152"/>
      <c r="H42" s="152">
        <f>(F42*SazbaDPH1/100)+(G42*SazbaDPH2/100)</f>
        <v>0</v>
      </c>
      <c r="I42" s="152"/>
      <c r="J42" s="153"/>
    </row>
    <row r="43" spans="1:10" ht="25.5" customHeight="1" x14ac:dyDescent="0.25">
      <c r="A43" s="133">
        <v>2</v>
      </c>
      <c r="B43" s="149" t="s">
        <v>48</v>
      </c>
      <c r="C43" s="150" t="s">
        <v>49</v>
      </c>
      <c r="D43" s="150"/>
      <c r="E43" s="150"/>
      <c r="F43" s="151">
        <f>'D.1.4.1 D.1.4.1 Pol'!AE76</f>
        <v>0</v>
      </c>
      <c r="G43" s="152">
        <f>'D.1.4.1 D.1.4.1 Pol'!AF76</f>
        <v>0</v>
      </c>
      <c r="H43" s="152">
        <f>(F43*SazbaDPH1/100)+(G43*SazbaDPH2/100)</f>
        <v>0</v>
      </c>
      <c r="I43" s="152">
        <f>F43+G43+H43</f>
        <v>0</v>
      </c>
      <c r="J43" s="153" t="str">
        <f>IF(_xlfn.SINGLE(CenaCelkemVypocet)=0,"",I43/_xlfn.SINGLE(CenaCelkemVypocet)*100)</f>
        <v/>
      </c>
    </row>
    <row r="44" spans="1:10" ht="25.5" customHeight="1" x14ac:dyDescent="0.25">
      <c r="A44" s="133">
        <v>3</v>
      </c>
      <c r="B44" s="154" t="s">
        <v>48</v>
      </c>
      <c r="C44" s="144" t="s">
        <v>49</v>
      </c>
      <c r="D44" s="144"/>
      <c r="E44" s="144"/>
      <c r="F44" s="155">
        <f>'D.1.4.1 D.1.4.1 Pol'!AE76</f>
        <v>0</v>
      </c>
      <c r="G44" s="147">
        <f>'D.1.4.1 D.1.4.1 Pol'!AF76</f>
        <v>0</v>
      </c>
      <c r="H44" s="147">
        <f>(F44*SazbaDPH1/100)+(G44*SazbaDPH2/100)</f>
        <v>0</v>
      </c>
      <c r="I44" s="147">
        <f>F44+G44+H44</f>
        <v>0</v>
      </c>
      <c r="J44" s="148" t="str">
        <f>IF(_xlfn.SINGLE(CenaCelkemVypocet)=0,"",I44/_xlfn.SINGLE(CenaCelkemVypocet)*100)</f>
        <v/>
      </c>
    </row>
    <row r="45" spans="1:10" ht="25.5" customHeight="1" x14ac:dyDescent="0.25">
      <c r="A45" s="133">
        <v>2</v>
      </c>
      <c r="B45" s="149" t="s">
        <v>50</v>
      </c>
      <c r="C45" s="150" t="s">
        <v>51</v>
      </c>
      <c r="D45" s="150"/>
      <c r="E45" s="150"/>
      <c r="F45" s="151">
        <f>'D.1.4.2 D.1.4.2 Pol'!AE98</f>
        <v>0</v>
      </c>
      <c r="G45" s="152">
        <f>'D.1.4.2 D.1.4.2 Pol'!AF98</f>
        <v>0</v>
      </c>
      <c r="H45" s="152">
        <f>(F45*SazbaDPH1/100)+(G45*SazbaDPH2/100)</f>
        <v>0</v>
      </c>
      <c r="I45" s="152">
        <f>F45+G45+H45</f>
        <v>0</v>
      </c>
      <c r="J45" s="153" t="str">
        <f>IF(_xlfn.SINGLE(CenaCelkemVypocet)=0,"",I45/_xlfn.SINGLE(CenaCelkemVypocet)*100)</f>
        <v/>
      </c>
    </row>
    <row r="46" spans="1:10" ht="25.5" customHeight="1" x14ac:dyDescent="0.25">
      <c r="A46" s="133">
        <v>3</v>
      </c>
      <c r="B46" s="154" t="s">
        <v>50</v>
      </c>
      <c r="C46" s="144" t="s">
        <v>51</v>
      </c>
      <c r="D46" s="144"/>
      <c r="E46" s="144"/>
      <c r="F46" s="155">
        <f>'D.1.4.2 D.1.4.2 Pol'!AE98</f>
        <v>0</v>
      </c>
      <c r="G46" s="147">
        <f>'D.1.4.2 D.1.4.2 Pol'!AF98</f>
        <v>0</v>
      </c>
      <c r="H46" s="147">
        <f>(F46*SazbaDPH1/100)+(G46*SazbaDPH2/100)</f>
        <v>0</v>
      </c>
      <c r="I46" s="147">
        <f>F46+G46+H46</f>
        <v>0</v>
      </c>
      <c r="J46" s="148" t="str">
        <f>IF(_xlfn.SINGLE(CenaCelkemVypocet)=0,"",I46/_xlfn.SINGLE(CenaCelkemVypocet)*100)</f>
        <v/>
      </c>
    </row>
    <row r="47" spans="1:10" ht="25.5" customHeight="1" x14ac:dyDescent="0.25">
      <c r="A47" s="133"/>
      <c r="B47" s="156" t="s">
        <v>52</v>
      </c>
      <c r="C47" s="157"/>
      <c r="D47" s="157"/>
      <c r="E47" s="158"/>
      <c r="F47" s="159">
        <f>SUMIF(A39:A46,"=1",F39:F46)</f>
        <v>0</v>
      </c>
      <c r="G47" s="160">
        <f>SUMIF(A39:A46,"=1",G39:G46)</f>
        <v>0</v>
      </c>
      <c r="H47" s="160">
        <f>SUMIF(A39:A46,"=1",H39:H46)</f>
        <v>0</v>
      </c>
      <c r="I47" s="160">
        <f>SUMIF(A39:A46,"=1",I39:I46)</f>
        <v>0</v>
      </c>
      <c r="J47" s="161">
        <f>SUMIF(A39:A46,"=1",J39:J46)</f>
        <v>0</v>
      </c>
    </row>
    <row r="49" spans="1:10" x14ac:dyDescent="0.25">
      <c r="A49" t="s">
        <v>54</v>
      </c>
      <c r="B49" t="s">
        <v>55</v>
      </c>
    </row>
    <row r="50" spans="1:10" x14ac:dyDescent="0.25">
      <c r="A50" t="s">
        <v>56</v>
      </c>
      <c r="B50" t="s">
        <v>57</v>
      </c>
    </row>
    <row r="51" spans="1:10" x14ac:dyDescent="0.25">
      <c r="A51" t="s">
        <v>58</v>
      </c>
      <c r="B51" t="s">
        <v>59</v>
      </c>
    </row>
    <row r="52" spans="1:10" x14ac:dyDescent="0.25">
      <c r="A52" t="s">
        <v>56</v>
      </c>
      <c r="B52" t="s">
        <v>60</v>
      </c>
    </row>
    <row r="53" spans="1:10" x14ac:dyDescent="0.25">
      <c r="A53" t="s">
        <v>58</v>
      </c>
      <c r="B53" t="s">
        <v>61</v>
      </c>
    </row>
    <row r="54" spans="1:10" x14ac:dyDescent="0.25">
      <c r="A54" t="s">
        <v>56</v>
      </c>
      <c r="B54" t="s">
        <v>62</v>
      </c>
    </row>
    <row r="55" spans="1:10" x14ac:dyDescent="0.25">
      <c r="A55" t="s">
        <v>58</v>
      </c>
      <c r="B55" t="s">
        <v>63</v>
      </c>
    </row>
    <row r="58" spans="1:10" ht="15.6" x14ac:dyDescent="0.3">
      <c r="B58" s="172" t="s">
        <v>64</v>
      </c>
    </row>
    <row r="60" spans="1:10" ht="25.5" customHeight="1" x14ac:dyDescent="0.25">
      <c r="A60" s="174"/>
      <c r="B60" s="177" t="s">
        <v>17</v>
      </c>
      <c r="C60" s="177" t="s">
        <v>5</v>
      </c>
      <c r="D60" s="178"/>
      <c r="E60" s="178"/>
      <c r="F60" s="179" t="s">
        <v>65</v>
      </c>
      <c r="G60" s="179"/>
      <c r="H60" s="179"/>
      <c r="I60" s="179" t="s">
        <v>29</v>
      </c>
      <c r="J60" s="179" t="s">
        <v>0</v>
      </c>
    </row>
    <row r="61" spans="1:10" ht="36.75" customHeight="1" x14ac:dyDescent="0.25">
      <c r="A61" s="175"/>
      <c r="B61" s="180" t="s">
        <v>66</v>
      </c>
      <c r="C61" s="181" t="s">
        <v>67</v>
      </c>
      <c r="D61" s="182"/>
      <c r="E61" s="182"/>
      <c r="F61" s="189" t="s">
        <v>24</v>
      </c>
      <c r="G61" s="190"/>
      <c r="H61" s="190"/>
      <c r="I61" s="190">
        <f>'D.1.4.1 D.1.4.1 Pol'!G8</f>
        <v>0</v>
      </c>
      <c r="J61" s="186" t="str">
        <f>IF(I75=0,"",I61/I75*100)</f>
        <v/>
      </c>
    </row>
    <row r="62" spans="1:10" ht="36.75" customHeight="1" x14ac:dyDescent="0.25">
      <c r="A62" s="175"/>
      <c r="B62" s="180" t="s">
        <v>68</v>
      </c>
      <c r="C62" s="181" t="s">
        <v>69</v>
      </c>
      <c r="D62" s="182"/>
      <c r="E62" s="182"/>
      <c r="F62" s="189" t="s">
        <v>24</v>
      </c>
      <c r="G62" s="190"/>
      <c r="H62" s="190"/>
      <c r="I62" s="190">
        <f>'D.1.4.2 D.1.4.2 Pol'!G8</f>
        <v>0</v>
      </c>
      <c r="J62" s="186" t="str">
        <f>IF(I75=0,"",I62/I75*100)</f>
        <v/>
      </c>
    </row>
    <row r="63" spans="1:10" ht="36.75" customHeight="1" x14ac:dyDescent="0.25">
      <c r="A63" s="175"/>
      <c r="B63" s="180" t="s">
        <v>70</v>
      </c>
      <c r="C63" s="181" t="s">
        <v>71</v>
      </c>
      <c r="D63" s="182"/>
      <c r="E63" s="182"/>
      <c r="F63" s="189" t="s">
        <v>25</v>
      </c>
      <c r="G63" s="190"/>
      <c r="H63" s="190"/>
      <c r="I63" s="190">
        <f>'D.1.4.1 D.1.4.1 Pol'!G11</f>
        <v>0</v>
      </c>
      <c r="J63" s="186" t="str">
        <f>IF(I75=0,"",I63/I75*100)</f>
        <v/>
      </c>
    </row>
    <row r="64" spans="1:10" ht="36.75" customHeight="1" x14ac:dyDescent="0.25">
      <c r="A64" s="175"/>
      <c r="B64" s="180" t="s">
        <v>72</v>
      </c>
      <c r="C64" s="181" t="s">
        <v>73</v>
      </c>
      <c r="D64" s="182"/>
      <c r="E64" s="182"/>
      <c r="F64" s="189" t="s">
        <v>25</v>
      </c>
      <c r="G64" s="190"/>
      <c r="H64" s="190"/>
      <c r="I64" s="190">
        <f>'D.1.4.1 D.1.4.1 Pol'!G14</f>
        <v>0</v>
      </c>
      <c r="J64" s="186" t="str">
        <f>IF(I75=0,"",I64/I75*100)</f>
        <v/>
      </c>
    </row>
    <row r="65" spans="1:10" ht="36.75" customHeight="1" x14ac:dyDescent="0.25">
      <c r="A65" s="175"/>
      <c r="B65" s="180" t="s">
        <v>74</v>
      </c>
      <c r="C65" s="181" t="s">
        <v>75</v>
      </c>
      <c r="D65" s="182"/>
      <c r="E65" s="182"/>
      <c r="F65" s="189" t="s">
        <v>25</v>
      </c>
      <c r="G65" s="190"/>
      <c r="H65" s="190"/>
      <c r="I65" s="190">
        <f>'D.1.4.2 D.1.4.2 Pol'!G15</f>
        <v>0</v>
      </c>
      <c r="J65" s="186" t="str">
        <f>IF(I75=0,"",I65/I75*100)</f>
        <v/>
      </c>
    </row>
    <row r="66" spans="1:10" ht="36.75" customHeight="1" x14ac:dyDescent="0.25">
      <c r="A66" s="175"/>
      <c r="B66" s="180" t="s">
        <v>76</v>
      </c>
      <c r="C66" s="181" t="s">
        <v>77</v>
      </c>
      <c r="D66" s="182"/>
      <c r="E66" s="182"/>
      <c r="F66" s="189" t="s">
        <v>25</v>
      </c>
      <c r="G66" s="190"/>
      <c r="H66" s="190"/>
      <c r="I66" s="190">
        <f>'D.1.4.1 D.1.4.1 Pol'!G72</f>
        <v>0</v>
      </c>
      <c r="J66" s="186" t="str">
        <f>IF(I75=0,"",I66/I75*100)</f>
        <v/>
      </c>
    </row>
    <row r="67" spans="1:10" ht="36.75" customHeight="1" x14ac:dyDescent="0.25">
      <c r="A67" s="175"/>
      <c r="B67" s="180" t="s">
        <v>78</v>
      </c>
      <c r="C67" s="181" t="s">
        <v>79</v>
      </c>
      <c r="D67" s="182"/>
      <c r="E67" s="182"/>
      <c r="F67" s="189" t="s">
        <v>26</v>
      </c>
      <c r="G67" s="190"/>
      <c r="H67" s="190"/>
      <c r="I67" s="190">
        <f>'D.1.4.2 D.1.4.2 Pol'!G25</f>
        <v>0</v>
      </c>
      <c r="J67" s="186" t="str">
        <f>IF(I75=0,"",I67/I75*100)</f>
        <v/>
      </c>
    </row>
    <row r="68" spans="1:10" ht="36.75" customHeight="1" x14ac:dyDescent="0.25">
      <c r="A68" s="175"/>
      <c r="B68" s="180" t="s">
        <v>80</v>
      </c>
      <c r="C68" s="181" t="s">
        <v>81</v>
      </c>
      <c r="D68" s="182"/>
      <c r="E68" s="182"/>
      <c r="F68" s="189" t="s">
        <v>26</v>
      </c>
      <c r="G68" s="190"/>
      <c r="H68" s="190"/>
      <c r="I68" s="190">
        <f>'D.1.4.2 D.1.4.2 Pol'!G44</f>
        <v>0</v>
      </c>
      <c r="J68" s="186" t="str">
        <f>IF(I75=0,"",I68/I75*100)</f>
        <v/>
      </c>
    </row>
    <row r="69" spans="1:10" ht="36.75" customHeight="1" x14ac:dyDescent="0.25">
      <c r="A69" s="175"/>
      <c r="B69" s="180" t="s">
        <v>82</v>
      </c>
      <c r="C69" s="181" t="s">
        <v>83</v>
      </c>
      <c r="D69" s="182"/>
      <c r="E69" s="182"/>
      <c r="F69" s="189" t="s">
        <v>26</v>
      </c>
      <c r="G69" s="190"/>
      <c r="H69" s="190"/>
      <c r="I69" s="190">
        <f>'D.1.4.2 D.1.4.2 Pol'!G83</f>
        <v>0</v>
      </c>
      <c r="J69" s="186" t="str">
        <f>IF(I75=0,"",I69/I75*100)</f>
        <v/>
      </c>
    </row>
    <row r="70" spans="1:10" ht="36.75" customHeight="1" x14ac:dyDescent="0.25">
      <c r="A70" s="175"/>
      <c r="B70" s="180" t="s">
        <v>84</v>
      </c>
      <c r="C70" s="181" t="s">
        <v>85</v>
      </c>
      <c r="D70" s="182"/>
      <c r="E70" s="182"/>
      <c r="F70" s="189" t="s">
        <v>26</v>
      </c>
      <c r="G70" s="190"/>
      <c r="H70" s="190"/>
      <c r="I70" s="190">
        <f>'D.1.4.2 D.1.4.2 Pol'!G92</f>
        <v>0</v>
      </c>
      <c r="J70" s="186" t="str">
        <f>IF(I75=0,"",I70/I75*100)</f>
        <v/>
      </c>
    </row>
    <row r="71" spans="1:10" ht="36.75" customHeight="1" x14ac:dyDescent="0.25">
      <c r="A71" s="175"/>
      <c r="B71" s="180" t="s">
        <v>86</v>
      </c>
      <c r="C71" s="181" t="s">
        <v>27</v>
      </c>
      <c r="D71" s="182"/>
      <c r="E71" s="182"/>
      <c r="F71" s="189" t="s">
        <v>86</v>
      </c>
      <c r="G71" s="190"/>
      <c r="H71" s="190"/>
      <c r="I71" s="190">
        <f>'00 00 Naklady'!G8</f>
        <v>0</v>
      </c>
      <c r="J71" s="186" t="str">
        <f>IF(I75=0,"",I71/I75*100)</f>
        <v/>
      </c>
    </row>
    <row r="72" spans="1:10" ht="36.75" customHeight="1" x14ac:dyDescent="0.25">
      <c r="A72" s="175"/>
      <c r="B72" s="180" t="s">
        <v>87</v>
      </c>
      <c r="C72" s="181" t="s">
        <v>28</v>
      </c>
      <c r="D72" s="182"/>
      <c r="E72" s="182"/>
      <c r="F72" s="189" t="s">
        <v>87</v>
      </c>
      <c r="G72" s="190"/>
      <c r="H72" s="190"/>
      <c r="I72" s="190">
        <f>'00 00 Naklady'!G20</f>
        <v>0</v>
      </c>
      <c r="J72" s="186" t="str">
        <f>IF(I75=0,"",I72/I75*100)</f>
        <v/>
      </c>
    </row>
    <row r="73" spans="1:10" ht="36.75" customHeight="1" x14ac:dyDescent="0.25">
      <c r="A73" s="175"/>
      <c r="B73" s="180" t="s">
        <v>88</v>
      </c>
      <c r="C73" s="181" t="s">
        <v>89</v>
      </c>
      <c r="D73" s="182"/>
      <c r="E73" s="182"/>
      <c r="F73" s="189" t="s">
        <v>87</v>
      </c>
      <c r="G73" s="190"/>
      <c r="H73" s="190"/>
      <c r="I73" s="190">
        <f>'00 00 Naklady'!G27</f>
        <v>0</v>
      </c>
      <c r="J73" s="186" t="str">
        <f>IF(I75=0,"",I73/I75*100)</f>
        <v/>
      </c>
    </row>
    <row r="74" spans="1:10" ht="36.75" customHeight="1" x14ac:dyDescent="0.25">
      <c r="A74" s="175"/>
      <c r="B74" s="180" t="s">
        <v>90</v>
      </c>
      <c r="C74" s="181" t="s">
        <v>91</v>
      </c>
      <c r="D74" s="182"/>
      <c r="E74" s="182"/>
      <c r="F74" s="189" t="s">
        <v>87</v>
      </c>
      <c r="G74" s="190"/>
      <c r="H74" s="190"/>
      <c r="I74" s="190">
        <f>'00 00 Naklady'!G34</f>
        <v>0</v>
      </c>
      <c r="J74" s="186" t="str">
        <f>IF(I75=0,"",I74/I75*100)</f>
        <v/>
      </c>
    </row>
    <row r="75" spans="1:10" ht="25.5" customHeight="1" x14ac:dyDescent="0.25">
      <c r="A75" s="176"/>
      <c r="B75" s="183" t="s">
        <v>1</v>
      </c>
      <c r="C75" s="184"/>
      <c r="D75" s="185"/>
      <c r="E75" s="185"/>
      <c r="F75" s="191"/>
      <c r="G75" s="192"/>
      <c r="H75" s="192"/>
      <c r="I75" s="192">
        <f>SUM(I61:I74)</f>
        <v>0</v>
      </c>
      <c r="J75" s="187">
        <f>SUM(J61:J74)</f>
        <v>0</v>
      </c>
    </row>
    <row r="76" spans="1:10" x14ac:dyDescent="0.25">
      <c r="F76" s="132"/>
      <c r="G76" s="132"/>
      <c r="H76" s="132"/>
      <c r="I76" s="132"/>
      <c r="J76" s="188"/>
    </row>
    <row r="77" spans="1:10" x14ac:dyDescent="0.25">
      <c r="F77" s="132"/>
      <c r="G77" s="132"/>
      <c r="H77" s="132"/>
      <c r="I77" s="132"/>
      <c r="J77" s="188"/>
    </row>
    <row r="78" spans="1:10" x14ac:dyDescent="0.25">
      <c r="F78" s="132"/>
      <c r="G78" s="132"/>
      <c r="H78" s="132"/>
      <c r="I78" s="132"/>
      <c r="J78" s="188"/>
    </row>
  </sheetData>
  <sheetProtection algorithmName="SHA-512" hashValue="nDVuoC7Zd13eJoOehYSUobSgGupB9jHxqimwBO+Jn3UX5qwZVd5tPhc9oBzJKx9/FfhtldEMHnQEAp/OA6uDCw==" saltValue="ZyWefww6MhVkTy54vZQ7u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72:E72"/>
    <mergeCell ref="C73:E73"/>
    <mergeCell ref="C74:E74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44:E44"/>
    <mergeCell ref="C45:E45"/>
    <mergeCell ref="C46:E46"/>
    <mergeCell ref="B47:E47"/>
    <mergeCell ref="C61:E61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5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6" t="s">
        <v>6</v>
      </c>
      <c r="B1" s="106"/>
      <c r="C1" s="107"/>
      <c r="D1" s="106"/>
      <c r="E1" s="106"/>
      <c r="F1" s="106"/>
      <c r="G1" s="106"/>
    </row>
    <row r="2" spans="1:7" ht="24.9" customHeight="1" x14ac:dyDescent="0.25">
      <c r="A2" s="50" t="s">
        <v>7</v>
      </c>
      <c r="B2" s="49"/>
      <c r="C2" s="108"/>
      <c r="D2" s="108"/>
      <c r="E2" s="108"/>
      <c r="F2" s="108"/>
      <c r="G2" s="109"/>
    </row>
    <row r="3" spans="1:7" ht="24.9" customHeight="1" x14ac:dyDescent="0.25">
      <c r="A3" s="50" t="s">
        <v>8</v>
      </c>
      <c r="B3" s="49"/>
      <c r="C3" s="108"/>
      <c r="D3" s="108"/>
      <c r="E3" s="108"/>
      <c r="F3" s="108"/>
      <c r="G3" s="109"/>
    </row>
    <row r="4" spans="1:7" ht="24.9" customHeight="1" x14ac:dyDescent="0.25">
      <c r="A4" s="50" t="s">
        <v>9</v>
      </c>
      <c r="B4" s="49"/>
      <c r="C4" s="108"/>
      <c r="D4" s="108"/>
      <c r="E4" s="108"/>
      <c r="F4" s="108"/>
      <c r="G4" s="109"/>
    </row>
    <row r="5" spans="1:7" x14ac:dyDescent="0.25">
      <c r="B5" s="4"/>
      <c r="C5" s="5"/>
      <c r="D5" s="6"/>
    </row>
  </sheetData>
  <sheetProtection algorithmName="SHA-512" hashValue="0Y8Ge7Nl43wLlL3UsUTeGXh5bT7934hMeMuz/17eTh04tl0MD+fDYhgqXZFwnLej4dzxCTJ+SjVWBc2GezvxMA==" saltValue="DOYyt6We5Zw495BUxgIii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3A1E-3B81-4EC8-93B7-F1010378171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3" customWidth="1"/>
    <col min="3" max="3" width="63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4" t="s">
        <v>92</v>
      </c>
      <c r="B1" s="194"/>
      <c r="C1" s="194"/>
      <c r="D1" s="194"/>
      <c r="E1" s="194"/>
      <c r="F1" s="194"/>
      <c r="G1" s="194"/>
      <c r="AG1" t="s">
        <v>93</v>
      </c>
    </row>
    <row r="2" spans="1:60" ht="25.05" customHeight="1" x14ac:dyDescent="0.25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94</v>
      </c>
    </row>
    <row r="3" spans="1:60" ht="25.05" customHeight="1" x14ac:dyDescent="0.25">
      <c r="A3" s="195" t="s">
        <v>8</v>
      </c>
      <c r="B3" s="49" t="s">
        <v>45</v>
      </c>
      <c r="C3" s="198" t="s">
        <v>46</v>
      </c>
      <c r="D3" s="196"/>
      <c r="E3" s="196"/>
      <c r="F3" s="196"/>
      <c r="G3" s="197"/>
      <c r="AC3" s="173" t="s">
        <v>95</v>
      </c>
      <c r="AG3" t="s">
        <v>96</v>
      </c>
    </row>
    <row r="4" spans="1:60" ht="25.05" customHeight="1" x14ac:dyDescent="0.25">
      <c r="A4" s="199" t="s">
        <v>9</v>
      </c>
      <c r="B4" s="200" t="s">
        <v>45</v>
      </c>
      <c r="C4" s="201" t="s">
        <v>46</v>
      </c>
      <c r="D4" s="202"/>
      <c r="E4" s="202"/>
      <c r="F4" s="202"/>
      <c r="G4" s="203"/>
      <c r="AG4" t="s">
        <v>97</v>
      </c>
    </row>
    <row r="5" spans="1:60" x14ac:dyDescent="0.25">
      <c r="D5" s="10"/>
    </row>
    <row r="6" spans="1:60" ht="39.6" x14ac:dyDescent="0.25">
      <c r="A6" s="205" t="s">
        <v>98</v>
      </c>
      <c r="B6" s="207" t="s">
        <v>99</v>
      </c>
      <c r="C6" s="207" t="s">
        <v>100</v>
      </c>
      <c r="D6" s="206" t="s">
        <v>101</v>
      </c>
      <c r="E6" s="205" t="s">
        <v>102</v>
      </c>
      <c r="F6" s="204" t="s">
        <v>103</v>
      </c>
      <c r="G6" s="205" t="s">
        <v>29</v>
      </c>
      <c r="H6" s="208" t="s">
        <v>30</v>
      </c>
      <c r="I6" s="208" t="s">
        <v>104</v>
      </c>
      <c r="J6" s="208" t="s">
        <v>31</v>
      </c>
      <c r="K6" s="208" t="s">
        <v>105</v>
      </c>
      <c r="L6" s="208" t="s">
        <v>106</v>
      </c>
      <c r="M6" s="208" t="s">
        <v>107</v>
      </c>
      <c r="N6" s="208" t="s">
        <v>108</v>
      </c>
      <c r="O6" s="208" t="s">
        <v>109</v>
      </c>
      <c r="P6" s="208" t="s">
        <v>110</v>
      </c>
      <c r="Q6" s="208" t="s">
        <v>111</v>
      </c>
      <c r="R6" s="208" t="s">
        <v>112</v>
      </c>
      <c r="S6" s="208" t="s">
        <v>113</v>
      </c>
      <c r="T6" s="208" t="s">
        <v>114</v>
      </c>
      <c r="U6" s="208" t="s">
        <v>115</v>
      </c>
      <c r="V6" s="208" t="s">
        <v>116</v>
      </c>
      <c r="W6" s="208" t="s">
        <v>117</v>
      </c>
      <c r="X6" s="208" t="s">
        <v>118</v>
      </c>
      <c r="Y6" s="208" t="s">
        <v>119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23" t="s">
        <v>120</v>
      </c>
      <c r="B8" s="224" t="s">
        <v>86</v>
      </c>
      <c r="C8" s="245" t="s">
        <v>27</v>
      </c>
      <c r="D8" s="225"/>
      <c r="E8" s="226"/>
      <c r="F8" s="227"/>
      <c r="G8" s="227">
        <f>SUMIF(AG9:AG19,"&lt;&gt;NOR",G9:G19)</f>
        <v>0</v>
      </c>
      <c r="H8" s="227"/>
      <c r="I8" s="227">
        <f>SUM(I9:I19)</f>
        <v>0</v>
      </c>
      <c r="J8" s="227"/>
      <c r="K8" s="227">
        <f>SUM(K9:K19)</f>
        <v>0</v>
      </c>
      <c r="L8" s="227"/>
      <c r="M8" s="227">
        <f>SUM(M9:M19)</f>
        <v>0</v>
      </c>
      <c r="N8" s="226"/>
      <c r="O8" s="226">
        <f>SUM(O9:O19)</f>
        <v>0</v>
      </c>
      <c r="P8" s="226"/>
      <c r="Q8" s="226">
        <f>SUM(Q9:Q19)</f>
        <v>0</v>
      </c>
      <c r="R8" s="227"/>
      <c r="S8" s="227"/>
      <c r="T8" s="228"/>
      <c r="U8" s="222"/>
      <c r="V8" s="222">
        <f>SUM(V9:V19)</f>
        <v>0</v>
      </c>
      <c r="W8" s="222"/>
      <c r="X8" s="222"/>
      <c r="Y8" s="222"/>
      <c r="AG8" t="s">
        <v>121</v>
      </c>
    </row>
    <row r="9" spans="1:60" outlineLevel="1" x14ac:dyDescent="0.25">
      <c r="A9" s="233">
        <v>1</v>
      </c>
      <c r="B9" s="234" t="s">
        <v>122</v>
      </c>
      <c r="C9" s="246" t="s">
        <v>123</v>
      </c>
      <c r="D9" s="235" t="s">
        <v>124</v>
      </c>
      <c r="E9" s="236">
        <v>1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8"/>
      <c r="S9" s="238" t="s">
        <v>125</v>
      </c>
      <c r="T9" s="239" t="s">
        <v>126</v>
      </c>
      <c r="U9" s="220">
        <v>0</v>
      </c>
      <c r="V9" s="220">
        <f>ROUND(E9*U9,2)</f>
        <v>0</v>
      </c>
      <c r="W9" s="220"/>
      <c r="X9" s="220" t="s">
        <v>127</v>
      </c>
      <c r="Y9" s="220" t="s">
        <v>128</v>
      </c>
      <c r="Z9" s="209"/>
      <c r="AA9" s="209"/>
      <c r="AB9" s="209"/>
      <c r="AC9" s="209"/>
      <c r="AD9" s="209"/>
      <c r="AE9" s="209"/>
      <c r="AF9" s="209"/>
      <c r="AG9" s="209" t="s">
        <v>129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ht="31.2" outlineLevel="2" x14ac:dyDescent="0.25">
      <c r="A10" s="216"/>
      <c r="B10" s="217"/>
      <c r="C10" s="247" t="s">
        <v>130</v>
      </c>
      <c r="D10" s="241"/>
      <c r="E10" s="241"/>
      <c r="F10" s="241"/>
      <c r="G10" s="241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09"/>
      <c r="AA10" s="209"/>
      <c r="AB10" s="209"/>
      <c r="AC10" s="209"/>
      <c r="AD10" s="209"/>
      <c r="AE10" s="209"/>
      <c r="AF10" s="209"/>
      <c r="AG10" s="209" t="s">
        <v>131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40" t="str">
        <f>C10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0" s="209"/>
      <c r="BC10" s="209"/>
      <c r="BD10" s="209"/>
      <c r="BE10" s="209"/>
      <c r="BF10" s="209"/>
      <c r="BG10" s="209"/>
      <c r="BH10" s="209"/>
    </row>
    <row r="11" spans="1:60" outlineLevel="2" x14ac:dyDescent="0.25">
      <c r="A11" s="216"/>
      <c r="B11" s="217"/>
      <c r="C11" s="248"/>
      <c r="D11" s="242"/>
      <c r="E11" s="242"/>
      <c r="F11" s="242"/>
      <c r="G11" s="242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09"/>
      <c r="AA11" s="209"/>
      <c r="AB11" s="209"/>
      <c r="AC11" s="209"/>
      <c r="AD11" s="209"/>
      <c r="AE11" s="209"/>
      <c r="AF11" s="209"/>
      <c r="AG11" s="209" t="s">
        <v>132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33">
        <v>2</v>
      </c>
      <c r="B12" s="234" t="s">
        <v>133</v>
      </c>
      <c r="C12" s="246" t="s">
        <v>134</v>
      </c>
      <c r="D12" s="235" t="s">
        <v>124</v>
      </c>
      <c r="E12" s="236">
        <v>1</v>
      </c>
      <c r="F12" s="237"/>
      <c r="G12" s="238">
        <f>ROUND(E12*F12,2)</f>
        <v>0</v>
      </c>
      <c r="H12" s="237"/>
      <c r="I12" s="238">
        <f>ROUND(E12*H12,2)</f>
        <v>0</v>
      </c>
      <c r="J12" s="237"/>
      <c r="K12" s="238">
        <f>ROUND(E12*J12,2)</f>
        <v>0</v>
      </c>
      <c r="L12" s="238">
        <v>21</v>
      </c>
      <c r="M12" s="238">
        <f>G12*(1+L12/100)</f>
        <v>0</v>
      </c>
      <c r="N12" s="236">
        <v>0</v>
      </c>
      <c r="O12" s="236">
        <f>ROUND(E12*N12,2)</f>
        <v>0</v>
      </c>
      <c r="P12" s="236">
        <v>0</v>
      </c>
      <c r="Q12" s="236">
        <f>ROUND(E12*P12,2)</f>
        <v>0</v>
      </c>
      <c r="R12" s="238"/>
      <c r="S12" s="238" t="s">
        <v>135</v>
      </c>
      <c r="T12" s="239" t="s">
        <v>126</v>
      </c>
      <c r="U12" s="220">
        <v>0</v>
      </c>
      <c r="V12" s="220">
        <f>ROUND(E12*U12,2)</f>
        <v>0</v>
      </c>
      <c r="W12" s="220"/>
      <c r="X12" s="220" t="s">
        <v>127</v>
      </c>
      <c r="Y12" s="220" t="s">
        <v>128</v>
      </c>
      <c r="Z12" s="209"/>
      <c r="AA12" s="209"/>
      <c r="AB12" s="209"/>
      <c r="AC12" s="209"/>
      <c r="AD12" s="209"/>
      <c r="AE12" s="209"/>
      <c r="AF12" s="209"/>
      <c r="AG12" s="209" t="s">
        <v>129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ht="31.2" outlineLevel="2" x14ac:dyDescent="0.25">
      <c r="A13" s="216"/>
      <c r="B13" s="217"/>
      <c r="C13" s="247" t="s">
        <v>136</v>
      </c>
      <c r="D13" s="241"/>
      <c r="E13" s="241"/>
      <c r="F13" s="241"/>
      <c r="G13" s="241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09"/>
      <c r="AA13" s="209"/>
      <c r="AB13" s="209"/>
      <c r="AC13" s="209"/>
      <c r="AD13" s="209"/>
      <c r="AE13" s="209"/>
      <c r="AF13" s="209"/>
      <c r="AG13" s="209" t="s">
        <v>131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40" t="str">
        <f>C13</f>
        <v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3" s="209"/>
      <c r="BC13" s="209"/>
      <c r="BD13" s="209"/>
      <c r="BE13" s="209"/>
      <c r="BF13" s="209"/>
      <c r="BG13" s="209"/>
      <c r="BH13" s="209"/>
    </row>
    <row r="14" spans="1:60" ht="31.2" outlineLevel="3" x14ac:dyDescent="0.25">
      <c r="A14" s="216"/>
      <c r="B14" s="217"/>
      <c r="C14" s="249" t="s">
        <v>136</v>
      </c>
      <c r="D14" s="243"/>
      <c r="E14" s="243"/>
      <c r="F14" s="243"/>
      <c r="G14" s="243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09"/>
      <c r="AA14" s="209"/>
      <c r="AB14" s="209"/>
      <c r="AC14" s="209"/>
      <c r="AD14" s="209"/>
      <c r="AE14" s="209"/>
      <c r="AF14" s="209"/>
      <c r="AG14" s="209" t="s">
        <v>131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40" t="str">
        <f>C14</f>
        <v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4" s="209"/>
      <c r="BC14" s="209"/>
      <c r="BD14" s="209"/>
      <c r="BE14" s="209"/>
      <c r="BF14" s="209"/>
      <c r="BG14" s="209"/>
      <c r="BH14" s="209"/>
    </row>
    <row r="15" spans="1:60" outlineLevel="2" x14ac:dyDescent="0.25">
      <c r="A15" s="216"/>
      <c r="B15" s="217"/>
      <c r="C15" s="248"/>
      <c r="D15" s="242"/>
      <c r="E15" s="242"/>
      <c r="F15" s="242"/>
      <c r="G15" s="242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09"/>
      <c r="AA15" s="209"/>
      <c r="AB15" s="209"/>
      <c r="AC15" s="209"/>
      <c r="AD15" s="209"/>
      <c r="AE15" s="209"/>
      <c r="AF15" s="209"/>
      <c r="AG15" s="209" t="s">
        <v>132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outlineLevel="1" x14ac:dyDescent="0.25">
      <c r="A16" s="233">
        <v>3</v>
      </c>
      <c r="B16" s="234" t="s">
        <v>137</v>
      </c>
      <c r="C16" s="246" t="s">
        <v>138</v>
      </c>
      <c r="D16" s="235" t="s">
        <v>124</v>
      </c>
      <c r="E16" s="236">
        <v>1</v>
      </c>
      <c r="F16" s="237"/>
      <c r="G16" s="238">
        <f>ROUND(E16*F16,2)</f>
        <v>0</v>
      </c>
      <c r="H16" s="237"/>
      <c r="I16" s="238">
        <f>ROUND(E16*H16,2)</f>
        <v>0</v>
      </c>
      <c r="J16" s="237"/>
      <c r="K16" s="238">
        <f>ROUND(E16*J16,2)</f>
        <v>0</v>
      </c>
      <c r="L16" s="238">
        <v>21</v>
      </c>
      <c r="M16" s="238">
        <f>G16*(1+L16/100)</f>
        <v>0</v>
      </c>
      <c r="N16" s="236">
        <v>0</v>
      </c>
      <c r="O16" s="236">
        <f>ROUND(E16*N16,2)</f>
        <v>0</v>
      </c>
      <c r="P16" s="236">
        <v>0</v>
      </c>
      <c r="Q16" s="236">
        <f>ROUND(E16*P16,2)</f>
        <v>0</v>
      </c>
      <c r="R16" s="238"/>
      <c r="S16" s="238" t="s">
        <v>135</v>
      </c>
      <c r="T16" s="239" t="s">
        <v>126</v>
      </c>
      <c r="U16" s="220">
        <v>0</v>
      </c>
      <c r="V16" s="220">
        <f>ROUND(E16*U16,2)</f>
        <v>0</v>
      </c>
      <c r="W16" s="220"/>
      <c r="X16" s="220" t="s">
        <v>127</v>
      </c>
      <c r="Y16" s="220" t="s">
        <v>128</v>
      </c>
      <c r="Z16" s="209"/>
      <c r="AA16" s="209"/>
      <c r="AB16" s="209"/>
      <c r="AC16" s="209"/>
      <c r="AD16" s="209"/>
      <c r="AE16" s="209"/>
      <c r="AF16" s="209"/>
      <c r="AG16" s="209" t="s">
        <v>129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ht="21" outlineLevel="2" x14ac:dyDescent="0.25">
      <c r="A17" s="216"/>
      <c r="B17" s="217"/>
      <c r="C17" s="247" t="s">
        <v>139</v>
      </c>
      <c r="D17" s="241"/>
      <c r="E17" s="241"/>
      <c r="F17" s="241"/>
      <c r="G17" s="241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09"/>
      <c r="AA17" s="209"/>
      <c r="AB17" s="209"/>
      <c r="AC17" s="209"/>
      <c r="AD17" s="209"/>
      <c r="AE17" s="209"/>
      <c r="AF17" s="209"/>
      <c r="AG17" s="209" t="s">
        <v>131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40" t="str">
        <f>C17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7" s="209"/>
      <c r="BC17" s="209"/>
      <c r="BD17" s="209"/>
      <c r="BE17" s="209"/>
      <c r="BF17" s="209"/>
      <c r="BG17" s="209"/>
      <c r="BH17" s="209"/>
    </row>
    <row r="18" spans="1:60" ht="21" outlineLevel="3" x14ac:dyDescent="0.25">
      <c r="A18" s="216"/>
      <c r="B18" s="217"/>
      <c r="C18" s="249" t="s">
        <v>139</v>
      </c>
      <c r="D18" s="243"/>
      <c r="E18" s="243"/>
      <c r="F18" s="243"/>
      <c r="G18" s="243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09"/>
      <c r="AA18" s="209"/>
      <c r="AB18" s="209"/>
      <c r="AC18" s="209"/>
      <c r="AD18" s="209"/>
      <c r="AE18" s="209"/>
      <c r="AF18" s="209"/>
      <c r="AG18" s="209" t="s">
        <v>131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40" t="str">
        <f>C18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8" s="209"/>
      <c r="BC18" s="209"/>
      <c r="BD18" s="209"/>
      <c r="BE18" s="209"/>
      <c r="BF18" s="209"/>
      <c r="BG18" s="209"/>
      <c r="BH18" s="209"/>
    </row>
    <row r="19" spans="1:60" outlineLevel="2" x14ac:dyDescent="0.25">
      <c r="A19" s="216"/>
      <c r="B19" s="217"/>
      <c r="C19" s="248"/>
      <c r="D19" s="242"/>
      <c r="E19" s="242"/>
      <c r="F19" s="242"/>
      <c r="G19" s="242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09"/>
      <c r="AA19" s="209"/>
      <c r="AB19" s="209"/>
      <c r="AC19" s="209"/>
      <c r="AD19" s="209"/>
      <c r="AE19" s="209"/>
      <c r="AF19" s="209"/>
      <c r="AG19" s="209" t="s">
        <v>132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x14ac:dyDescent="0.25">
      <c r="A20" s="223" t="s">
        <v>120</v>
      </c>
      <c r="B20" s="224" t="s">
        <v>87</v>
      </c>
      <c r="C20" s="245" t="s">
        <v>28</v>
      </c>
      <c r="D20" s="225"/>
      <c r="E20" s="226"/>
      <c r="F20" s="227"/>
      <c r="G20" s="227">
        <f>SUMIF(AG21:AG26,"&lt;&gt;NOR",G21:G26)</f>
        <v>0</v>
      </c>
      <c r="H20" s="227"/>
      <c r="I20" s="227">
        <f>SUM(I21:I26)</f>
        <v>0</v>
      </c>
      <c r="J20" s="227"/>
      <c r="K20" s="227">
        <f>SUM(K21:K26)</f>
        <v>0</v>
      </c>
      <c r="L20" s="227"/>
      <c r="M20" s="227">
        <f>SUM(M21:M26)</f>
        <v>0</v>
      </c>
      <c r="N20" s="226"/>
      <c r="O20" s="226">
        <f>SUM(O21:O26)</f>
        <v>0</v>
      </c>
      <c r="P20" s="226"/>
      <c r="Q20" s="226">
        <f>SUM(Q21:Q26)</f>
        <v>0</v>
      </c>
      <c r="R20" s="227"/>
      <c r="S20" s="227"/>
      <c r="T20" s="228"/>
      <c r="U20" s="222"/>
      <c r="V20" s="222">
        <f>SUM(V21:V26)</f>
        <v>0</v>
      </c>
      <c r="W20" s="222"/>
      <c r="X20" s="222"/>
      <c r="Y20" s="222"/>
      <c r="AG20" t="s">
        <v>121</v>
      </c>
    </row>
    <row r="21" spans="1:60" outlineLevel="1" x14ac:dyDescent="0.25">
      <c r="A21" s="233">
        <v>4</v>
      </c>
      <c r="B21" s="234" t="s">
        <v>140</v>
      </c>
      <c r="C21" s="246" t="s">
        <v>141</v>
      </c>
      <c r="D21" s="235" t="s">
        <v>124</v>
      </c>
      <c r="E21" s="236">
        <v>1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8"/>
      <c r="S21" s="238" t="s">
        <v>125</v>
      </c>
      <c r="T21" s="239" t="s">
        <v>126</v>
      </c>
      <c r="U21" s="220">
        <v>0</v>
      </c>
      <c r="V21" s="220">
        <f>ROUND(E21*U21,2)</f>
        <v>0</v>
      </c>
      <c r="W21" s="220"/>
      <c r="X21" s="220" t="s">
        <v>127</v>
      </c>
      <c r="Y21" s="220" t="s">
        <v>128</v>
      </c>
      <c r="Z21" s="209"/>
      <c r="AA21" s="209"/>
      <c r="AB21" s="209"/>
      <c r="AC21" s="209"/>
      <c r="AD21" s="209"/>
      <c r="AE21" s="209"/>
      <c r="AF21" s="209"/>
      <c r="AG21" s="209" t="s">
        <v>129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5">
      <c r="A22" s="216"/>
      <c r="B22" s="217"/>
      <c r="C22" s="247" t="s">
        <v>142</v>
      </c>
      <c r="D22" s="241"/>
      <c r="E22" s="241"/>
      <c r="F22" s="241"/>
      <c r="G22" s="241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09"/>
      <c r="AA22" s="209"/>
      <c r="AB22" s="209"/>
      <c r="AC22" s="209"/>
      <c r="AD22" s="209"/>
      <c r="AE22" s="209"/>
      <c r="AF22" s="209"/>
      <c r="AG22" s="209" t="s">
        <v>131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40" t="str">
        <f>C22</f>
        <v>Náklady spojené s povinným pojištěním dodavatele nebo stavebního díla či jeho části, v rozsahu obchodních podmínek.</v>
      </c>
      <c r="BB22" s="209"/>
      <c r="BC22" s="209"/>
      <c r="BD22" s="209"/>
      <c r="BE22" s="209"/>
      <c r="BF22" s="209"/>
      <c r="BG22" s="209"/>
      <c r="BH22" s="209"/>
    </row>
    <row r="23" spans="1:60" outlineLevel="2" x14ac:dyDescent="0.25">
      <c r="A23" s="216"/>
      <c r="B23" s="217"/>
      <c r="C23" s="248"/>
      <c r="D23" s="242"/>
      <c r="E23" s="242"/>
      <c r="F23" s="242"/>
      <c r="G23" s="242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09"/>
      <c r="AA23" s="209"/>
      <c r="AB23" s="209"/>
      <c r="AC23" s="209"/>
      <c r="AD23" s="209"/>
      <c r="AE23" s="209"/>
      <c r="AF23" s="209"/>
      <c r="AG23" s="209" t="s">
        <v>132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1" x14ac:dyDescent="0.25">
      <c r="A24" s="233">
        <v>5</v>
      </c>
      <c r="B24" s="234" t="s">
        <v>143</v>
      </c>
      <c r="C24" s="246" t="s">
        <v>144</v>
      </c>
      <c r="D24" s="235" t="s">
        <v>124</v>
      </c>
      <c r="E24" s="236">
        <v>1</v>
      </c>
      <c r="F24" s="237"/>
      <c r="G24" s="238">
        <f>ROUND(E24*F24,2)</f>
        <v>0</v>
      </c>
      <c r="H24" s="237"/>
      <c r="I24" s="238">
        <f>ROUND(E24*H24,2)</f>
        <v>0</v>
      </c>
      <c r="J24" s="237"/>
      <c r="K24" s="238">
        <f>ROUND(E24*J24,2)</f>
        <v>0</v>
      </c>
      <c r="L24" s="238">
        <v>21</v>
      </c>
      <c r="M24" s="238">
        <f>G24*(1+L24/100)</f>
        <v>0</v>
      </c>
      <c r="N24" s="236">
        <v>0</v>
      </c>
      <c r="O24" s="236">
        <f>ROUND(E24*N24,2)</f>
        <v>0</v>
      </c>
      <c r="P24" s="236">
        <v>0</v>
      </c>
      <c r="Q24" s="236">
        <f>ROUND(E24*P24,2)</f>
        <v>0</v>
      </c>
      <c r="R24" s="238"/>
      <c r="S24" s="238" t="s">
        <v>135</v>
      </c>
      <c r="T24" s="239" t="s">
        <v>126</v>
      </c>
      <c r="U24" s="220">
        <v>0</v>
      </c>
      <c r="V24" s="220">
        <f>ROUND(E24*U24,2)</f>
        <v>0</v>
      </c>
      <c r="W24" s="220"/>
      <c r="X24" s="220" t="s">
        <v>127</v>
      </c>
      <c r="Y24" s="220" t="s">
        <v>128</v>
      </c>
      <c r="Z24" s="209"/>
      <c r="AA24" s="209"/>
      <c r="AB24" s="209"/>
      <c r="AC24" s="209"/>
      <c r="AD24" s="209"/>
      <c r="AE24" s="209"/>
      <c r="AF24" s="209"/>
      <c r="AG24" s="209" t="s">
        <v>129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ht="31.2" outlineLevel="2" x14ac:dyDescent="0.25">
      <c r="A25" s="216"/>
      <c r="B25" s="217"/>
      <c r="C25" s="247" t="s">
        <v>145</v>
      </c>
      <c r="D25" s="241"/>
      <c r="E25" s="241"/>
      <c r="F25" s="241"/>
      <c r="G25" s="241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09"/>
      <c r="AA25" s="209"/>
      <c r="AB25" s="209"/>
      <c r="AC25" s="209"/>
      <c r="AD25" s="209"/>
      <c r="AE25" s="209"/>
      <c r="AF25" s="209"/>
      <c r="AG25" s="209" t="s">
        <v>131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40" t="str">
        <f>C25</f>
        <v>Náklady na nepřetržitou ochranu staveniště před vstupem nepovolaných osob, včetně příslušného značení, náklady na oplocení staveniště či na jeho osvětlení, náklady na vypracování potřebné dokumentace pro provoz staveniště z hlediska požární ochrany (požární řád a poplachová směrnice) a z hlediska provozu staveniště (provozně dopravní řád).</v>
      </c>
      <c r="BB25" s="209"/>
      <c r="BC25" s="209"/>
      <c r="BD25" s="209"/>
      <c r="BE25" s="209"/>
      <c r="BF25" s="209"/>
      <c r="BG25" s="209"/>
      <c r="BH25" s="209"/>
    </row>
    <row r="26" spans="1:60" outlineLevel="2" x14ac:dyDescent="0.25">
      <c r="A26" s="216"/>
      <c r="B26" s="217"/>
      <c r="C26" s="248"/>
      <c r="D26" s="242"/>
      <c r="E26" s="242"/>
      <c r="F26" s="242"/>
      <c r="G26" s="242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09"/>
      <c r="AA26" s="209"/>
      <c r="AB26" s="209"/>
      <c r="AC26" s="209"/>
      <c r="AD26" s="209"/>
      <c r="AE26" s="209"/>
      <c r="AF26" s="209"/>
      <c r="AG26" s="209" t="s">
        <v>132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x14ac:dyDescent="0.25">
      <c r="A27" s="223" t="s">
        <v>120</v>
      </c>
      <c r="B27" s="224" t="s">
        <v>88</v>
      </c>
      <c r="C27" s="245" t="s">
        <v>89</v>
      </c>
      <c r="D27" s="225"/>
      <c r="E27" s="226"/>
      <c r="F27" s="227"/>
      <c r="G27" s="227">
        <f>SUMIF(AG28:AG33,"&lt;&gt;NOR",G28:G33)</f>
        <v>0</v>
      </c>
      <c r="H27" s="227"/>
      <c r="I27" s="227">
        <f>SUM(I28:I33)</f>
        <v>0</v>
      </c>
      <c r="J27" s="227"/>
      <c r="K27" s="227">
        <f>SUM(K28:K33)</f>
        <v>0</v>
      </c>
      <c r="L27" s="227"/>
      <c r="M27" s="227">
        <f>SUM(M28:M33)</f>
        <v>0</v>
      </c>
      <c r="N27" s="226"/>
      <c r="O27" s="226">
        <f>SUM(O28:O33)</f>
        <v>0</v>
      </c>
      <c r="P27" s="226"/>
      <c r="Q27" s="226">
        <f>SUM(Q28:Q33)</f>
        <v>0</v>
      </c>
      <c r="R27" s="227"/>
      <c r="S27" s="227"/>
      <c r="T27" s="228"/>
      <c r="U27" s="222"/>
      <c r="V27" s="222">
        <f>SUM(V28:V33)</f>
        <v>0</v>
      </c>
      <c r="W27" s="222"/>
      <c r="X27" s="222"/>
      <c r="Y27" s="222"/>
      <c r="AG27" t="s">
        <v>121</v>
      </c>
    </row>
    <row r="28" spans="1:60" outlineLevel="1" x14ac:dyDescent="0.25">
      <c r="A28" s="233">
        <v>6</v>
      </c>
      <c r="B28" s="234" t="s">
        <v>146</v>
      </c>
      <c r="C28" s="246" t="s">
        <v>147</v>
      </c>
      <c r="D28" s="235" t="s">
        <v>148</v>
      </c>
      <c r="E28" s="236">
        <v>1</v>
      </c>
      <c r="F28" s="237"/>
      <c r="G28" s="238">
        <f>ROUND(E28*F28,2)</f>
        <v>0</v>
      </c>
      <c r="H28" s="237"/>
      <c r="I28" s="238">
        <f>ROUND(E28*H28,2)</f>
        <v>0</v>
      </c>
      <c r="J28" s="237"/>
      <c r="K28" s="238">
        <f>ROUND(E28*J28,2)</f>
        <v>0</v>
      </c>
      <c r="L28" s="238">
        <v>21</v>
      </c>
      <c r="M28" s="238">
        <f>G28*(1+L28/100)</f>
        <v>0</v>
      </c>
      <c r="N28" s="236">
        <v>0</v>
      </c>
      <c r="O28" s="236">
        <f>ROUND(E28*N28,2)</f>
        <v>0</v>
      </c>
      <c r="P28" s="236">
        <v>0</v>
      </c>
      <c r="Q28" s="236">
        <f>ROUND(E28*P28,2)</f>
        <v>0</v>
      </c>
      <c r="R28" s="238"/>
      <c r="S28" s="238" t="s">
        <v>135</v>
      </c>
      <c r="T28" s="239" t="s">
        <v>126</v>
      </c>
      <c r="U28" s="220">
        <v>0</v>
      </c>
      <c r="V28" s="220">
        <f>ROUND(E28*U28,2)</f>
        <v>0</v>
      </c>
      <c r="W28" s="220"/>
      <c r="X28" s="220" t="s">
        <v>149</v>
      </c>
      <c r="Y28" s="220" t="s">
        <v>128</v>
      </c>
      <c r="Z28" s="209"/>
      <c r="AA28" s="209"/>
      <c r="AB28" s="209"/>
      <c r="AC28" s="209"/>
      <c r="AD28" s="209"/>
      <c r="AE28" s="209"/>
      <c r="AF28" s="209"/>
      <c r="AG28" s="209" t="s">
        <v>150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2" x14ac:dyDescent="0.25">
      <c r="A29" s="216"/>
      <c r="B29" s="217"/>
      <c r="C29" s="250"/>
      <c r="D29" s="244"/>
      <c r="E29" s="244"/>
      <c r="F29" s="244"/>
      <c r="G29" s="244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09"/>
      <c r="AA29" s="209"/>
      <c r="AB29" s="209"/>
      <c r="AC29" s="209"/>
      <c r="AD29" s="209"/>
      <c r="AE29" s="209"/>
      <c r="AF29" s="209"/>
      <c r="AG29" s="209" t="s">
        <v>132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1" x14ac:dyDescent="0.25">
      <c r="A30" s="233">
        <v>7</v>
      </c>
      <c r="B30" s="234" t="s">
        <v>151</v>
      </c>
      <c r="C30" s="246" t="s">
        <v>152</v>
      </c>
      <c r="D30" s="235" t="s">
        <v>148</v>
      </c>
      <c r="E30" s="236">
        <v>16</v>
      </c>
      <c r="F30" s="237"/>
      <c r="G30" s="238">
        <f>ROUND(E30*F30,2)</f>
        <v>0</v>
      </c>
      <c r="H30" s="237"/>
      <c r="I30" s="238">
        <f>ROUND(E30*H30,2)</f>
        <v>0</v>
      </c>
      <c r="J30" s="237"/>
      <c r="K30" s="238">
        <f>ROUND(E30*J30,2)</f>
        <v>0</v>
      </c>
      <c r="L30" s="238">
        <v>21</v>
      </c>
      <c r="M30" s="238">
        <f>G30*(1+L30/100)</f>
        <v>0</v>
      </c>
      <c r="N30" s="236">
        <v>0</v>
      </c>
      <c r="O30" s="236">
        <f>ROUND(E30*N30,2)</f>
        <v>0</v>
      </c>
      <c r="P30" s="236">
        <v>0</v>
      </c>
      <c r="Q30" s="236">
        <f>ROUND(E30*P30,2)</f>
        <v>0</v>
      </c>
      <c r="R30" s="238"/>
      <c r="S30" s="238" t="s">
        <v>135</v>
      </c>
      <c r="T30" s="239" t="s">
        <v>126</v>
      </c>
      <c r="U30" s="220">
        <v>0</v>
      </c>
      <c r="V30" s="220">
        <f>ROUND(E30*U30,2)</f>
        <v>0</v>
      </c>
      <c r="W30" s="220"/>
      <c r="X30" s="220" t="s">
        <v>149</v>
      </c>
      <c r="Y30" s="220" t="s">
        <v>128</v>
      </c>
      <c r="Z30" s="209"/>
      <c r="AA30" s="209"/>
      <c r="AB30" s="209"/>
      <c r="AC30" s="209"/>
      <c r="AD30" s="209"/>
      <c r="AE30" s="209"/>
      <c r="AF30" s="209"/>
      <c r="AG30" s="209" t="s">
        <v>150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2" x14ac:dyDescent="0.25">
      <c r="A31" s="216"/>
      <c r="B31" s="217"/>
      <c r="C31" s="250"/>
      <c r="D31" s="244"/>
      <c r="E31" s="244"/>
      <c r="F31" s="244"/>
      <c r="G31" s="244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09"/>
      <c r="AA31" s="209"/>
      <c r="AB31" s="209"/>
      <c r="AC31" s="209"/>
      <c r="AD31" s="209"/>
      <c r="AE31" s="209"/>
      <c r="AF31" s="209"/>
      <c r="AG31" s="209" t="s">
        <v>132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1" x14ac:dyDescent="0.25">
      <c r="A32" s="233">
        <v>8</v>
      </c>
      <c r="B32" s="234" t="s">
        <v>153</v>
      </c>
      <c r="C32" s="246" t="s">
        <v>154</v>
      </c>
      <c r="D32" s="235" t="s">
        <v>124</v>
      </c>
      <c r="E32" s="236">
        <v>1</v>
      </c>
      <c r="F32" s="237"/>
      <c r="G32" s="238">
        <f>ROUND(E32*F32,2)</f>
        <v>0</v>
      </c>
      <c r="H32" s="237"/>
      <c r="I32" s="238">
        <f>ROUND(E32*H32,2)</f>
        <v>0</v>
      </c>
      <c r="J32" s="237"/>
      <c r="K32" s="238">
        <f>ROUND(E32*J32,2)</f>
        <v>0</v>
      </c>
      <c r="L32" s="238">
        <v>21</v>
      </c>
      <c r="M32" s="238">
        <f>G32*(1+L32/100)</f>
        <v>0</v>
      </c>
      <c r="N32" s="236">
        <v>0</v>
      </c>
      <c r="O32" s="236">
        <f>ROUND(E32*N32,2)</f>
        <v>0</v>
      </c>
      <c r="P32" s="236">
        <v>0</v>
      </c>
      <c r="Q32" s="236">
        <f>ROUND(E32*P32,2)</f>
        <v>0</v>
      </c>
      <c r="R32" s="238"/>
      <c r="S32" s="238" t="s">
        <v>135</v>
      </c>
      <c r="T32" s="239" t="s">
        <v>126</v>
      </c>
      <c r="U32" s="220">
        <v>0</v>
      </c>
      <c r="V32" s="220">
        <f>ROUND(E32*U32,2)</f>
        <v>0</v>
      </c>
      <c r="W32" s="220"/>
      <c r="X32" s="220" t="s">
        <v>149</v>
      </c>
      <c r="Y32" s="220" t="s">
        <v>128</v>
      </c>
      <c r="Z32" s="209"/>
      <c r="AA32" s="209"/>
      <c r="AB32" s="209"/>
      <c r="AC32" s="209"/>
      <c r="AD32" s="209"/>
      <c r="AE32" s="209"/>
      <c r="AF32" s="209"/>
      <c r="AG32" s="209" t="s">
        <v>150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5">
      <c r="A33" s="216"/>
      <c r="B33" s="217"/>
      <c r="C33" s="250"/>
      <c r="D33" s="244"/>
      <c r="E33" s="244"/>
      <c r="F33" s="244"/>
      <c r="G33" s="244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09"/>
      <c r="AA33" s="209"/>
      <c r="AB33" s="209"/>
      <c r="AC33" s="209"/>
      <c r="AD33" s="209"/>
      <c r="AE33" s="209"/>
      <c r="AF33" s="209"/>
      <c r="AG33" s="209" t="s">
        <v>132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x14ac:dyDescent="0.25">
      <c r="A34" s="223" t="s">
        <v>120</v>
      </c>
      <c r="B34" s="224" t="s">
        <v>90</v>
      </c>
      <c r="C34" s="245" t="s">
        <v>91</v>
      </c>
      <c r="D34" s="225"/>
      <c r="E34" s="226"/>
      <c r="F34" s="227"/>
      <c r="G34" s="227">
        <f>SUMIF(AG35:AG42,"&lt;&gt;NOR",G35:G42)</f>
        <v>0</v>
      </c>
      <c r="H34" s="227"/>
      <c r="I34" s="227">
        <f>SUM(I35:I42)</f>
        <v>0</v>
      </c>
      <c r="J34" s="227"/>
      <c r="K34" s="227">
        <f>SUM(K35:K42)</f>
        <v>0</v>
      </c>
      <c r="L34" s="227"/>
      <c r="M34" s="227">
        <f>SUM(M35:M42)</f>
        <v>0</v>
      </c>
      <c r="N34" s="226"/>
      <c r="O34" s="226">
        <f>SUM(O35:O42)</f>
        <v>0</v>
      </c>
      <c r="P34" s="226"/>
      <c r="Q34" s="226">
        <f>SUM(Q35:Q42)</f>
        <v>0</v>
      </c>
      <c r="R34" s="227"/>
      <c r="S34" s="227"/>
      <c r="T34" s="228"/>
      <c r="U34" s="222"/>
      <c r="V34" s="222">
        <f>SUM(V35:V42)</f>
        <v>0</v>
      </c>
      <c r="W34" s="222"/>
      <c r="X34" s="222"/>
      <c r="Y34" s="222"/>
      <c r="AG34" t="s">
        <v>121</v>
      </c>
    </row>
    <row r="35" spans="1:60" outlineLevel="1" x14ac:dyDescent="0.25">
      <c r="A35" s="233">
        <v>9</v>
      </c>
      <c r="B35" s="234" t="s">
        <v>155</v>
      </c>
      <c r="C35" s="246" t="s">
        <v>156</v>
      </c>
      <c r="D35" s="235" t="s">
        <v>157</v>
      </c>
      <c r="E35" s="236">
        <v>40</v>
      </c>
      <c r="F35" s="237"/>
      <c r="G35" s="238">
        <f>ROUND(E35*F35,2)</f>
        <v>0</v>
      </c>
      <c r="H35" s="237"/>
      <c r="I35" s="238">
        <f>ROUND(E35*H35,2)</f>
        <v>0</v>
      </c>
      <c r="J35" s="237"/>
      <c r="K35" s="238">
        <f>ROUND(E35*J35,2)</f>
        <v>0</v>
      </c>
      <c r="L35" s="238">
        <v>21</v>
      </c>
      <c r="M35" s="238">
        <f>G35*(1+L35/100)</f>
        <v>0</v>
      </c>
      <c r="N35" s="236">
        <v>0</v>
      </c>
      <c r="O35" s="236">
        <f>ROUND(E35*N35,2)</f>
        <v>0</v>
      </c>
      <c r="P35" s="236">
        <v>0</v>
      </c>
      <c r="Q35" s="236">
        <f>ROUND(E35*P35,2)</f>
        <v>0</v>
      </c>
      <c r="R35" s="238"/>
      <c r="S35" s="238" t="s">
        <v>135</v>
      </c>
      <c r="T35" s="239" t="s">
        <v>126</v>
      </c>
      <c r="U35" s="220">
        <v>0</v>
      </c>
      <c r="V35" s="220">
        <f>ROUND(E35*U35,2)</f>
        <v>0</v>
      </c>
      <c r="W35" s="220"/>
      <c r="X35" s="220" t="s">
        <v>127</v>
      </c>
      <c r="Y35" s="220" t="s">
        <v>128</v>
      </c>
      <c r="Z35" s="209"/>
      <c r="AA35" s="209"/>
      <c r="AB35" s="209"/>
      <c r="AC35" s="209"/>
      <c r="AD35" s="209"/>
      <c r="AE35" s="209"/>
      <c r="AF35" s="209"/>
      <c r="AG35" s="209" t="s">
        <v>129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2" x14ac:dyDescent="0.25">
      <c r="A36" s="216"/>
      <c r="B36" s="217"/>
      <c r="C36" s="250"/>
      <c r="D36" s="244"/>
      <c r="E36" s="244"/>
      <c r="F36" s="244"/>
      <c r="G36" s="244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09"/>
      <c r="AA36" s="209"/>
      <c r="AB36" s="209"/>
      <c r="AC36" s="209"/>
      <c r="AD36" s="209"/>
      <c r="AE36" s="209"/>
      <c r="AF36" s="209"/>
      <c r="AG36" s="209" t="s">
        <v>132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1" x14ac:dyDescent="0.25">
      <c r="A37" s="233">
        <v>10</v>
      </c>
      <c r="B37" s="234" t="s">
        <v>158</v>
      </c>
      <c r="C37" s="246" t="s">
        <v>159</v>
      </c>
      <c r="D37" s="235" t="s">
        <v>157</v>
      </c>
      <c r="E37" s="236">
        <v>2</v>
      </c>
      <c r="F37" s="237"/>
      <c r="G37" s="238">
        <f>ROUND(E37*F37,2)</f>
        <v>0</v>
      </c>
      <c r="H37" s="237"/>
      <c r="I37" s="238">
        <f>ROUND(E37*H37,2)</f>
        <v>0</v>
      </c>
      <c r="J37" s="237"/>
      <c r="K37" s="238">
        <f>ROUND(E37*J37,2)</f>
        <v>0</v>
      </c>
      <c r="L37" s="238">
        <v>21</v>
      </c>
      <c r="M37" s="238">
        <f>G37*(1+L37/100)</f>
        <v>0</v>
      </c>
      <c r="N37" s="236">
        <v>0</v>
      </c>
      <c r="O37" s="236">
        <f>ROUND(E37*N37,2)</f>
        <v>0</v>
      </c>
      <c r="P37" s="236">
        <v>0</v>
      </c>
      <c r="Q37" s="236">
        <f>ROUND(E37*P37,2)</f>
        <v>0</v>
      </c>
      <c r="R37" s="238"/>
      <c r="S37" s="238" t="s">
        <v>135</v>
      </c>
      <c r="T37" s="239" t="s">
        <v>126</v>
      </c>
      <c r="U37" s="220">
        <v>0</v>
      </c>
      <c r="V37" s="220">
        <f>ROUND(E37*U37,2)</f>
        <v>0</v>
      </c>
      <c r="W37" s="220"/>
      <c r="X37" s="220" t="s">
        <v>127</v>
      </c>
      <c r="Y37" s="220" t="s">
        <v>128</v>
      </c>
      <c r="Z37" s="209"/>
      <c r="AA37" s="209"/>
      <c r="AB37" s="209"/>
      <c r="AC37" s="209"/>
      <c r="AD37" s="209"/>
      <c r="AE37" s="209"/>
      <c r="AF37" s="209"/>
      <c r="AG37" s="209" t="s">
        <v>129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2" x14ac:dyDescent="0.25">
      <c r="A38" s="216"/>
      <c r="B38" s="217"/>
      <c r="C38" s="250"/>
      <c r="D38" s="244"/>
      <c r="E38" s="244"/>
      <c r="F38" s="244"/>
      <c r="G38" s="244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09"/>
      <c r="AA38" s="209"/>
      <c r="AB38" s="209"/>
      <c r="AC38" s="209"/>
      <c r="AD38" s="209"/>
      <c r="AE38" s="209"/>
      <c r="AF38" s="209"/>
      <c r="AG38" s="209" t="s">
        <v>132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1" x14ac:dyDescent="0.25">
      <c r="A39" s="233">
        <v>11</v>
      </c>
      <c r="B39" s="234" t="s">
        <v>160</v>
      </c>
      <c r="C39" s="246" t="s">
        <v>161</v>
      </c>
      <c r="D39" s="235" t="s">
        <v>157</v>
      </c>
      <c r="E39" s="236">
        <v>1</v>
      </c>
      <c r="F39" s="237"/>
      <c r="G39" s="238">
        <f>ROUND(E39*F39,2)</f>
        <v>0</v>
      </c>
      <c r="H39" s="237"/>
      <c r="I39" s="238">
        <f>ROUND(E39*H39,2)</f>
        <v>0</v>
      </c>
      <c r="J39" s="237"/>
      <c r="K39" s="238">
        <f>ROUND(E39*J39,2)</f>
        <v>0</v>
      </c>
      <c r="L39" s="238">
        <v>21</v>
      </c>
      <c r="M39" s="238">
        <f>G39*(1+L39/100)</f>
        <v>0</v>
      </c>
      <c r="N39" s="236">
        <v>0</v>
      </c>
      <c r="O39" s="236">
        <f>ROUND(E39*N39,2)</f>
        <v>0</v>
      </c>
      <c r="P39" s="236">
        <v>0</v>
      </c>
      <c r="Q39" s="236">
        <f>ROUND(E39*P39,2)</f>
        <v>0</v>
      </c>
      <c r="R39" s="238"/>
      <c r="S39" s="238" t="s">
        <v>135</v>
      </c>
      <c r="T39" s="239" t="s">
        <v>126</v>
      </c>
      <c r="U39" s="220">
        <v>0</v>
      </c>
      <c r="V39" s="220">
        <f>ROUND(E39*U39,2)</f>
        <v>0</v>
      </c>
      <c r="W39" s="220"/>
      <c r="X39" s="220" t="s">
        <v>127</v>
      </c>
      <c r="Y39" s="220" t="s">
        <v>128</v>
      </c>
      <c r="Z39" s="209"/>
      <c r="AA39" s="209"/>
      <c r="AB39" s="209"/>
      <c r="AC39" s="209"/>
      <c r="AD39" s="209"/>
      <c r="AE39" s="209"/>
      <c r="AF39" s="209"/>
      <c r="AG39" s="209" t="s">
        <v>129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2" x14ac:dyDescent="0.25">
      <c r="A40" s="216"/>
      <c r="B40" s="217"/>
      <c r="C40" s="250"/>
      <c r="D40" s="244"/>
      <c r="E40" s="244"/>
      <c r="F40" s="244"/>
      <c r="G40" s="244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09"/>
      <c r="AA40" s="209"/>
      <c r="AB40" s="209"/>
      <c r="AC40" s="209"/>
      <c r="AD40" s="209"/>
      <c r="AE40" s="209"/>
      <c r="AF40" s="209"/>
      <c r="AG40" s="209" t="s">
        <v>132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1" x14ac:dyDescent="0.25">
      <c r="A41" s="233">
        <v>12</v>
      </c>
      <c r="B41" s="234" t="s">
        <v>162</v>
      </c>
      <c r="C41" s="246" t="s">
        <v>163</v>
      </c>
      <c r="D41" s="235" t="s">
        <v>164</v>
      </c>
      <c r="E41" s="236">
        <v>4</v>
      </c>
      <c r="F41" s="237"/>
      <c r="G41" s="238">
        <f>ROUND(E41*F41,2)</f>
        <v>0</v>
      </c>
      <c r="H41" s="237"/>
      <c r="I41" s="238">
        <f>ROUND(E41*H41,2)</f>
        <v>0</v>
      </c>
      <c r="J41" s="237"/>
      <c r="K41" s="238">
        <f>ROUND(E41*J41,2)</f>
        <v>0</v>
      </c>
      <c r="L41" s="238">
        <v>21</v>
      </c>
      <c r="M41" s="238">
        <f>G41*(1+L41/100)</f>
        <v>0</v>
      </c>
      <c r="N41" s="236">
        <v>0</v>
      </c>
      <c r="O41" s="236">
        <f>ROUND(E41*N41,2)</f>
        <v>0</v>
      </c>
      <c r="P41" s="236">
        <v>0</v>
      </c>
      <c r="Q41" s="236">
        <f>ROUND(E41*P41,2)</f>
        <v>0</v>
      </c>
      <c r="R41" s="238"/>
      <c r="S41" s="238" t="s">
        <v>135</v>
      </c>
      <c r="T41" s="239" t="s">
        <v>126</v>
      </c>
      <c r="U41" s="220">
        <v>0</v>
      </c>
      <c r="V41" s="220">
        <f>ROUND(E41*U41,2)</f>
        <v>0</v>
      </c>
      <c r="W41" s="220"/>
      <c r="X41" s="220" t="s">
        <v>127</v>
      </c>
      <c r="Y41" s="220" t="s">
        <v>128</v>
      </c>
      <c r="Z41" s="209"/>
      <c r="AA41" s="209"/>
      <c r="AB41" s="209"/>
      <c r="AC41" s="209"/>
      <c r="AD41" s="209"/>
      <c r="AE41" s="209"/>
      <c r="AF41" s="209"/>
      <c r="AG41" s="209" t="s">
        <v>129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2" x14ac:dyDescent="0.25">
      <c r="A42" s="216"/>
      <c r="B42" s="217"/>
      <c r="C42" s="250"/>
      <c r="D42" s="244"/>
      <c r="E42" s="244"/>
      <c r="F42" s="244"/>
      <c r="G42" s="244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09"/>
      <c r="AA42" s="209"/>
      <c r="AB42" s="209"/>
      <c r="AC42" s="209"/>
      <c r="AD42" s="209"/>
      <c r="AE42" s="209"/>
      <c r="AF42" s="209"/>
      <c r="AG42" s="209" t="s">
        <v>132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x14ac:dyDescent="0.25">
      <c r="A43" s="3"/>
      <c r="B43" s="4"/>
      <c r="C43" s="251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E43">
        <v>15</v>
      </c>
      <c r="AF43">
        <v>21</v>
      </c>
      <c r="AG43" t="s">
        <v>106</v>
      </c>
    </row>
    <row r="44" spans="1:60" x14ac:dyDescent="0.25">
      <c r="A44" s="212"/>
      <c r="B44" s="213" t="s">
        <v>29</v>
      </c>
      <c r="C44" s="252"/>
      <c r="D44" s="214"/>
      <c r="E44" s="215"/>
      <c r="F44" s="215"/>
      <c r="G44" s="232">
        <f>G8+G20+G27+G34</f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E44">
        <f>SUMIF(L7:L42,AE43,G7:G42)</f>
        <v>0</v>
      </c>
      <c r="AF44">
        <f>SUMIF(L7:L42,AF43,G7:G42)</f>
        <v>0</v>
      </c>
      <c r="AG44" t="s">
        <v>165</v>
      </c>
    </row>
    <row r="45" spans="1:60" x14ac:dyDescent="0.25">
      <c r="C45" s="253"/>
      <c r="D45" s="10"/>
      <c r="AG45" t="s">
        <v>166</v>
      </c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NUe6zy+icUGqKxCo19TNCGj1J8xdKaIpW8kjseqxBWcyYIUAlQPqiQTbpcgJ4RhjrZQitNm78cHAn/JHWeAdpQ==" saltValue="lkVIvMY0o1xupLBHciQRxg==" spinCount="100000" sheet="1" formatRows="0"/>
  <mergeCells count="23">
    <mergeCell ref="C33:G33"/>
    <mergeCell ref="C36:G36"/>
    <mergeCell ref="C38:G38"/>
    <mergeCell ref="C40:G40"/>
    <mergeCell ref="C42:G42"/>
    <mergeCell ref="C22:G22"/>
    <mergeCell ref="C23:G23"/>
    <mergeCell ref="C25:G25"/>
    <mergeCell ref="C26:G26"/>
    <mergeCell ref="C29:G29"/>
    <mergeCell ref="C31:G31"/>
    <mergeCell ref="C13:G13"/>
    <mergeCell ref="C14:G14"/>
    <mergeCell ref="C15:G15"/>
    <mergeCell ref="C17:G17"/>
    <mergeCell ref="C18:G18"/>
    <mergeCell ref="C19:G19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9823F-7685-438C-95D8-733F82A3D67D}">
  <sheetPr>
    <outlinePr summaryBelow="0"/>
  </sheetPr>
  <dimension ref="A1:BH5000"/>
  <sheetViews>
    <sheetView workbookViewId="0">
      <pane ySplit="7" topLeftCell="A50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3" customWidth="1"/>
    <col min="3" max="3" width="63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4" t="s">
        <v>167</v>
      </c>
      <c r="B1" s="194"/>
      <c r="C1" s="194"/>
      <c r="D1" s="194"/>
      <c r="E1" s="194"/>
      <c r="F1" s="194"/>
      <c r="G1" s="194"/>
      <c r="AG1" t="s">
        <v>93</v>
      </c>
    </row>
    <row r="2" spans="1:60" ht="25.05" customHeight="1" x14ac:dyDescent="0.25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94</v>
      </c>
    </row>
    <row r="3" spans="1:60" ht="25.05" customHeight="1" x14ac:dyDescent="0.25">
      <c r="A3" s="195" t="s">
        <v>8</v>
      </c>
      <c r="B3" s="49" t="s">
        <v>48</v>
      </c>
      <c r="C3" s="198" t="s">
        <v>49</v>
      </c>
      <c r="D3" s="196"/>
      <c r="E3" s="196"/>
      <c r="F3" s="196"/>
      <c r="G3" s="197"/>
      <c r="AC3" s="173" t="s">
        <v>94</v>
      </c>
      <c r="AG3" t="s">
        <v>96</v>
      </c>
    </row>
    <row r="4" spans="1:60" ht="25.05" customHeight="1" x14ac:dyDescent="0.25">
      <c r="A4" s="199" t="s">
        <v>9</v>
      </c>
      <c r="B4" s="200" t="s">
        <v>48</v>
      </c>
      <c r="C4" s="201" t="s">
        <v>49</v>
      </c>
      <c r="D4" s="202"/>
      <c r="E4" s="202"/>
      <c r="F4" s="202"/>
      <c r="G4" s="203"/>
      <c r="AG4" t="s">
        <v>97</v>
      </c>
    </row>
    <row r="5" spans="1:60" x14ac:dyDescent="0.25">
      <c r="D5" s="10"/>
    </row>
    <row r="6" spans="1:60" ht="39.6" x14ac:dyDescent="0.25">
      <c r="A6" s="205" t="s">
        <v>98</v>
      </c>
      <c r="B6" s="207" t="s">
        <v>99</v>
      </c>
      <c r="C6" s="207" t="s">
        <v>100</v>
      </c>
      <c r="D6" s="206" t="s">
        <v>101</v>
      </c>
      <c r="E6" s="205" t="s">
        <v>102</v>
      </c>
      <c r="F6" s="204" t="s">
        <v>103</v>
      </c>
      <c r="G6" s="205" t="s">
        <v>29</v>
      </c>
      <c r="H6" s="208" t="s">
        <v>30</v>
      </c>
      <c r="I6" s="208" t="s">
        <v>104</v>
      </c>
      <c r="J6" s="208" t="s">
        <v>31</v>
      </c>
      <c r="K6" s="208" t="s">
        <v>105</v>
      </c>
      <c r="L6" s="208" t="s">
        <v>106</v>
      </c>
      <c r="M6" s="208" t="s">
        <v>107</v>
      </c>
      <c r="N6" s="208" t="s">
        <v>108</v>
      </c>
      <c r="O6" s="208" t="s">
        <v>109</v>
      </c>
      <c r="P6" s="208" t="s">
        <v>110</v>
      </c>
      <c r="Q6" s="208" t="s">
        <v>111</v>
      </c>
      <c r="R6" s="208" t="s">
        <v>112</v>
      </c>
      <c r="S6" s="208" t="s">
        <v>113</v>
      </c>
      <c r="T6" s="208" t="s">
        <v>114</v>
      </c>
      <c r="U6" s="208" t="s">
        <v>115</v>
      </c>
      <c r="V6" s="208" t="s">
        <v>116</v>
      </c>
      <c r="W6" s="208" t="s">
        <v>117</v>
      </c>
      <c r="X6" s="208" t="s">
        <v>118</v>
      </c>
      <c r="Y6" s="208" t="s">
        <v>119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23" t="s">
        <v>120</v>
      </c>
      <c r="B8" s="224" t="s">
        <v>66</v>
      </c>
      <c r="C8" s="245" t="s">
        <v>67</v>
      </c>
      <c r="D8" s="225"/>
      <c r="E8" s="226"/>
      <c r="F8" s="227"/>
      <c r="G8" s="227">
        <f>SUMIF(AG9:AG10,"&lt;&gt;NOR",G9:G10)</f>
        <v>0</v>
      </c>
      <c r="H8" s="227"/>
      <c r="I8" s="227">
        <f>SUM(I9:I10)</f>
        <v>0</v>
      </c>
      <c r="J8" s="227"/>
      <c r="K8" s="227">
        <f>SUM(K9:K10)</f>
        <v>0</v>
      </c>
      <c r="L8" s="227"/>
      <c r="M8" s="227">
        <f>SUM(M9:M10)</f>
        <v>0</v>
      </c>
      <c r="N8" s="226"/>
      <c r="O8" s="226">
        <f>SUM(O9:O10)</f>
        <v>0</v>
      </c>
      <c r="P8" s="226"/>
      <c r="Q8" s="226">
        <f>SUM(Q9:Q10)</f>
        <v>0</v>
      </c>
      <c r="R8" s="227"/>
      <c r="S8" s="227"/>
      <c r="T8" s="228"/>
      <c r="U8" s="222"/>
      <c r="V8" s="222">
        <f>SUM(V9:V10)</f>
        <v>0</v>
      </c>
      <c r="W8" s="222"/>
      <c r="X8" s="222"/>
      <c r="Y8" s="222"/>
      <c r="AG8" t="s">
        <v>121</v>
      </c>
    </row>
    <row r="9" spans="1:60" outlineLevel="1" x14ac:dyDescent="0.25">
      <c r="A9" s="233">
        <v>1</v>
      </c>
      <c r="B9" s="234" t="s">
        <v>168</v>
      </c>
      <c r="C9" s="246" t="s">
        <v>169</v>
      </c>
      <c r="D9" s="235" t="s">
        <v>170</v>
      </c>
      <c r="E9" s="236">
        <v>32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8"/>
      <c r="S9" s="238" t="s">
        <v>135</v>
      </c>
      <c r="T9" s="239" t="s">
        <v>126</v>
      </c>
      <c r="U9" s="220">
        <v>0</v>
      </c>
      <c r="V9" s="220">
        <f>ROUND(E9*U9,2)</f>
        <v>0</v>
      </c>
      <c r="W9" s="220"/>
      <c r="X9" s="220" t="s">
        <v>149</v>
      </c>
      <c r="Y9" s="220" t="s">
        <v>128</v>
      </c>
      <c r="Z9" s="209"/>
      <c r="AA9" s="209"/>
      <c r="AB9" s="209"/>
      <c r="AC9" s="209"/>
      <c r="AD9" s="209"/>
      <c r="AE9" s="209"/>
      <c r="AF9" s="209"/>
      <c r="AG9" s="209" t="s">
        <v>171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5">
      <c r="A10" s="216"/>
      <c r="B10" s="217"/>
      <c r="C10" s="250"/>
      <c r="D10" s="244"/>
      <c r="E10" s="244"/>
      <c r="F10" s="244"/>
      <c r="G10" s="244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09"/>
      <c r="AA10" s="209"/>
      <c r="AB10" s="209"/>
      <c r="AC10" s="209"/>
      <c r="AD10" s="209"/>
      <c r="AE10" s="209"/>
      <c r="AF10" s="209"/>
      <c r="AG10" s="209" t="s">
        <v>132</v>
      </c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x14ac:dyDescent="0.25">
      <c r="A11" s="223" t="s">
        <v>120</v>
      </c>
      <c r="B11" s="224" t="s">
        <v>70</v>
      </c>
      <c r="C11" s="245" t="s">
        <v>71</v>
      </c>
      <c r="D11" s="225"/>
      <c r="E11" s="226"/>
      <c r="F11" s="227"/>
      <c r="G11" s="227">
        <f>SUMIF(AG12:AG13,"&lt;&gt;NOR",G12:G13)</f>
        <v>0</v>
      </c>
      <c r="H11" s="227"/>
      <c r="I11" s="227">
        <f>SUM(I12:I13)</f>
        <v>0</v>
      </c>
      <c r="J11" s="227"/>
      <c r="K11" s="227">
        <f>SUM(K12:K13)</f>
        <v>0</v>
      </c>
      <c r="L11" s="227"/>
      <c r="M11" s="227">
        <f>SUM(M12:M13)</f>
        <v>0</v>
      </c>
      <c r="N11" s="226"/>
      <c r="O11" s="226">
        <f>SUM(O12:O13)</f>
        <v>0</v>
      </c>
      <c r="P11" s="226"/>
      <c r="Q11" s="226">
        <f>SUM(Q12:Q13)</f>
        <v>0</v>
      </c>
      <c r="R11" s="227"/>
      <c r="S11" s="227"/>
      <c r="T11" s="228"/>
      <c r="U11" s="222"/>
      <c r="V11" s="222">
        <f>SUM(V12:V13)</f>
        <v>0</v>
      </c>
      <c r="W11" s="222"/>
      <c r="X11" s="222"/>
      <c r="Y11" s="222"/>
      <c r="AG11" t="s">
        <v>121</v>
      </c>
    </row>
    <row r="12" spans="1:60" outlineLevel="1" x14ac:dyDescent="0.25">
      <c r="A12" s="233">
        <v>2</v>
      </c>
      <c r="B12" s="234" t="s">
        <v>172</v>
      </c>
      <c r="C12" s="246" t="s">
        <v>173</v>
      </c>
      <c r="D12" s="235" t="s">
        <v>170</v>
      </c>
      <c r="E12" s="236">
        <v>8</v>
      </c>
      <c r="F12" s="237"/>
      <c r="G12" s="238">
        <f>ROUND(E12*F12,2)</f>
        <v>0</v>
      </c>
      <c r="H12" s="237"/>
      <c r="I12" s="238">
        <f>ROUND(E12*H12,2)</f>
        <v>0</v>
      </c>
      <c r="J12" s="237"/>
      <c r="K12" s="238">
        <f>ROUND(E12*J12,2)</f>
        <v>0</v>
      </c>
      <c r="L12" s="238">
        <v>21</v>
      </c>
      <c r="M12" s="238">
        <f>G12*(1+L12/100)</f>
        <v>0</v>
      </c>
      <c r="N12" s="236">
        <v>0</v>
      </c>
      <c r="O12" s="236">
        <f>ROUND(E12*N12,2)</f>
        <v>0</v>
      </c>
      <c r="P12" s="236">
        <v>0</v>
      </c>
      <c r="Q12" s="236">
        <f>ROUND(E12*P12,2)</f>
        <v>0</v>
      </c>
      <c r="R12" s="238"/>
      <c r="S12" s="238" t="s">
        <v>135</v>
      </c>
      <c r="T12" s="239" t="s">
        <v>126</v>
      </c>
      <c r="U12" s="220">
        <v>0</v>
      </c>
      <c r="V12" s="220">
        <f>ROUND(E12*U12,2)</f>
        <v>0</v>
      </c>
      <c r="W12" s="220"/>
      <c r="X12" s="220" t="s">
        <v>149</v>
      </c>
      <c r="Y12" s="220" t="s">
        <v>128</v>
      </c>
      <c r="Z12" s="209"/>
      <c r="AA12" s="209"/>
      <c r="AB12" s="209"/>
      <c r="AC12" s="209"/>
      <c r="AD12" s="209"/>
      <c r="AE12" s="209"/>
      <c r="AF12" s="209"/>
      <c r="AG12" s="209" t="s">
        <v>171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2" x14ac:dyDescent="0.25">
      <c r="A13" s="216"/>
      <c r="B13" s="217"/>
      <c r="C13" s="250"/>
      <c r="D13" s="244"/>
      <c r="E13" s="244"/>
      <c r="F13" s="244"/>
      <c r="G13" s="244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09"/>
      <c r="AA13" s="209"/>
      <c r="AB13" s="209"/>
      <c r="AC13" s="209"/>
      <c r="AD13" s="209"/>
      <c r="AE13" s="209"/>
      <c r="AF13" s="209"/>
      <c r="AG13" s="209" t="s">
        <v>132</v>
      </c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x14ac:dyDescent="0.25">
      <c r="A14" s="212" t="s">
        <v>120</v>
      </c>
      <c r="B14" s="213" t="s">
        <v>72</v>
      </c>
      <c r="C14" s="252" t="s">
        <v>73</v>
      </c>
      <c r="D14" s="229"/>
      <c r="E14" s="230"/>
      <c r="F14" s="231"/>
      <c r="G14" s="231">
        <f>SUMIF(AG15:AG71,"&lt;&gt;NOR",G15:G71)</f>
        <v>0</v>
      </c>
      <c r="H14" s="231"/>
      <c r="I14" s="231">
        <f>SUM(I15:I71)</f>
        <v>0</v>
      </c>
      <c r="J14" s="231"/>
      <c r="K14" s="231">
        <f>SUM(K15:K71)</f>
        <v>0</v>
      </c>
      <c r="L14" s="231"/>
      <c r="M14" s="231">
        <f>SUM(M15:M71)</f>
        <v>0</v>
      </c>
      <c r="N14" s="230"/>
      <c r="O14" s="230">
        <f>SUM(O15:O71)</f>
        <v>0</v>
      </c>
      <c r="P14" s="230"/>
      <c r="Q14" s="230">
        <f>SUM(Q15:Q71)</f>
        <v>0</v>
      </c>
      <c r="R14" s="231"/>
      <c r="S14" s="231"/>
      <c r="T14" s="232"/>
      <c r="U14" s="222"/>
      <c r="V14" s="222">
        <f>SUM(V15:V71)</f>
        <v>0</v>
      </c>
      <c r="W14" s="222"/>
      <c r="X14" s="222"/>
      <c r="Y14" s="222"/>
      <c r="AG14" t="s">
        <v>121</v>
      </c>
    </row>
    <row r="15" spans="1:60" outlineLevel="1" x14ac:dyDescent="0.25">
      <c r="A15" s="216"/>
      <c r="B15" s="217"/>
      <c r="C15" s="247" t="s">
        <v>174</v>
      </c>
      <c r="D15" s="241"/>
      <c r="E15" s="241"/>
      <c r="F15" s="241"/>
      <c r="G15" s="241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09"/>
      <c r="AA15" s="209"/>
      <c r="AB15" s="209"/>
      <c r="AC15" s="209"/>
      <c r="AD15" s="209"/>
      <c r="AE15" s="209"/>
      <c r="AF15" s="209"/>
      <c r="AG15" s="209" t="s">
        <v>131</v>
      </c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</row>
    <row r="16" spans="1:60" ht="30.6" outlineLevel="1" x14ac:dyDescent="0.25">
      <c r="A16" s="233">
        <v>3</v>
      </c>
      <c r="B16" s="234" t="s">
        <v>175</v>
      </c>
      <c r="C16" s="246" t="s">
        <v>176</v>
      </c>
      <c r="D16" s="235" t="s">
        <v>177</v>
      </c>
      <c r="E16" s="236">
        <v>1</v>
      </c>
      <c r="F16" s="237"/>
      <c r="G16" s="238">
        <f>ROUND(E16*F16,2)</f>
        <v>0</v>
      </c>
      <c r="H16" s="237"/>
      <c r="I16" s="238">
        <f>ROUND(E16*H16,2)</f>
        <v>0</v>
      </c>
      <c r="J16" s="237"/>
      <c r="K16" s="238">
        <f>ROUND(E16*J16,2)</f>
        <v>0</v>
      </c>
      <c r="L16" s="238">
        <v>21</v>
      </c>
      <c r="M16" s="238">
        <f>G16*(1+L16/100)</f>
        <v>0</v>
      </c>
      <c r="N16" s="236">
        <v>0</v>
      </c>
      <c r="O16" s="236">
        <f>ROUND(E16*N16,2)</f>
        <v>0</v>
      </c>
      <c r="P16" s="236">
        <v>0</v>
      </c>
      <c r="Q16" s="236">
        <f>ROUND(E16*P16,2)</f>
        <v>0</v>
      </c>
      <c r="R16" s="238"/>
      <c r="S16" s="238" t="s">
        <v>135</v>
      </c>
      <c r="T16" s="239" t="s">
        <v>126</v>
      </c>
      <c r="U16" s="220">
        <v>0</v>
      </c>
      <c r="V16" s="220">
        <f>ROUND(E16*U16,2)</f>
        <v>0</v>
      </c>
      <c r="W16" s="220"/>
      <c r="X16" s="220" t="s">
        <v>149</v>
      </c>
      <c r="Y16" s="220" t="s">
        <v>128</v>
      </c>
      <c r="Z16" s="209"/>
      <c r="AA16" s="209"/>
      <c r="AB16" s="209"/>
      <c r="AC16" s="209"/>
      <c r="AD16" s="209"/>
      <c r="AE16" s="209"/>
      <c r="AF16" s="209"/>
      <c r="AG16" s="209" t="s">
        <v>171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2" x14ac:dyDescent="0.25">
      <c r="A17" s="216"/>
      <c r="B17" s="217"/>
      <c r="C17" s="247" t="s">
        <v>229</v>
      </c>
      <c r="D17" s="241"/>
      <c r="E17" s="241"/>
      <c r="F17" s="241"/>
      <c r="G17" s="241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09"/>
      <c r="AA17" s="209"/>
      <c r="AB17" s="209"/>
      <c r="AC17" s="209"/>
      <c r="AD17" s="209"/>
      <c r="AE17" s="209"/>
      <c r="AF17" s="209"/>
      <c r="AG17" s="209" t="s">
        <v>131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3" x14ac:dyDescent="0.25">
      <c r="A18" s="216"/>
      <c r="B18" s="217"/>
      <c r="C18" s="249" t="s">
        <v>178</v>
      </c>
      <c r="D18" s="243"/>
      <c r="E18" s="243"/>
      <c r="F18" s="243"/>
      <c r="G18" s="243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09"/>
      <c r="AA18" s="209"/>
      <c r="AB18" s="209"/>
      <c r="AC18" s="209"/>
      <c r="AD18" s="209"/>
      <c r="AE18" s="209"/>
      <c r="AF18" s="209"/>
      <c r="AG18" s="209" t="s">
        <v>131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3" x14ac:dyDescent="0.25">
      <c r="A19" s="216"/>
      <c r="B19" s="217"/>
      <c r="C19" s="249" t="s">
        <v>179</v>
      </c>
      <c r="D19" s="243"/>
      <c r="E19" s="243"/>
      <c r="F19" s="243"/>
      <c r="G19" s="243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09"/>
      <c r="AA19" s="209"/>
      <c r="AB19" s="209"/>
      <c r="AC19" s="209"/>
      <c r="AD19" s="209"/>
      <c r="AE19" s="209"/>
      <c r="AF19" s="209"/>
      <c r="AG19" s="209" t="s">
        <v>131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outlineLevel="2" x14ac:dyDescent="0.25">
      <c r="A20" s="216"/>
      <c r="B20" s="217"/>
      <c r="C20" s="248"/>
      <c r="D20" s="242"/>
      <c r="E20" s="242"/>
      <c r="F20" s="242"/>
      <c r="G20" s="242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09"/>
      <c r="AA20" s="209"/>
      <c r="AB20" s="209"/>
      <c r="AC20" s="209"/>
      <c r="AD20" s="209"/>
      <c r="AE20" s="209"/>
      <c r="AF20" s="209"/>
      <c r="AG20" s="209" t="s">
        <v>132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1" x14ac:dyDescent="0.25">
      <c r="A21" s="233">
        <v>4</v>
      </c>
      <c r="B21" s="234" t="s">
        <v>180</v>
      </c>
      <c r="C21" s="246" t="s">
        <v>181</v>
      </c>
      <c r="D21" s="235" t="s">
        <v>182</v>
      </c>
      <c r="E21" s="236">
        <v>15</v>
      </c>
      <c r="F21" s="237"/>
      <c r="G21" s="238">
        <f>ROUND(E21*F21,2)</f>
        <v>0</v>
      </c>
      <c r="H21" s="237"/>
      <c r="I21" s="238">
        <f>ROUND(E21*H21,2)</f>
        <v>0</v>
      </c>
      <c r="J21" s="237"/>
      <c r="K21" s="238">
        <f>ROUND(E21*J21,2)</f>
        <v>0</v>
      </c>
      <c r="L21" s="238">
        <v>21</v>
      </c>
      <c r="M21" s="238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8"/>
      <c r="S21" s="238" t="s">
        <v>135</v>
      </c>
      <c r="T21" s="239" t="s">
        <v>126</v>
      </c>
      <c r="U21" s="220">
        <v>0</v>
      </c>
      <c r="V21" s="220">
        <f>ROUND(E21*U21,2)</f>
        <v>0</v>
      </c>
      <c r="W21" s="220"/>
      <c r="X21" s="220" t="s">
        <v>149</v>
      </c>
      <c r="Y21" s="220" t="s">
        <v>128</v>
      </c>
      <c r="Z21" s="209"/>
      <c r="AA21" s="209"/>
      <c r="AB21" s="209"/>
      <c r="AC21" s="209"/>
      <c r="AD21" s="209"/>
      <c r="AE21" s="209"/>
      <c r="AF21" s="209"/>
      <c r="AG21" s="209" t="s">
        <v>171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2" x14ac:dyDescent="0.25">
      <c r="A22" s="216"/>
      <c r="B22" s="217"/>
      <c r="C22" s="250"/>
      <c r="D22" s="244"/>
      <c r="E22" s="244"/>
      <c r="F22" s="244"/>
      <c r="G22" s="244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09"/>
      <c r="AA22" s="209"/>
      <c r="AB22" s="209"/>
      <c r="AC22" s="209"/>
      <c r="AD22" s="209"/>
      <c r="AE22" s="209"/>
      <c r="AF22" s="209"/>
      <c r="AG22" s="209" t="s">
        <v>132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1" x14ac:dyDescent="0.25">
      <c r="A23" s="233">
        <v>5</v>
      </c>
      <c r="B23" s="234" t="s">
        <v>183</v>
      </c>
      <c r="C23" s="246" t="s">
        <v>184</v>
      </c>
      <c r="D23" s="235" t="s">
        <v>182</v>
      </c>
      <c r="E23" s="236">
        <v>15</v>
      </c>
      <c r="F23" s="237"/>
      <c r="G23" s="238">
        <f>ROUND(E23*F23,2)</f>
        <v>0</v>
      </c>
      <c r="H23" s="237"/>
      <c r="I23" s="238">
        <f>ROUND(E23*H23,2)</f>
        <v>0</v>
      </c>
      <c r="J23" s="237"/>
      <c r="K23" s="238">
        <f>ROUND(E23*J23,2)</f>
        <v>0</v>
      </c>
      <c r="L23" s="238">
        <v>21</v>
      </c>
      <c r="M23" s="238">
        <f>G23*(1+L23/100)</f>
        <v>0</v>
      </c>
      <c r="N23" s="236">
        <v>0</v>
      </c>
      <c r="O23" s="236">
        <f>ROUND(E23*N23,2)</f>
        <v>0</v>
      </c>
      <c r="P23" s="236">
        <v>0</v>
      </c>
      <c r="Q23" s="236">
        <f>ROUND(E23*P23,2)</f>
        <v>0</v>
      </c>
      <c r="R23" s="238"/>
      <c r="S23" s="238" t="s">
        <v>135</v>
      </c>
      <c r="T23" s="239" t="s">
        <v>126</v>
      </c>
      <c r="U23" s="220">
        <v>0</v>
      </c>
      <c r="V23" s="220">
        <f>ROUND(E23*U23,2)</f>
        <v>0</v>
      </c>
      <c r="W23" s="220"/>
      <c r="X23" s="220" t="s">
        <v>149</v>
      </c>
      <c r="Y23" s="220" t="s">
        <v>128</v>
      </c>
      <c r="Z23" s="209"/>
      <c r="AA23" s="209"/>
      <c r="AB23" s="209"/>
      <c r="AC23" s="209"/>
      <c r="AD23" s="209"/>
      <c r="AE23" s="209"/>
      <c r="AF23" s="209"/>
      <c r="AG23" s="209" t="s">
        <v>171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2" x14ac:dyDescent="0.25">
      <c r="A24" s="216"/>
      <c r="B24" s="217"/>
      <c r="C24" s="250"/>
      <c r="D24" s="244"/>
      <c r="E24" s="244"/>
      <c r="F24" s="244"/>
      <c r="G24" s="244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09"/>
      <c r="AA24" s="209"/>
      <c r="AB24" s="209"/>
      <c r="AC24" s="209"/>
      <c r="AD24" s="209"/>
      <c r="AE24" s="209"/>
      <c r="AF24" s="209"/>
      <c r="AG24" s="209" t="s">
        <v>132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outlineLevel="1" x14ac:dyDescent="0.25">
      <c r="A25" s="233">
        <v>6</v>
      </c>
      <c r="B25" s="234" t="s">
        <v>185</v>
      </c>
      <c r="C25" s="246" t="s">
        <v>186</v>
      </c>
      <c r="D25" s="235" t="s">
        <v>182</v>
      </c>
      <c r="E25" s="236">
        <v>15</v>
      </c>
      <c r="F25" s="237"/>
      <c r="G25" s="238">
        <f>ROUND(E25*F25,2)</f>
        <v>0</v>
      </c>
      <c r="H25" s="237"/>
      <c r="I25" s="238">
        <f>ROUND(E25*H25,2)</f>
        <v>0</v>
      </c>
      <c r="J25" s="237"/>
      <c r="K25" s="238">
        <f>ROUND(E25*J25,2)</f>
        <v>0</v>
      </c>
      <c r="L25" s="238">
        <v>21</v>
      </c>
      <c r="M25" s="238">
        <f>G25*(1+L25/100)</f>
        <v>0</v>
      </c>
      <c r="N25" s="236">
        <v>0</v>
      </c>
      <c r="O25" s="236">
        <f>ROUND(E25*N25,2)</f>
        <v>0</v>
      </c>
      <c r="P25" s="236">
        <v>0</v>
      </c>
      <c r="Q25" s="236">
        <f>ROUND(E25*P25,2)</f>
        <v>0</v>
      </c>
      <c r="R25" s="238"/>
      <c r="S25" s="238" t="s">
        <v>135</v>
      </c>
      <c r="T25" s="239" t="s">
        <v>126</v>
      </c>
      <c r="U25" s="220">
        <v>0</v>
      </c>
      <c r="V25" s="220">
        <f>ROUND(E25*U25,2)</f>
        <v>0</v>
      </c>
      <c r="W25" s="220"/>
      <c r="X25" s="220" t="s">
        <v>149</v>
      </c>
      <c r="Y25" s="220" t="s">
        <v>128</v>
      </c>
      <c r="Z25" s="209"/>
      <c r="AA25" s="209"/>
      <c r="AB25" s="209"/>
      <c r="AC25" s="209"/>
      <c r="AD25" s="209"/>
      <c r="AE25" s="209"/>
      <c r="AF25" s="209"/>
      <c r="AG25" s="209" t="s">
        <v>171</v>
      </c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</row>
    <row r="26" spans="1:60" outlineLevel="2" x14ac:dyDescent="0.25">
      <c r="A26" s="216"/>
      <c r="B26" s="217"/>
      <c r="C26" s="250"/>
      <c r="D26" s="244"/>
      <c r="E26" s="244"/>
      <c r="F26" s="244"/>
      <c r="G26" s="244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09"/>
      <c r="AA26" s="209"/>
      <c r="AB26" s="209"/>
      <c r="AC26" s="209"/>
      <c r="AD26" s="209"/>
      <c r="AE26" s="209"/>
      <c r="AF26" s="209"/>
      <c r="AG26" s="209" t="s">
        <v>132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ht="30.6" outlineLevel="1" x14ac:dyDescent="0.25">
      <c r="A27" s="233">
        <v>7</v>
      </c>
      <c r="B27" s="234" t="s">
        <v>187</v>
      </c>
      <c r="C27" s="246" t="s">
        <v>176</v>
      </c>
      <c r="D27" s="235" t="s">
        <v>188</v>
      </c>
      <c r="E27" s="236">
        <v>1</v>
      </c>
      <c r="F27" s="237"/>
      <c r="G27" s="238">
        <f>ROUND(E27*F27,2)</f>
        <v>0</v>
      </c>
      <c r="H27" s="237"/>
      <c r="I27" s="238">
        <f>ROUND(E27*H27,2)</f>
        <v>0</v>
      </c>
      <c r="J27" s="237"/>
      <c r="K27" s="238">
        <f>ROUND(E27*J27,2)</f>
        <v>0</v>
      </c>
      <c r="L27" s="238">
        <v>21</v>
      </c>
      <c r="M27" s="238">
        <f>G27*(1+L27/100)</f>
        <v>0</v>
      </c>
      <c r="N27" s="236">
        <v>0</v>
      </c>
      <c r="O27" s="236">
        <f>ROUND(E27*N27,2)</f>
        <v>0</v>
      </c>
      <c r="P27" s="236">
        <v>0</v>
      </c>
      <c r="Q27" s="236">
        <f>ROUND(E27*P27,2)</f>
        <v>0</v>
      </c>
      <c r="R27" s="238"/>
      <c r="S27" s="238" t="s">
        <v>135</v>
      </c>
      <c r="T27" s="239" t="s">
        <v>126</v>
      </c>
      <c r="U27" s="220">
        <v>0</v>
      </c>
      <c r="V27" s="220">
        <f>ROUND(E27*U27,2)</f>
        <v>0</v>
      </c>
      <c r="W27" s="220"/>
      <c r="X27" s="220" t="s">
        <v>149</v>
      </c>
      <c r="Y27" s="220" t="s">
        <v>128</v>
      </c>
      <c r="Z27" s="209"/>
      <c r="AA27" s="209"/>
      <c r="AB27" s="209"/>
      <c r="AC27" s="209"/>
      <c r="AD27" s="209"/>
      <c r="AE27" s="209"/>
      <c r="AF27" s="209"/>
      <c r="AG27" s="209" t="s">
        <v>171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2" x14ac:dyDescent="0.25">
      <c r="A28" s="216"/>
      <c r="B28" s="217"/>
      <c r="C28" s="247" t="s">
        <v>229</v>
      </c>
      <c r="D28" s="241"/>
      <c r="E28" s="241"/>
      <c r="F28" s="241"/>
      <c r="G28" s="241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09"/>
      <c r="AA28" s="209"/>
      <c r="AB28" s="209"/>
      <c r="AC28" s="209"/>
      <c r="AD28" s="209"/>
      <c r="AE28" s="209"/>
      <c r="AF28" s="209"/>
      <c r="AG28" s="209" t="s">
        <v>131</v>
      </c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3" x14ac:dyDescent="0.25">
      <c r="A29" s="216"/>
      <c r="B29" s="217"/>
      <c r="C29" s="249" t="s">
        <v>178</v>
      </c>
      <c r="D29" s="243"/>
      <c r="E29" s="243"/>
      <c r="F29" s="243"/>
      <c r="G29" s="243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09"/>
      <c r="AA29" s="209"/>
      <c r="AB29" s="209"/>
      <c r="AC29" s="209"/>
      <c r="AD29" s="209"/>
      <c r="AE29" s="209"/>
      <c r="AF29" s="209"/>
      <c r="AG29" s="209" t="s">
        <v>131</v>
      </c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3" x14ac:dyDescent="0.25">
      <c r="A30" s="216"/>
      <c r="B30" s="217"/>
      <c r="C30" s="249" t="s">
        <v>179</v>
      </c>
      <c r="D30" s="243"/>
      <c r="E30" s="243"/>
      <c r="F30" s="243"/>
      <c r="G30" s="243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09"/>
      <c r="AA30" s="209"/>
      <c r="AB30" s="209"/>
      <c r="AC30" s="209"/>
      <c r="AD30" s="209"/>
      <c r="AE30" s="209"/>
      <c r="AF30" s="209"/>
      <c r="AG30" s="209" t="s">
        <v>131</v>
      </c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2" x14ac:dyDescent="0.25">
      <c r="A31" s="216"/>
      <c r="B31" s="217"/>
      <c r="C31" s="248"/>
      <c r="D31" s="242"/>
      <c r="E31" s="242"/>
      <c r="F31" s="242"/>
      <c r="G31" s="242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09"/>
      <c r="AA31" s="209"/>
      <c r="AB31" s="209"/>
      <c r="AC31" s="209"/>
      <c r="AD31" s="209"/>
      <c r="AE31" s="209"/>
      <c r="AF31" s="209"/>
      <c r="AG31" s="209" t="s">
        <v>132</v>
      </c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1" x14ac:dyDescent="0.25">
      <c r="A32" s="233">
        <v>8</v>
      </c>
      <c r="B32" s="234" t="s">
        <v>189</v>
      </c>
      <c r="C32" s="246" t="s">
        <v>181</v>
      </c>
      <c r="D32" s="235" t="s">
        <v>182</v>
      </c>
      <c r="E32" s="236">
        <v>12</v>
      </c>
      <c r="F32" s="237"/>
      <c r="G32" s="238">
        <f>ROUND(E32*F32,2)</f>
        <v>0</v>
      </c>
      <c r="H32" s="237"/>
      <c r="I32" s="238">
        <f>ROUND(E32*H32,2)</f>
        <v>0</v>
      </c>
      <c r="J32" s="237"/>
      <c r="K32" s="238">
        <f>ROUND(E32*J32,2)</f>
        <v>0</v>
      </c>
      <c r="L32" s="238">
        <v>21</v>
      </c>
      <c r="M32" s="238">
        <f>G32*(1+L32/100)</f>
        <v>0</v>
      </c>
      <c r="N32" s="236">
        <v>0</v>
      </c>
      <c r="O32" s="236">
        <f>ROUND(E32*N32,2)</f>
        <v>0</v>
      </c>
      <c r="P32" s="236">
        <v>0</v>
      </c>
      <c r="Q32" s="236">
        <f>ROUND(E32*P32,2)</f>
        <v>0</v>
      </c>
      <c r="R32" s="238"/>
      <c r="S32" s="238" t="s">
        <v>135</v>
      </c>
      <c r="T32" s="239" t="s">
        <v>126</v>
      </c>
      <c r="U32" s="220">
        <v>0</v>
      </c>
      <c r="V32" s="220">
        <f>ROUND(E32*U32,2)</f>
        <v>0</v>
      </c>
      <c r="W32" s="220"/>
      <c r="X32" s="220" t="s">
        <v>149</v>
      </c>
      <c r="Y32" s="220" t="s">
        <v>128</v>
      </c>
      <c r="Z32" s="209"/>
      <c r="AA32" s="209"/>
      <c r="AB32" s="209"/>
      <c r="AC32" s="209"/>
      <c r="AD32" s="209"/>
      <c r="AE32" s="209"/>
      <c r="AF32" s="209"/>
      <c r="AG32" s="209" t="s">
        <v>171</v>
      </c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5">
      <c r="A33" s="216"/>
      <c r="B33" s="217"/>
      <c r="C33" s="250"/>
      <c r="D33" s="244"/>
      <c r="E33" s="244"/>
      <c r="F33" s="244"/>
      <c r="G33" s="244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09"/>
      <c r="AA33" s="209"/>
      <c r="AB33" s="209"/>
      <c r="AC33" s="209"/>
      <c r="AD33" s="209"/>
      <c r="AE33" s="209"/>
      <c r="AF33" s="209"/>
      <c r="AG33" s="209" t="s">
        <v>132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5">
      <c r="A34" s="233">
        <v>9</v>
      </c>
      <c r="B34" s="234" t="s">
        <v>190</v>
      </c>
      <c r="C34" s="246" t="s">
        <v>184</v>
      </c>
      <c r="D34" s="235" t="s">
        <v>182</v>
      </c>
      <c r="E34" s="236">
        <v>12</v>
      </c>
      <c r="F34" s="237"/>
      <c r="G34" s="238">
        <f>ROUND(E34*F34,2)</f>
        <v>0</v>
      </c>
      <c r="H34" s="237"/>
      <c r="I34" s="238">
        <f>ROUND(E34*H34,2)</f>
        <v>0</v>
      </c>
      <c r="J34" s="237"/>
      <c r="K34" s="238">
        <f>ROUND(E34*J34,2)</f>
        <v>0</v>
      </c>
      <c r="L34" s="238">
        <v>21</v>
      </c>
      <c r="M34" s="238">
        <f>G34*(1+L34/100)</f>
        <v>0</v>
      </c>
      <c r="N34" s="236">
        <v>0</v>
      </c>
      <c r="O34" s="236">
        <f>ROUND(E34*N34,2)</f>
        <v>0</v>
      </c>
      <c r="P34" s="236">
        <v>0</v>
      </c>
      <c r="Q34" s="236">
        <f>ROUND(E34*P34,2)</f>
        <v>0</v>
      </c>
      <c r="R34" s="238"/>
      <c r="S34" s="238" t="s">
        <v>135</v>
      </c>
      <c r="T34" s="239" t="s">
        <v>126</v>
      </c>
      <c r="U34" s="220">
        <v>0</v>
      </c>
      <c r="V34" s="220">
        <f>ROUND(E34*U34,2)</f>
        <v>0</v>
      </c>
      <c r="W34" s="220"/>
      <c r="X34" s="220" t="s">
        <v>149</v>
      </c>
      <c r="Y34" s="220" t="s">
        <v>128</v>
      </c>
      <c r="Z34" s="209"/>
      <c r="AA34" s="209"/>
      <c r="AB34" s="209"/>
      <c r="AC34" s="209"/>
      <c r="AD34" s="209"/>
      <c r="AE34" s="209"/>
      <c r="AF34" s="209"/>
      <c r="AG34" s="209" t="s">
        <v>171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2" x14ac:dyDescent="0.25">
      <c r="A35" s="216"/>
      <c r="B35" s="217"/>
      <c r="C35" s="250"/>
      <c r="D35" s="244"/>
      <c r="E35" s="244"/>
      <c r="F35" s="244"/>
      <c r="G35" s="244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09"/>
      <c r="AA35" s="209"/>
      <c r="AB35" s="209"/>
      <c r="AC35" s="209"/>
      <c r="AD35" s="209"/>
      <c r="AE35" s="209"/>
      <c r="AF35" s="209"/>
      <c r="AG35" s="209" t="s">
        <v>132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5">
      <c r="A36" s="233">
        <v>10</v>
      </c>
      <c r="B36" s="234" t="s">
        <v>191</v>
      </c>
      <c r="C36" s="246" t="s">
        <v>192</v>
      </c>
      <c r="D36" s="235" t="s">
        <v>182</v>
      </c>
      <c r="E36" s="236">
        <v>12</v>
      </c>
      <c r="F36" s="237"/>
      <c r="G36" s="238">
        <f>ROUND(E36*F36,2)</f>
        <v>0</v>
      </c>
      <c r="H36" s="237"/>
      <c r="I36" s="238">
        <f>ROUND(E36*H36,2)</f>
        <v>0</v>
      </c>
      <c r="J36" s="237"/>
      <c r="K36" s="238">
        <f>ROUND(E36*J36,2)</f>
        <v>0</v>
      </c>
      <c r="L36" s="238">
        <v>21</v>
      </c>
      <c r="M36" s="238">
        <f>G36*(1+L36/100)</f>
        <v>0</v>
      </c>
      <c r="N36" s="236">
        <v>0</v>
      </c>
      <c r="O36" s="236">
        <f>ROUND(E36*N36,2)</f>
        <v>0</v>
      </c>
      <c r="P36" s="236">
        <v>0</v>
      </c>
      <c r="Q36" s="236">
        <f>ROUND(E36*P36,2)</f>
        <v>0</v>
      </c>
      <c r="R36" s="238"/>
      <c r="S36" s="238" t="s">
        <v>135</v>
      </c>
      <c r="T36" s="239" t="s">
        <v>126</v>
      </c>
      <c r="U36" s="220">
        <v>0</v>
      </c>
      <c r="V36" s="220">
        <f>ROUND(E36*U36,2)</f>
        <v>0</v>
      </c>
      <c r="W36" s="220"/>
      <c r="X36" s="220" t="s">
        <v>149</v>
      </c>
      <c r="Y36" s="220" t="s">
        <v>128</v>
      </c>
      <c r="Z36" s="209"/>
      <c r="AA36" s="209"/>
      <c r="AB36" s="209"/>
      <c r="AC36" s="209"/>
      <c r="AD36" s="209"/>
      <c r="AE36" s="209"/>
      <c r="AF36" s="209"/>
      <c r="AG36" s="209" t="s">
        <v>171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2" x14ac:dyDescent="0.25">
      <c r="A37" s="216"/>
      <c r="B37" s="217"/>
      <c r="C37" s="250"/>
      <c r="D37" s="244"/>
      <c r="E37" s="244"/>
      <c r="F37" s="244"/>
      <c r="G37" s="244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09"/>
      <c r="AA37" s="209"/>
      <c r="AB37" s="209"/>
      <c r="AC37" s="209"/>
      <c r="AD37" s="209"/>
      <c r="AE37" s="209"/>
      <c r="AF37" s="209"/>
      <c r="AG37" s="209" t="s">
        <v>132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5">
      <c r="A38" s="233">
        <v>11</v>
      </c>
      <c r="B38" s="234" t="s">
        <v>193</v>
      </c>
      <c r="C38" s="246" t="s">
        <v>194</v>
      </c>
      <c r="D38" s="235" t="s">
        <v>177</v>
      </c>
      <c r="E38" s="236">
        <v>2</v>
      </c>
      <c r="F38" s="237"/>
      <c r="G38" s="238">
        <f>ROUND(E38*F38,2)</f>
        <v>0</v>
      </c>
      <c r="H38" s="237"/>
      <c r="I38" s="238">
        <f>ROUND(E38*H38,2)</f>
        <v>0</v>
      </c>
      <c r="J38" s="237"/>
      <c r="K38" s="238">
        <f>ROUND(E38*J38,2)</f>
        <v>0</v>
      </c>
      <c r="L38" s="238">
        <v>21</v>
      </c>
      <c r="M38" s="238">
        <f>G38*(1+L38/100)</f>
        <v>0</v>
      </c>
      <c r="N38" s="236">
        <v>0</v>
      </c>
      <c r="O38" s="236">
        <f>ROUND(E38*N38,2)</f>
        <v>0</v>
      </c>
      <c r="P38" s="236">
        <v>0</v>
      </c>
      <c r="Q38" s="236">
        <f>ROUND(E38*P38,2)</f>
        <v>0</v>
      </c>
      <c r="R38" s="238"/>
      <c r="S38" s="238" t="s">
        <v>135</v>
      </c>
      <c r="T38" s="239" t="s">
        <v>126</v>
      </c>
      <c r="U38" s="220">
        <v>0</v>
      </c>
      <c r="V38" s="220">
        <f>ROUND(E38*U38,2)</f>
        <v>0</v>
      </c>
      <c r="W38" s="220"/>
      <c r="X38" s="220" t="s">
        <v>149</v>
      </c>
      <c r="Y38" s="220" t="s">
        <v>128</v>
      </c>
      <c r="Z38" s="209"/>
      <c r="AA38" s="209"/>
      <c r="AB38" s="209"/>
      <c r="AC38" s="209"/>
      <c r="AD38" s="209"/>
      <c r="AE38" s="209"/>
      <c r="AF38" s="209"/>
      <c r="AG38" s="209" t="s">
        <v>171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2" x14ac:dyDescent="0.25">
      <c r="A39" s="216"/>
      <c r="B39" s="217"/>
      <c r="C39" s="250"/>
      <c r="D39" s="244"/>
      <c r="E39" s="244"/>
      <c r="F39" s="244"/>
      <c r="G39" s="244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09"/>
      <c r="AA39" s="209"/>
      <c r="AB39" s="209"/>
      <c r="AC39" s="209"/>
      <c r="AD39" s="209"/>
      <c r="AE39" s="209"/>
      <c r="AF39" s="209"/>
      <c r="AG39" s="209" t="s">
        <v>132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5">
      <c r="A40" s="233">
        <v>12</v>
      </c>
      <c r="B40" s="234" t="s">
        <v>195</v>
      </c>
      <c r="C40" s="246" t="s">
        <v>196</v>
      </c>
      <c r="D40" s="235" t="s">
        <v>148</v>
      </c>
      <c r="E40" s="236">
        <v>8</v>
      </c>
      <c r="F40" s="237"/>
      <c r="G40" s="238">
        <f>ROUND(E40*F40,2)</f>
        <v>0</v>
      </c>
      <c r="H40" s="237"/>
      <c r="I40" s="238">
        <f>ROUND(E40*H40,2)</f>
        <v>0</v>
      </c>
      <c r="J40" s="237"/>
      <c r="K40" s="238">
        <f>ROUND(E40*J40,2)</f>
        <v>0</v>
      </c>
      <c r="L40" s="238">
        <v>21</v>
      </c>
      <c r="M40" s="238">
        <f>G40*(1+L40/100)</f>
        <v>0</v>
      </c>
      <c r="N40" s="236">
        <v>0</v>
      </c>
      <c r="O40" s="236">
        <f>ROUND(E40*N40,2)</f>
        <v>0</v>
      </c>
      <c r="P40" s="236">
        <v>0</v>
      </c>
      <c r="Q40" s="236">
        <f>ROUND(E40*P40,2)</f>
        <v>0</v>
      </c>
      <c r="R40" s="238"/>
      <c r="S40" s="238" t="s">
        <v>135</v>
      </c>
      <c r="T40" s="239" t="s">
        <v>126</v>
      </c>
      <c r="U40" s="220">
        <v>0</v>
      </c>
      <c r="V40" s="220">
        <f>ROUND(E40*U40,2)</f>
        <v>0</v>
      </c>
      <c r="W40" s="220"/>
      <c r="X40" s="220" t="s">
        <v>149</v>
      </c>
      <c r="Y40" s="220" t="s">
        <v>128</v>
      </c>
      <c r="Z40" s="209"/>
      <c r="AA40" s="209"/>
      <c r="AB40" s="209"/>
      <c r="AC40" s="209"/>
      <c r="AD40" s="209"/>
      <c r="AE40" s="209"/>
      <c r="AF40" s="209"/>
      <c r="AG40" s="209" t="s">
        <v>171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2" x14ac:dyDescent="0.25">
      <c r="A41" s="216"/>
      <c r="B41" s="217"/>
      <c r="C41" s="250"/>
      <c r="D41" s="244"/>
      <c r="E41" s="244"/>
      <c r="F41" s="244"/>
      <c r="G41" s="244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09"/>
      <c r="AA41" s="209"/>
      <c r="AB41" s="209"/>
      <c r="AC41" s="209"/>
      <c r="AD41" s="209"/>
      <c r="AE41" s="209"/>
      <c r="AF41" s="209"/>
      <c r="AG41" s="209" t="s">
        <v>132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5">
      <c r="A42" s="233">
        <v>13</v>
      </c>
      <c r="B42" s="234" t="s">
        <v>197</v>
      </c>
      <c r="C42" s="246" t="s">
        <v>198</v>
      </c>
      <c r="D42" s="235" t="s">
        <v>177</v>
      </c>
      <c r="E42" s="236">
        <v>2</v>
      </c>
      <c r="F42" s="237"/>
      <c r="G42" s="238">
        <f>ROUND(E42*F42,2)</f>
        <v>0</v>
      </c>
      <c r="H42" s="237"/>
      <c r="I42" s="238">
        <f>ROUND(E42*H42,2)</f>
        <v>0</v>
      </c>
      <c r="J42" s="237"/>
      <c r="K42" s="238">
        <f>ROUND(E42*J42,2)</f>
        <v>0</v>
      </c>
      <c r="L42" s="238">
        <v>21</v>
      </c>
      <c r="M42" s="238">
        <f>G42*(1+L42/100)</f>
        <v>0</v>
      </c>
      <c r="N42" s="236">
        <v>0</v>
      </c>
      <c r="O42" s="236">
        <f>ROUND(E42*N42,2)</f>
        <v>0</v>
      </c>
      <c r="P42" s="236">
        <v>0</v>
      </c>
      <c r="Q42" s="236">
        <f>ROUND(E42*P42,2)</f>
        <v>0</v>
      </c>
      <c r="R42" s="238"/>
      <c r="S42" s="238" t="s">
        <v>135</v>
      </c>
      <c r="T42" s="239" t="s">
        <v>126</v>
      </c>
      <c r="U42" s="220">
        <v>0</v>
      </c>
      <c r="V42" s="220">
        <f>ROUND(E42*U42,2)</f>
        <v>0</v>
      </c>
      <c r="W42" s="220"/>
      <c r="X42" s="220" t="s">
        <v>149</v>
      </c>
      <c r="Y42" s="220" t="s">
        <v>128</v>
      </c>
      <c r="Z42" s="209"/>
      <c r="AA42" s="209"/>
      <c r="AB42" s="209"/>
      <c r="AC42" s="209"/>
      <c r="AD42" s="209"/>
      <c r="AE42" s="209"/>
      <c r="AF42" s="209"/>
      <c r="AG42" s="209" t="s">
        <v>171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2" x14ac:dyDescent="0.25">
      <c r="A43" s="216"/>
      <c r="B43" s="217"/>
      <c r="C43" s="250"/>
      <c r="D43" s="244"/>
      <c r="E43" s="244"/>
      <c r="F43" s="244"/>
      <c r="G43" s="244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09"/>
      <c r="AA43" s="209"/>
      <c r="AB43" s="209"/>
      <c r="AC43" s="209"/>
      <c r="AD43" s="209"/>
      <c r="AE43" s="209"/>
      <c r="AF43" s="209"/>
      <c r="AG43" s="209" t="s">
        <v>132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ht="20.399999999999999" outlineLevel="1" x14ac:dyDescent="0.25">
      <c r="A44" s="233">
        <v>14</v>
      </c>
      <c r="B44" s="234" t="s">
        <v>199</v>
      </c>
      <c r="C44" s="246" t="s">
        <v>200</v>
      </c>
      <c r="D44" s="235" t="s">
        <v>182</v>
      </c>
      <c r="E44" s="236">
        <v>5</v>
      </c>
      <c r="F44" s="237"/>
      <c r="G44" s="238">
        <f>ROUND(E44*F44,2)</f>
        <v>0</v>
      </c>
      <c r="H44" s="237"/>
      <c r="I44" s="238">
        <f>ROUND(E44*H44,2)</f>
        <v>0</v>
      </c>
      <c r="J44" s="237"/>
      <c r="K44" s="238">
        <f>ROUND(E44*J44,2)</f>
        <v>0</v>
      </c>
      <c r="L44" s="238">
        <v>21</v>
      </c>
      <c r="M44" s="238">
        <f>G44*(1+L44/100)</f>
        <v>0</v>
      </c>
      <c r="N44" s="236">
        <v>0</v>
      </c>
      <c r="O44" s="236">
        <f>ROUND(E44*N44,2)</f>
        <v>0</v>
      </c>
      <c r="P44" s="236">
        <v>0</v>
      </c>
      <c r="Q44" s="236">
        <f>ROUND(E44*P44,2)</f>
        <v>0</v>
      </c>
      <c r="R44" s="238"/>
      <c r="S44" s="238" t="s">
        <v>135</v>
      </c>
      <c r="T44" s="239" t="s">
        <v>126</v>
      </c>
      <c r="U44" s="220">
        <v>0</v>
      </c>
      <c r="V44" s="220">
        <f>ROUND(E44*U44,2)</f>
        <v>0</v>
      </c>
      <c r="W44" s="220"/>
      <c r="X44" s="220" t="s">
        <v>149</v>
      </c>
      <c r="Y44" s="220" t="s">
        <v>128</v>
      </c>
      <c r="Z44" s="209"/>
      <c r="AA44" s="209"/>
      <c r="AB44" s="209"/>
      <c r="AC44" s="209"/>
      <c r="AD44" s="209"/>
      <c r="AE44" s="209"/>
      <c r="AF44" s="209"/>
      <c r="AG44" s="209" t="s">
        <v>171</v>
      </c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</row>
    <row r="45" spans="1:60" outlineLevel="2" x14ac:dyDescent="0.25">
      <c r="A45" s="216"/>
      <c r="B45" s="217"/>
      <c r="C45" s="250"/>
      <c r="D45" s="244"/>
      <c r="E45" s="244"/>
      <c r="F45" s="244"/>
      <c r="G45" s="244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09"/>
      <c r="AA45" s="209"/>
      <c r="AB45" s="209"/>
      <c r="AC45" s="209"/>
      <c r="AD45" s="209"/>
      <c r="AE45" s="209"/>
      <c r="AF45" s="209"/>
      <c r="AG45" s="209" t="s">
        <v>132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ht="30.6" outlineLevel="1" x14ac:dyDescent="0.25">
      <c r="A46" s="233">
        <v>15</v>
      </c>
      <c r="B46" s="234" t="s">
        <v>201</v>
      </c>
      <c r="C46" s="246" t="s">
        <v>202</v>
      </c>
      <c r="D46" s="235" t="s">
        <v>177</v>
      </c>
      <c r="E46" s="236">
        <v>2</v>
      </c>
      <c r="F46" s="237"/>
      <c r="G46" s="238">
        <f>ROUND(E46*F46,2)</f>
        <v>0</v>
      </c>
      <c r="H46" s="237"/>
      <c r="I46" s="238">
        <f>ROUND(E46*H46,2)</f>
        <v>0</v>
      </c>
      <c r="J46" s="237"/>
      <c r="K46" s="238">
        <f>ROUND(E46*J46,2)</f>
        <v>0</v>
      </c>
      <c r="L46" s="238">
        <v>21</v>
      </c>
      <c r="M46" s="238">
        <f>G46*(1+L46/100)</f>
        <v>0</v>
      </c>
      <c r="N46" s="236">
        <v>0</v>
      </c>
      <c r="O46" s="236">
        <f>ROUND(E46*N46,2)</f>
        <v>0</v>
      </c>
      <c r="P46" s="236">
        <v>0</v>
      </c>
      <c r="Q46" s="236">
        <f>ROUND(E46*P46,2)</f>
        <v>0</v>
      </c>
      <c r="R46" s="238"/>
      <c r="S46" s="238" t="s">
        <v>135</v>
      </c>
      <c r="T46" s="239" t="s">
        <v>126</v>
      </c>
      <c r="U46" s="220">
        <v>0</v>
      </c>
      <c r="V46" s="220">
        <f>ROUND(E46*U46,2)</f>
        <v>0</v>
      </c>
      <c r="W46" s="220"/>
      <c r="X46" s="220" t="s">
        <v>149</v>
      </c>
      <c r="Y46" s="220" t="s">
        <v>128</v>
      </c>
      <c r="Z46" s="209"/>
      <c r="AA46" s="209"/>
      <c r="AB46" s="209"/>
      <c r="AC46" s="209"/>
      <c r="AD46" s="209"/>
      <c r="AE46" s="209"/>
      <c r="AF46" s="209"/>
      <c r="AG46" s="209" t="s">
        <v>171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2" x14ac:dyDescent="0.25">
      <c r="A47" s="216"/>
      <c r="B47" s="217"/>
      <c r="C47" s="247" t="s">
        <v>230</v>
      </c>
      <c r="D47" s="241"/>
      <c r="E47" s="241"/>
      <c r="F47" s="241"/>
      <c r="G47" s="241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09"/>
      <c r="AA47" s="209"/>
      <c r="AB47" s="209"/>
      <c r="AC47" s="209"/>
      <c r="AD47" s="209"/>
      <c r="AE47" s="209"/>
      <c r="AF47" s="209"/>
      <c r="AG47" s="209" t="s">
        <v>131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ht="41.4" outlineLevel="3" x14ac:dyDescent="0.25">
      <c r="A48" s="216"/>
      <c r="B48" s="217"/>
      <c r="C48" s="249" t="s">
        <v>203</v>
      </c>
      <c r="D48" s="243"/>
      <c r="E48" s="243"/>
      <c r="F48" s="243"/>
      <c r="G48" s="243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09"/>
      <c r="AA48" s="209"/>
      <c r="AB48" s="209"/>
      <c r="AC48" s="209"/>
      <c r="AD48" s="209"/>
      <c r="AE48" s="209"/>
      <c r="AF48" s="209"/>
      <c r="AG48" s="209" t="s">
        <v>131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40" t="str">
        <f>C48</f>
        <v>Tkanina PMS-100% polyester, nekonečné vlákno,hm.200 g/m2,  tloušťka 0,30 mm, prodyšnost 55 m3/h/m2 při 120 Pa, pevnost (osnova/útek) 1830/1020 N (ČSN EN ISO 13934-1),požární odol.-třída B-s1 , d0 dle ČSN EN 13501-1+A1: 2010, tepl.odolnost -60 až +110°C, srážlivost (osnova/útek) 0,5/0,5 % při 40°C dle ČSN EN ISO 6330-2000, vhodná pro čisté prostory, 6330-2000-třída č.4(ČSN EN ISO 14644-1), pratelná v pračce, vč.montážní materiál</v>
      </c>
      <c r="BB48" s="209"/>
      <c r="BC48" s="209"/>
      <c r="BD48" s="209"/>
      <c r="BE48" s="209"/>
      <c r="BF48" s="209"/>
      <c r="BG48" s="209"/>
      <c r="BH48" s="209"/>
    </row>
    <row r="49" spans="1:60" outlineLevel="2" x14ac:dyDescent="0.25">
      <c r="A49" s="216"/>
      <c r="B49" s="217"/>
      <c r="C49" s="248"/>
      <c r="D49" s="242"/>
      <c r="E49" s="242"/>
      <c r="F49" s="242"/>
      <c r="G49" s="242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09"/>
      <c r="AA49" s="209"/>
      <c r="AB49" s="209"/>
      <c r="AC49" s="209"/>
      <c r="AD49" s="209"/>
      <c r="AE49" s="209"/>
      <c r="AF49" s="209"/>
      <c r="AG49" s="209" t="s">
        <v>132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1" x14ac:dyDescent="0.25">
      <c r="A50" s="233">
        <v>16</v>
      </c>
      <c r="B50" s="234" t="s">
        <v>204</v>
      </c>
      <c r="C50" s="246" t="s">
        <v>205</v>
      </c>
      <c r="D50" s="235" t="s">
        <v>170</v>
      </c>
      <c r="E50" s="236">
        <v>10</v>
      </c>
      <c r="F50" s="237"/>
      <c r="G50" s="238">
        <f>ROUND(E50*F50,2)</f>
        <v>0</v>
      </c>
      <c r="H50" s="237"/>
      <c r="I50" s="238">
        <f>ROUND(E50*H50,2)</f>
        <v>0</v>
      </c>
      <c r="J50" s="237"/>
      <c r="K50" s="238">
        <f>ROUND(E50*J50,2)</f>
        <v>0</v>
      </c>
      <c r="L50" s="238">
        <v>21</v>
      </c>
      <c r="M50" s="238">
        <f>G50*(1+L50/100)</f>
        <v>0</v>
      </c>
      <c r="N50" s="236">
        <v>0</v>
      </c>
      <c r="O50" s="236">
        <f>ROUND(E50*N50,2)</f>
        <v>0</v>
      </c>
      <c r="P50" s="236">
        <v>0</v>
      </c>
      <c r="Q50" s="236">
        <f>ROUND(E50*P50,2)</f>
        <v>0</v>
      </c>
      <c r="R50" s="238"/>
      <c r="S50" s="238" t="s">
        <v>135</v>
      </c>
      <c r="T50" s="239" t="s">
        <v>126</v>
      </c>
      <c r="U50" s="220">
        <v>0</v>
      </c>
      <c r="V50" s="220">
        <f>ROUND(E50*U50,2)</f>
        <v>0</v>
      </c>
      <c r="W50" s="220"/>
      <c r="X50" s="220" t="s">
        <v>149</v>
      </c>
      <c r="Y50" s="220" t="s">
        <v>128</v>
      </c>
      <c r="Z50" s="209"/>
      <c r="AA50" s="209"/>
      <c r="AB50" s="209"/>
      <c r="AC50" s="209"/>
      <c r="AD50" s="209"/>
      <c r="AE50" s="209"/>
      <c r="AF50" s="209"/>
      <c r="AG50" s="209" t="s">
        <v>171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outlineLevel="2" x14ac:dyDescent="0.25">
      <c r="A51" s="216"/>
      <c r="B51" s="217"/>
      <c r="C51" s="250"/>
      <c r="D51" s="244"/>
      <c r="E51" s="244"/>
      <c r="F51" s="244"/>
      <c r="G51" s="244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09"/>
      <c r="AA51" s="209"/>
      <c r="AB51" s="209"/>
      <c r="AC51" s="209"/>
      <c r="AD51" s="209"/>
      <c r="AE51" s="209"/>
      <c r="AF51" s="209"/>
      <c r="AG51" s="209" t="s">
        <v>132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1" x14ac:dyDescent="0.25">
      <c r="A52" s="233">
        <v>17</v>
      </c>
      <c r="B52" s="234" t="s">
        <v>206</v>
      </c>
      <c r="C52" s="246" t="s">
        <v>207</v>
      </c>
      <c r="D52" s="235" t="s">
        <v>182</v>
      </c>
      <c r="E52" s="236">
        <v>2</v>
      </c>
      <c r="F52" s="237"/>
      <c r="G52" s="238">
        <f>ROUND(E52*F52,2)</f>
        <v>0</v>
      </c>
      <c r="H52" s="237"/>
      <c r="I52" s="238">
        <f>ROUND(E52*H52,2)</f>
        <v>0</v>
      </c>
      <c r="J52" s="237"/>
      <c r="K52" s="238">
        <f>ROUND(E52*J52,2)</f>
        <v>0</v>
      </c>
      <c r="L52" s="238">
        <v>21</v>
      </c>
      <c r="M52" s="238">
        <f>G52*(1+L52/100)</f>
        <v>0</v>
      </c>
      <c r="N52" s="236">
        <v>0</v>
      </c>
      <c r="O52" s="236">
        <f>ROUND(E52*N52,2)</f>
        <v>0</v>
      </c>
      <c r="P52" s="236">
        <v>0</v>
      </c>
      <c r="Q52" s="236">
        <f>ROUND(E52*P52,2)</f>
        <v>0</v>
      </c>
      <c r="R52" s="238"/>
      <c r="S52" s="238" t="s">
        <v>135</v>
      </c>
      <c r="T52" s="239" t="s">
        <v>126</v>
      </c>
      <c r="U52" s="220">
        <v>0</v>
      </c>
      <c r="V52" s="220">
        <f>ROUND(E52*U52,2)</f>
        <v>0</v>
      </c>
      <c r="W52" s="220"/>
      <c r="X52" s="220" t="s">
        <v>149</v>
      </c>
      <c r="Y52" s="220" t="s">
        <v>128</v>
      </c>
      <c r="Z52" s="209"/>
      <c r="AA52" s="209"/>
      <c r="AB52" s="209"/>
      <c r="AC52" s="209"/>
      <c r="AD52" s="209"/>
      <c r="AE52" s="209"/>
      <c r="AF52" s="209"/>
      <c r="AG52" s="209" t="s">
        <v>171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outlineLevel="2" x14ac:dyDescent="0.25">
      <c r="A53" s="216"/>
      <c r="B53" s="217"/>
      <c r="C53" s="250"/>
      <c r="D53" s="244"/>
      <c r="E53" s="244"/>
      <c r="F53" s="244"/>
      <c r="G53" s="244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09"/>
      <c r="AA53" s="209"/>
      <c r="AB53" s="209"/>
      <c r="AC53" s="209"/>
      <c r="AD53" s="209"/>
      <c r="AE53" s="209"/>
      <c r="AF53" s="209"/>
      <c r="AG53" s="209" t="s">
        <v>132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1" x14ac:dyDescent="0.25">
      <c r="A54" s="233">
        <v>18</v>
      </c>
      <c r="B54" s="234" t="s">
        <v>208</v>
      </c>
      <c r="C54" s="246" t="s">
        <v>209</v>
      </c>
      <c r="D54" s="235" t="s">
        <v>210</v>
      </c>
      <c r="E54" s="236">
        <v>50</v>
      </c>
      <c r="F54" s="237"/>
      <c r="G54" s="238">
        <f>ROUND(E54*F54,2)</f>
        <v>0</v>
      </c>
      <c r="H54" s="237"/>
      <c r="I54" s="238">
        <f>ROUND(E54*H54,2)</f>
        <v>0</v>
      </c>
      <c r="J54" s="237"/>
      <c r="K54" s="238">
        <f>ROUND(E54*J54,2)</f>
        <v>0</v>
      </c>
      <c r="L54" s="238">
        <v>21</v>
      </c>
      <c r="M54" s="238">
        <f>G54*(1+L54/100)</f>
        <v>0</v>
      </c>
      <c r="N54" s="236">
        <v>0</v>
      </c>
      <c r="O54" s="236">
        <f>ROUND(E54*N54,2)</f>
        <v>0</v>
      </c>
      <c r="P54" s="236">
        <v>0</v>
      </c>
      <c r="Q54" s="236">
        <f>ROUND(E54*P54,2)</f>
        <v>0</v>
      </c>
      <c r="R54" s="238"/>
      <c r="S54" s="238" t="s">
        <v>135</v>
      </c>
      <c r="T54" s="239" t="s">
        <v>126</v>
      </c>
      <c r="U54" s="220">
        <v>0</v>
      </c>
      <c r="V54" s="220">
        <f>ROUND(E54*U54,2)</f>
        <v>0</v>
      </c>
      <c r="W54" s="220"/>
      <c r="X54" s="220" t="s">
        <v>149</v>
      </c>
      <c r="Y54" s="220" t="s">
        <v>128</v>
      </c>
      <c r="Z54" s="209"/>
      <c r="AA54" s="209"/>
      <c r="AB54" s="209"/>
      <c r="AC54" s="209"/>
      <c r="AD54" s="209"/>
      <c r="AE54" s="209"/>
      <c r="AF54" s="209"/>
      <c r="AG54" s="209" t="s">
        <v>171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2" x14ac:dyDescent="0.25">
      <c r="A55" s="216"/>
      <c r="B55" s="217"/>
      <c r="C55" s="250"/>
      <c r="D55" s="244"/>
      <c r="E55" s="244"/>
      <c r="F55" s="244"/>
      <c r="G55" s="244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09"/>
      <c r="AA55" s="209"/>
      <c r="AB55" s="209"/>
      <c r="AC55" s="209"/>
      <c r="AD55" s="209"/>
      <c r="AE55" s="209"/>
      <c r="AF55" s="209"/>
      <c r="AG55" s="209" t="s">
        <v>132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ht="20.399999999999999" outlineLevel="1" x14ac:dyDescent="0.25">
      <c r="A56" s="233">
        <v>19</v>
      </c>
      <c r="B56" s="234" t="s">
        <v>211</v>
      </c>
      <c r="C56" s="246" t="s">
        <v>212</v>
      </c>
      <c r="D56" s="235" t="s">
        <v>177</v>
      </c>
      <c r="E56" s="236">
        <v>2</v>
      </c>
      <c r="F56" s="237"/>
      <c r="G56" s="238">
        <f>ROUND(E56*F56,2)</f>
        <v>0</v>
      </c>
      <c r="H56" s="237"/>
      <c r="I56" s="238">
        <f>ROUND(E56*H56,2)</f>
        <v>0</v>
      </c>
      <c r="J56" s="237"/>
      <c r="K56" s="238">
        <f>ROUND(E56*J56,2)</f>
        <v>0</v>
      </c>
      <c r="L56" s="238">
        <v>21</v>
      </c>
      <c r="M56" s="238">
        <f>G56*(1+L56/100)</f>
        <v>0</v>
      </c>
      <c r="N56" s="236">
        <v>0</v>
      </c>
      <c r="O56" s="236">
        <f>ROUND(E56*N56,2)</f>
        <v>0</v>
      </c>
      <c r="P56" s="236">
        <v>0</v>
      </c>
      <c r="Q56" s="236">
        <f>ROUND(E56*P56,2)</f>
        <v>0</v>
      </c>
      <c r="R56" s="238"/>
      <c r="S56" s="238" t="s">
        <v>135</v>
      </c>
      <c r="T56" s="239" t="s">
        <v>126</v>
      </c>
      <c r="U56" s="220">
        <v>0</v>
      </c>
      <c r="V56" s="220">
        <f>ROUND(E56*U56,2)</f>
        <v>0</v>
      </c>
      <c r="W56" s="220"/>
      <c r="X56" s="220" t="s">
        <v>149</v>
      </c>
      <c r="Y56" s="220" t="s">
        <v>128</v>
      </c>
      <c r="Z56" s="209"/>
      <c r="AA56" s="209"/>
      <c r="AB56" s="209"/>
      <c r="AC56" s="209"/>
      <c r="AD56" s="209"/>
      <c r="AE56" s="209"/>
      <c r="AF56" s="209"/>
      <c r="AG56" s="209" t="s">
        <v>171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2" x14ac:dyDescent="0.25">
      <c r="A57" s="216"/>
      <c r="B57" s="217"/>
      <c r="C57" s="250"/>
      <c r="D57" s="244"/>
      <c r="E57" s="244"/>
      <c r="F57" s="244"/>
      <c r="G57" s="244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09"/>
      <c r="AA57" s="209"/>
      <c r="AB57" s="209"/>
      <c r="AC57" s="209"/>
      <c r="AD57" s="209"/>
      <c r="AE57" s="209"/>
      <c r="AF57" s="209"/>
      <c r="AG57" s="209" t="s">
        <v>132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ht="20.399999999999999" outlineLevel="1" x14ac:dyDescent="0.25">
      <c r="A58" s="233">
        <v>20</v>
      </c>
      <c r="B58" s="234" t="s">
        <v>213</v>
      </c>
      <c r="C58" s="246" t="s">
        <v>214</v>
      </c>
      <c r="D58" s="235" t="s">
        <v>177</v>
      </c>
      <c r="E58" s="236">
        <v>1</v>
      </c>
      <c r="F58" s="237"/>
      <c r="G58" s="238">
        <f>ROUND(E58*F58,2)</f>
        <v>0</v>
      </c>
      <c r="H58" s="237"/>
      <c r="I58" s="238">
        <f>ROUND(E58*H58,2)</f>
        <v>0</v>
      </c>
      <c r="J58" s="237"/>
      <c r="K58" s="238">
        <f>ROUND(E58*J58,2)</f>
        <v>0</v>
      </c>
      <c r="L58" s="238">
        <v>21</v>
      </c>
      <c r="M58" s="238">
        <f>G58*(1+L58/100)</f>
        <v>0</v>
      </c>
      <c r="N58" s="236">
        <v>0</v>
      </c>
      <c r="O58" s="236">
        <f>ROUND(E58*N58,2)</f>
        <v>0</v>
      </c>
      <c r="P58" s="236">
        <v>0</v>
      </c>
      <c r="Q58" s="236">
        <f>ROUND(E58*P58,2)</f>
        <v>0</v>
      </c>
      <c r="R58" s="238"/>
      <c r="S58" s="238" t="s">
        <v>135</v>
      </c>
      <c r="T58" s="239" t="s">
        <v>126</v>
      </c>
      <c r="U58" s="220">
        <v>0</v>
      </c>
      <c r="V58" s="220">
        <f>ROUND(E58*U58,2)</f>
        <v>0</v>
      </c>
      <c r="W58" s="220"/>
      <c r="X58" s="220" t="s">
        <v>149</v>
      </c>
      <c r="Y58" s="220" t="s">
        <v>128</v>
      </c>
      <c r="Z58" s="209"/>
      <c r="AA58" s="209"/>
      <c r="AB58" s="209"/>
      <c r="AC58" s="209"/>
      <c r="AD58" s="209"/>
      <c r="AE58" s="209"/>
      <c r="AF58" s="209"/>
      <c r="AG58" s="209" t="s">
        <v>171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outlineLevel="2" x14ac:dyDescent="0.25">
      <c r="A59" s="216"/>
      <c r="B59" s="217"/>
      <c r="C59" s="250"/>
      <c r="D59" s="244"/>
      <c r="E59" s="244"/>
      <c r="F59" s="244"/>
      <c r="G59" s="244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09"/>
      <c r="AA59" s="209"/>
      <c r="AB59" s="209"/>
      <c r="AC59" s="209"/>
      <c r="AD59" s="209"/>
      <c r="AE59" s="209"/>
      <c r="AF59" s="209"/>
      <c r="AG59" s="209" t="s">
        <v>132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ht="30.6" outlineLevel="1" x14ac:dyDescent="0.25">
      <c r="A60" s="233">
        <v>21</v>
      </c>
      <c r="B60" s="234" t="s">
        <v>215</v>
      </c>
      <c r="C60" s="246" t="s">
        <v>216</v>
      </c>
      <c r="D60" s="235" t="s">
        <v>148</v>
      </c>
      <c r="E60" s="236">
        <v>6</v>
      </c>
      <c r="F60" s="237"/>
      <c r="G60" s="238">
        <f>ROUND(E60*F60,2)</f>
        <v>0</v>
      </c>
      <c r="H60" s="237"/>
      <c r="I60" s="238">
        <f>ROUND(E60*H60,2)</f>
        <v>0</v>
      </c>
      <c r="J60" s="237"/>
      <c r="K60" s="238">
        <f>ROUND(E60*J60,2)</f>
        <v>0</v>
      </c>
      <c r="L60" s="238">
        <v>21</v>
      </c>
      <c r="M60" s="238">
        <f>G60*(1+L60/100)</f>
        <v>0</v>
      </c>
      <c r="N60" s="236">
        <v>0</v>
      </c>
      <c r="O60" s="236">
        <f>ROUND(E60*N60,2)</f>
        <v>0</v>
      </c>
      <c r="P60" s="236">
        <v>0</v>
      </c>
      <c r="Q60" s="236">
        <f>ROUND(E60*P60,2)</f>
        <v>0</v>
      </c>
      <c r="R60" s="238"/>
      <c r="S60" s="238" t="s">
        <v>135</v>
      </c>
      <c r="T60" s="239" t="s">
        <v>126</v>
      </c>
      <c r="U60" s="220">
        <v>0</v>
      </c>
      <c r="V60" s="220">
        <f>ROUND(E60*U60,2)</f>
        <v>0</v>
      </c>
      <c r="W60" s="220"/>
      <c r="X60" s="220" t="s">
        <v>149</v>
      </c>
      <c r="Y60" s="220" t="s">
        <v>128</v>
      </c>
      <c r="Z60" s="209"/>
      <c r="AA60" s="209"/>
      <c r="AB60" s="209"/>
      <c r="AC60" s="209"/>
      <c r="AD60" s="209"/>
      <c r="AE60" s="209"/>
      <c r="AF60" s="209"/>
      <c r="AG60" s="209" t="s">
        <v>171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2" x14ac:dyDescent="0.25">
      <c r="A61" s="216"/>
      <c r="B61" s="217"/>
      <c r="C61" s="250"/>
      <c r="D61" s="244"/>
      <c r="E61" s="244"/>
      <c r="F61" s="244"/>
      <c r="G61" s="244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09"/>
      <c r="AA61" s="209"/>
      <c r="AB61" s="209"/>
      <c r="AC61" s="209"/>
      <c r="AD61" s="209"/>
      <c r="AE61" s="209"/>
      <c r="AF61" s="209"/>
      <c r="AG61" s="209" t="s">
        <v>132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ht="20.399999999999999" outlineLevel="1" x14ac:dyDescent="0.25">
      <c r="A62" s="233">
        <v>22</v>
      </c>
      <c r="B62" s="234" t="s">
        <v>217</v>
      </c>
      <c r="C62" s="246" t="s">
        <v>218</v>
      </c>
      <c r="D62" s="235" t="s">
        <v>177</v>
      </c>
      <c r="E62" s="236">
        <v>1</v>
      </c>
      <c r="F62" s="237"/>
      <c r="G62" s="238">
        <f>ROUND(E62*F62,2)</f>
        <v>0</v>
      </c>
      <c r="H62" s="237"/>
      <c r="I62" s="238">
        <f>ROUND(E62*H62,2)</f>
        <v>0</v>
      </c>
      <c r="J62" s="237"/>
      <c r="K62" s="238">
        <f>ROUND(E62*J62,2)</f>
        <v>0</v>
      </c>
      <c r="L62" s="238">
        <v>21</v>
      </c>
      <c r="M62" s="238">
        <f>G62*(1+L62/100)</f>
        <v>0</v>
      </c>
      <c r="N62" s="236">
        <v>0</v>
      </c>
      <c r="O62" s="236">
        <f>ROUND(E62*N62,2)</f>
        <v>0</v>
      </c>
      <c r="P62" s="236">
        <v>0</v>
      </c>
      <c r="Q62" s="236">
        <f>ROUND(E62*P62,2)</f>
        <v>0</v>
      </c>
      <c r="R62" s="238"/>
      <c r="S62" s="238" t="s">
        <v>135</v>
      </c>
      <c r="T62" s="239" t="s">
        <v>126</v>
      </c>
      <c r="U62" s="220">
        <v>0</v>
      </c>
      <c r="V62" s="220">
        <f>ROUND(E62*U62,2)</f>
        <v>0</v>
      </c>
      <c r="W62" s="220"/>
      <c r="X62" s="220" t="s">
        <v>149</v>
      </c>
      <c r="Y62" s="220" t="s">
        <v>128</v>
      </c>
      <c r="Z62" s="209"/>
      <c r="AA62" s="209"/>
      <c r="AB62" s="209"/>
      <c r="AC62" s="209"/>
      <c r="AD62" s="209"/>
      <c r="AE62" s="209"/>
      <c r="AF62" s="209"/>
      <c r="AG62" s="209" t="s">
        <v>171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2" x14ac:dyDescent="0.25">
      <c r="A63" s="216"/>
      <c r="B63" s="217"/>
      <c r="C63" s="250"/>
      <c r="D63" s="244"/>
      <c r="E63" s="244"/>
      <c r="F63" s="244"/>
      <c r="G63" s="244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09"/>
      <c r="AA63" s="209"/>
      <c r="AB63" s="209"/>
      <c r="AC63" s="209"/>
      <c r="AD63" s="209"/>
      <c r="AE63" s="209"/>
      <c r="AF63" s="209"/>
      <c r="AG63" s="209" t="s">
        <v>132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ht="20.399999999999999" outlineLevel="1" x14ac:dyDescent="0.25">
      <c r="A64" s="233">
        <v>23</v>
      </c>
      <c r="B64" s="234" t="s">
        <v>219</v>
      </c>
      <c r="C64" s="246" t="s">
        <v>220</v>
      </c>
      <c r="D64" s="235" t="s">
        <v>170</v>
      </c>
      <c r="E64" s="236">
        <v>200</v>
      </c>
      <c r="F64" s="237"/>
      <c r="G64" s="238">
        <f>ROUND(E64*F64,2)</f>
        <v>0</v>
      </c>
      <c r="H64" s="237"/>
      <c r="I64" s="238">
        <f>ROUND(E64*H64,2)</f>
        <v>0</v>
      </c>
      <c r="J64" s="237"/>
      <c r="K64" s="238">
        <f>ROUND(E64*J64,2)</f>
        <v>0</v>
      </c>
      <c r="L64" s="238">
        <v>21</v>
      </c>
      <c r="M64" s="238">
        <f>G64*(1+L64/100)</f>
        <v>0</v>
      </c>
      <c r="N64" s="236">
        <v>0</v>
      </c>
      <c r="O64" s="236">
        <f>ROUND(E64*N64,2)</f>
        <v>0</v>
      </c>
      <c r="P64" s="236">
        <v>0</v>
      </c>
      <c r="Q64" s="236">
        <f>ROUND(E64*P64,2)</f>
        <v>0</v>
      </c>
      <c r="R64" s="238"/>
      <c r="S64" s="238" t="s">
        <v>135</v>
      </c>
      <c r="T64" s="239" t="s">
        <v>126</v>
      </c>
      <c r="U64" s="220">
        <v>0</v>
      </c>
      <c r="V64" s="220">
        <f>ROUND(E64*U64,2)</f>
        <v>0</v>
      </c>
      <c r="W64" s="220"/>
      <c r="X64" s="220" t="s">
        <v>149</v>
      </c>
      <c r="Y64" s="220" t="s">
        <v>128</v>
      </c>
      <c r="Z64" s="209"/>
      <c r="AA64" s="209"/>
      <c r="AB64" s="209"/>
      <c r="AC64" s="209"/>
      <c r="AD64" s="209"/>
      <c r="AE64" s="209"/>
      <c r="AF64" s="209"/>
      <c r="AG64" s="209" t="s">
        <v>171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2" x14ac:dyDescent="0.25">
      <c r="A65" s="216"/>
      <c r="B65" s="217"/>
      <c r="C65" s="250"/>
      <c r="D65" s="244"/>
      <c r="E65" s="244"/>
      <c r="F65" s="244"/>
      <c r="G65" s="244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09"/>
      <c r="AA65" s="209"/>
      <c r="AB65" s="209"/>
      <c r="AC65" s="209"/>
      <c r="AD65" s="209"/>
      <c r="AE65" s="209"/>
      <c r="AF65" s="209"/>
      <c r="AG65" s="209" t="s">
        <v>132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1" x14ac:dyDescent="0.25">
      <c r="A66" s="233">
        <v>24</v>
      </c>
      <c r="B66" s="234" t="s">
        <v>221</v>
      </c>
      <c r="C66" s="246" t="s">
        <v>222</v>
      </c>
      <c r="D66" s="235" t="s">
        <v>177</v>
      </c>
      <c r="E66" s="236">
        <v>1</v>
      </c>
      <c r="F66" s="237"/>
      <c r="G66" s="238">
        <f>ROUND(E66*F66,2)</f>
        <v>0</v>
      </c>
      <c r="H66" s="237"/>
      <c r="I66" s="238">
        <f>ROUND(E66*H66,2)</f>
        <v>0</v>
      </c>
      <c r="J66" s="237"/>
      <c r="K66" s="238">
        <f>ROUND(E66*J66,2)</f>
        <v>0</v>
      </c>
      <c r="L66" s="238">
        <v>21</v>
      </c>
      <c r="M66" s="238">
        <f>G66*(1+L66/100)</f>
        <v>0</v>
      </c>
      <c r="N66" s="236">
        <v>0</v>
      </c>
      <c r="O66" s="236">
        <f>ROUND(E66*N66,2)</f>
        <v>0</v>
      </c>
      <c r="P66" s="236">
        <v>0</v>
      </c>
      <c r="Q66" s="236">
        <f>ROUND(E66*P66,2)</f>
        <v>0</v>
      </c>
      <c r="R66" s="238"/>
      <c r="S66" s="238" t="s">
        <v>135</v>
      </c>
      <c r="T66" s="239" t="s">
        <v>126</v>
      </c>
      <c r="U66" s="220">
        <v>0</v>
      </c>
      <c r="V66" s="220">
        <f>ROUND(E66*U66,2)</f>
        <v>0</v>
      </c>
      <c r="W66" s="220"/>
      <c r="X66" s="220" t="s">
        <v>149</v>
      </c>
      <c r="Y66" s="220" t="s">
        <v>128</v>
      </c>
      <c r="Z66" s="209"/>
      <c r="AA66" s="209"/>
      <c r="AB66" s="209"/>
      <c r="AC66" s="209"/>
      <c r="AD66" s="209"/>
      <c r="AE66" s="209"/>
      <c r="AF66" s="209"/>
      <c r="AG66" s="209" t="s">
        <v>171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2" x14ac:dyDescent="0.25">
      <c r="A67" s="216"/>
      <c r="B67" s="217"/>
      <c r="C67" s="250"/>
      <c r="D67" s="244"/>
      <c r="E67" s="244"/>
      <c r="F67" s="244"/>
      <c r="G67" s="244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09"/>
      <c r="AA67" s="209"/>
      <c r="AB67" s="209"/>
      <c r="AC67" s="209"/>
      <c r="AD67" s="209"/>
      <c r="AE67" s="209"/>
      <c r="AF67" s="209"/>
      <c r="AG67" s="209" t="s">
        <v>132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1" x14ac:dyDescent="0.25">
      <c r="A68" s="233">
        <v>25</v>
      </c>
      <c r="B68" s="234" t="s">
        <v>223</v>
      </c>
      <c r="C68" s="246" t="s">
        <v>224</v>
      </c>
      <c r="D68" s="235" t="s">
        <v>148</v>
      </c>
      <c r="E68" s="236">
        <v>5</v>
      </c>
      <c r="F68" s="237"/>
      <c r="G68" s="238">
        <f>ROUND(E68*F68,2)</f>
        <v>0</v>
      </c>
      <c r="H68" s="237"/>
      <c r="I68" s="238">
        <f>ROUND(E68*H68,2)</f>
        <v>0</v>
      </c>
      <c r="J68" s="237"/>
      <c r="K68" s="238">
        <f>ROUND(E68*J68,2)</f>
        <v>0</v>
      </c>
      <c r="L68" s="238">
        <v>21</v>
      </c>
      <c r="M68" s="238">
        <f>G68*(1+L68/100)</f>
        <v>0</v>
      </c>
      <c r="N68" s="236">
        <v>0</v>
      </c>
      <c r="O68" s="236">
        <f>ROUND(E68*N68,2)</f>
        <v>0</v>
      </c>
      <c r="P68" s="236">
        <v>0</v>
      </c>
      <c r="Q68" s="236">
        <f>ROUND(E68*P68,2)</f>
        <v>0</v>
      </c>
      <c r="R68" s="238"/>
      <c r="S68" s="238" t="s">
        <v>135</v>
      </c>
      <c r="T68" s="239" t="s">
        <v>126</v>
      </c>
      <c r="U68" s="220">
        <v>0</v>
      </c>
      <c r="V68" s="220">
        <f>ROUND(E68*U68,2)</f>
        <v>0</v>
      </c>
      <c r="W68" s="220"/>
      <c r="X68" s="220" t="s">
        <v>149</v>
      </c>
      <c r="Y68" s="220" t="s">
        <v>128</v>
      </c>
      <c r="Z68" s="209"/>
      <c r="AA68" s="209"/>
      <c r="AB68" s="209"/>
      <c r="AC68" s="209"/>
      <c r="AD68" s="209"/>
      <c r="AE68" s="209"/>
      <c r="AF68" s="209"/>
      <c r="AG68" s="209" t="s">
        <v>171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2" x14ac:dyDescent="0.25">
      <c r="A69" s="216"/>
      <c r="B69" s="217"/>
      <c r="C69" s="250"/>
      <c r="D69" s="244"/>
      <c r="E69" s="244"/>
      <c r="F69" s="244"/>
      <c r="G69" s="244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09"/>
      <c r="AA69" s="209"/>
      <c r="AB69" s="209"/>
      <c r="AC69" s="209"/>
      <c r="AD69" s="209"/>
      <c r="AE69" s="209"/>
      <c r="AF69" s="209"/>
      <c r="AG69" s="209" t="s">
        <v>132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1" x14ac:dyDescent="0.25">
      <c r="A70" s="233">
        <v>26</v>
      </c>
      <c r="B70" s="234" t="s">
        <v>225</v>
      </c>
      <c r="C70" s="246" t="s">
        <v>226</v>
      </c>
      <c r="D70" s="235" t="s">
        <v>148</v>
      </c>
      <c r="E70" s="236">
        <v>3</v>
      </c>
      <c r="F70" s="237"/>
      <c r="G70" s="238">
        <f>ROUND(E70*F70,2)</f>
        <v>0</v>
      </c>
      <c r="H70" s="237"/>
      <c r="I70" s="238">
        <f>ROUND(E70*H70,2)</f>
        <v>0</v>
      </c>
      <c r="J70" s="237"/>
      <c r="K70" s="238">
        <f>ROUND(E70*J70,2)</f>
        <v>0</v>
      </c>
      <c r="L70" s="238">
        <v>21</v>
      </c>
      <c r="M70" s="238">
        <f>G70*(1+L70/100)</f>
        <v>0</v>
      </c>
      <c r="N70" s="236">
        <v>0</v>
      </c>
      <c r="O70" s="236">
        <f>ROUND(E70*N70,2)</f>
        <v>0</v>
      </c>
      <c r="P70" s="236">
        <v>0</v>
      </c>
      <c r="Q70" s="236">
        <f>ROUND(E70*P70,2)</f>
        <v>0</v>
      </c>
      <c r="R70" s="238"/>
      <c r="S70" s="238" t="s">
        <v>135</v>
      </c>
      <c r="T70" s="239" t="s">
        <v>126</v>
      </c>
      <c r="U70" s="220">
        <v>0</v>
      </c>
      <c r="V70" s="220">
        <f>ROUND(E70*U70,2)</f>
        <v>0</v>
      </c>
      <c r="W70" s="220"/>
      <c r="X70" s="220" t="s">
        <v>149</v>
      </c>
      <c r="Y70" s="220" t="s">
        <v>128</v>
      </c>
      <c r="Z70" s="209"/>
      <c r="AA70" s="209"/>
      <c r="AB70" s="209"/>
      <c r="AC70" s="209"/>
      <c r="AD70" s="209"/>
      <c r="AE70" s="209"/>
      <c r="AF70" s="209"/>
      <c r="AG70" s="209" t="s">
        <v>171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2" x14ac:dyDescent="0.25">
      <c r="A71" s="216"/>
      <c r="B71" s="217"/>
      <c r="C71" s="250"/>
      <c r="D71" s="244"/>
      <c r="E71" s="244"/>
      <c r="F71" s="244"/>
      <c r="G71" s="244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09"/>
      <c r="AA71" s="209"/>
      <c r="AB71" s="209"/>
      <c r="AC71" s="209"/>
      <c r="AD71" s="209"/>
      <c r="AE71" s="209"/>
      <c r="AF71" s="209"/>
      <c r="AG71" s="209" t="s">
        <v>132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x14ac:dyDescent="0.25">
      <c r="A72" s="223" t="s">
        <v>120</v>
      </c>
      <c r="B72" s="224" t="s">
        <v>76</v>
      </c>
      <c r="C72" s="245" t="s">
        <v>77</v>
      </c>
      <c r="D72" s="225"/>
      <c r="E72" s="226"/>
      <c r="F72" s="227"/>
      <c r="G72" s="227">
        <f>SUMIF(AG73:AG74,"&lt;&gt;NOR",G73:G74)</f>
        <v>0</v>
      </c>
      <c r="H72" s="227"/>
      <c r="I72" s="227">
        <f>SUM(I73:I74)</f>
        <v>0</v>
      </c>
      <c r="J72" s="227"/>
      <c r="K72" s="227">
        <f>SUM(K73:K74)</f>
        <v>0</v>
      </c>
      <c r="L72" s="227"/>
      <c r="M72" s="227">
        <f>SUM(M73:M74)</f>
        <v>0</v>
      </c>
      <c r="N72" s="226"/>
      <c r="O72" s="226">
        <f>SUM(O73:O74)</f>
        <v>0</v>
      </c>
      <c r="P72" s="226"/>
      <c r="Q72" s="226">
        <f>SUM(Q73:Q74)</f>
        <v>0</v>
      </c>
      <c r="R72" s="227"/>
      <c r="S72" s="227"/>
      <c r="T72" s="228"/>
      <c r="U72" s="222"/>
      <c r="V72" s="222">
        <f>SUM(V73:V74)</f>
        <v>0</v>
      </c>
      <c r="W72" s="222"/>
      <c r="X72" s="222"/>
      <c r="Y72" s="222"/>
      <c r="AG72" t="s">
        <v>121</v>
      </c>
    </row>
    <row r="73" spans="1:60" outlineLevel="1" x14ac:dyDescent="0.25">
      <c r="A73" s="233">
        <v>27</v>
      </c>
      <c r="B73" s="234" t="s">
        <v>227</v>
      </c>
      <c r="C73" s="246" t="s">
        <v>228</v>
      </c>
      <c r="D73" s="235" t="s">
        <v>170</v>
      </c>
      <c r="E73" s="236">
        <v>5</v>
      </c>
      <c r="F73" s="237"/>
      <c r="G73" s="238">
        <f>ROUND(E73*F73,2)</f>
        <v>0</v>
      </c>
      <c r="H73" s="237"/>
      <c r="I73" s="238">
        <f>ROUND(E73*H73,2)</f>
        <v>0</v>
      </c>
      <c r="J73" s="237"/>
      <c r="K73" s="238">
        <f>ROUND(E73*J73,2)</f>
        <v>0</v>
      </c>
      <c r="L73" s="238">
        <v>21</v>
      </c>
      <c r="M73" s="238">
        <f>G73*(1+L73/100)</f>
        <v>0</v>
      </c>
      <c r="N73" s="236">
        <v>0</v>
      </c>
      <c r="O73" s="236">
        <f>ROUND(E73*N73,2)</f>
        <v>0</v>
      </c>
      <c r="P73" s="236">
        <v>0</v>
      </c>
      <c r="Q73" s="236">
        <f>ROUND(E73*P73,2)</f>
        <v>0</v>
      </c>
      <c r="R73" s="238"/>
      <c r="S73" s="238" t="s">
        <v>135</v>
      </c>
      <c r="T73" s="239" t="s">
        <v>126</v>
      </c>
      <c r="U73" s="220">
        <v>0</v>
      </c>
      <c r="V73" s="220">
        <f>ROUND(E73*U73,2)</f>
        <v>0</v>
      </c>
      <c r="W73" s="220"/>
      <c r="X73" s="220" t="s">
        <v>149</v>
      </c>
      <c r="Y73" s="220" t="s">
        <v>128</v>
      </c>
      <c r="Z73" s="209"/>
      <c r="AA73" s="209"/>
      <c r="AB73" s="209"/>
      <c r="AC73" s="209"/>
      <c r="AD73" s="209"/>
      <c r="AE73" s="209"/>
      <c r="AF73" s="209"/>
      <c r="AG73" s="209" t="s">
        <v>171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2" x14ac:dyDescent="0.25">
      <c r="A74" s="216"/>
      <c r="B74" s="217"/>
      <c r="C74" s="250"/>
      <c r="D74" s="244"/>
      <c r="E74" s="244"/>
      <c r="F74" s="244"/>
      <c r="G74" s="244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09"/>
      <c r="AA74" s="209"/>
      <c r="AB74" s="209"/>
      <c r="AC74" s="209"/>
      <c r="AD74" s="209"/>
      <c r="AE74" s="209"/>
      <c r="AF74" s="209"/>
      <c r="AG74" s="209" t="s">
        <v>132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x14ac:dyDescent="0.25">
      <c r="A75" s="3"/>
      <c r="B75" s="4"/>
      <c r="C75" s="251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E75">
        <v>15</v>
      </c>
      <c r="AF75">
        <v>21</v>
      </c>
      <c r="AG75" t="s">
        <v>106</v>
      </c>
    </row>
    <row r="76" spans="1:60" x14ac:dyDescent="0.25">
      <c r="A76" s="212"/>
      <c r="B76" s="213" t="s">
        <v>29</v>
      </c>
      <c r="C76" s="252"/>
      <c r="D76" s="214"/>
      <c r="E76" s="215"/>
      <c r="F76" s="215"/>
      <c r="G76" s="232">
        <f>G8+G11+G14+G72</f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E76">
        <f>SUMIF(L7:L74,AE75,G7:G74)</f>
        <v>0</v>
      </c>
      <c r="AF76">
        <f>SUMIF(L7:L74,AF75,G7:G74)</f>
        <v>0</v>
      </c>
      <c r="AG76" t="s">
        <v>165</v>
      </c>
    </row>
    <row r="77" spans="1:60" x14ac:dyDescent="0.25">
      <c r="C77" s="253"/>
      <c r="D77" s="10"/>
      <c r="AG77" t="s">
        <v>166</v>
      </c>
    </row>
    <row r="78" spans="1:60" x14ac:dyDescent="0.25">
      <c r="D78" s="10"/>
    </row>
    <row r="79" spans="1:60" x14ac:dyDescent="0.25">
      <c r="D79" s="10"/>
    </row>
    <row r="80" spans="1:60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puGptIidt4sal7IOiqbv7WgpkHD20elQlxkC/8vHG29K7cY81R5ijy0NHcNpgiGsilwVt5jfMpQ/8b51kpShcg==" saltValue="91lVdzKFAYrmpKScdk84qw==" spinCount="100000" sheet="1" formatRows="0"/>
  <mergeCells count="40">
    <mergeCell ref="C67:G67"/>
    <mergeCell ref="C69:G69"/>
    <mergeCell ref="C71:G71"/>
    <mergeCell ref="C74:G74"/>
    <mergeCell ref="C55:G55"/>
    <mergeCell ref="C57:G57"/>
    <mergeCell ref="C59:G59"/>
    <mergeCell ref="C61:G61"/>
    <mergeCell ref="C63:G63"/>
    <mergeCell ref="C65:G65"/>
    <mergeCell ref="C45:G45"/>
    <mergeCell ref="C47:G47"/>
    <mergeCell ref="C48:G48"/>
    <mergeCell ref="C49:G49"/>
    <mergeCell ref="C51:G51"/>
    <mergeCell ref="C53:G53"/>
    <mergeCell ref="C33:G33"/>
    <mergeCell ref="C35:G35"/>
    <mergeCell ref="C37:G37"/>
    <mergeCell ref="C39:G39"/>
    <mergeCell ref="C41:G41"/>
    <mergeCell ref="C43:G43"/>
    <mergeCell ref="C24:G24"/>
    <mergeCell ref="C26:G26"/>
    <mergeCell ref="C28:G28"/>
    <mergeCell ref="C29:G29"/>
    <mergeCell ref="C30:G30"/>
    <mergeCell ref="C31:G31"/>
    <mergeCell ref="C15:G15"/>
    <mergeCell ref="C17:G17"/>
    <mergeCell ref="C18:G18"/>
    <mergeCell ref="C19:G19"/>
    <mergeCell ref="C20:G20"/>
    <mergeCell ref="C22:G22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CF1E-70F1-4A55-B0AB-CCCA972E88CC}">
  <sheetPr>
    <outlinePr summaryBelow="0"/>
  </sheetPr>
  <dimension ref="A1:BH5000"/>
  <sheetViews>
    <sheetView workbookViewId="0">
      <pane ySplit="7" topLeftCell="A8" activePane="bottomLeft" state="frozen"/>
      <selection pane="bottomLeft" activeCell="AD15" sqref="AD15:AD16"/>
    </sheetView>
  </sheetViews>
  <sheetFormatPr defaultRowHeight="13.2" outlineLevelRow="3" x14ac:dyDescent="0.25"/>
  <cols>
    <col min="1" max="1" width="3.44140625" customWidth="1"/>
    <col min="2" max="2" width="12.6640625" style="173" customWidth="1"/>
    <col min="3" max="3" width="63.33203125" style="17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194" t="s">
        <v>167</v>
      </c>
      <c r="B1" s="194"/>
      <c r="C1" s="194"/>
      <c r="D1" s="194"/>
      <c r="E1" s="194"/>
      <c r="F1" s="194"/>
      <c r="G1" s="194"/>
      <c r="AG1" t="s">
        <v>93</v>
      </c>
    </row>
    <row r="2" spans="1:60" ht="25.05" customHeight="1" x14ac:dyDescent="0.25">
      <c r="A2" s="195" t="s">
        <v>7</v>
      </c>
      <c r="B2" s="49" t="s">
        <v>41</v>
      </c>
      <c r="C2" s="198" t="s">
        <v>42</v>
      </c>
      <c r="D2" s="196"/>
      <c r="E2" s="196"/>
      <c r="F2" s="196"/>
      <c r="G2" s="197"/>
      <c r="AG2" t="s">
        <v>94</v>
      </c>
    </row>
    <row r="3" spans="1:60" ht="25.05" customHeight="1" x14ac:dyDescent="0.25">
      <c r="A3" s="195" t="s">
        <v>8</v>
      </c>
      <c r="B3" s="49" t="s">
        <v>50</v>
      </c>
      <c r="C3" s="198" t="s">
        <v>51</v>
      </c>
      <c r="D3" s="196"/>
      <c r="E3" s="196"/>
      <c r="F3" s="196"/>
      <c r="G3" s="197"/>
      <c r="AC3" s="173" t="s">
        <v>94</v>
      </c>
      <c r="AG3" t="s">
        <v>96</v>
      </c>
    </row>
    <row r="4" spans="1:60" ht="25.05" customHeight="1" x14ac:dyDescent="0.25">
      <c r="A4" s="199" t="s">
        <v>9</v>
      </c>
      <c r="B4" s="200" t="s">
        <v>50</v>
      </c>
      <c r="C4" s="201" t="s">
        <v>51</v>
      </c>
      <c r="D4" s="202"/>
      <c r="E4" s="202"/>
      <c r="F4" s="202"/>
      <c r="G4" s="203"/>
      <c r="AG4" t="s">
        <v>97</v>
      </c>
    </row>
    <row r="5" spans="1:60" x14ac:dyDescent="0.25">
      <c r="D5" s="10"/>
    </row>
    <row r="6" spans="1:60" ht="39.6" x14ac:dyDescent="0.25">
      <c r="A6" s="205" t="s">
        <v>98</v>
      </c>
      <c r="B6" s="207" t="s">
        <v>99</v>
      </c>
      <c r="C6" s="207" t="s">
        <v>100</v>
      </c>
      <c r="D6" s="206" t="s">
        <v>101</v>
      </c>
      <c r="E6" s="205" t="s">
        <v>102</v>
      </c>
      <c r="F6" s="204" t="s">
        <v>103</v>
      </c>
      <c r="G6" s="205" t="s">
        <v>29</v>
      </c>
      <c r="H6" s="208" t="s">
        <v>30</v>
      </c>
      <c r="I6" s="208" t="s">
        <v>104</v>
      </c>
      <c r="J6" s="208" t="s">
        <v>31</v>
      </c>
      <c r="K6" s="208" t="s">
        <v>105</v>
      </c>
      <c r="L6" s="208" t="s">
        <v>106</v>
      </c>
      <c r="M6" s="208" t="s">
        <v>107</v>
      </c>
      <c r="N6" s="208" t="s">
        <v>108</v>
      </c>
      <c r="O6" s="208" t="s">
        <v>109</v>
      </c>
      <c r="P6" s="208" t="s">
        <v>110</v>
      </c>
      <c r="Q6" s="208" t="s">
        <v>111</v>
      </c>
      <c r="R6" s="208" t="s">
        <v>112</v>
      </c>
      <c r="S6" s="208" t="s">
        <v>113</v>
      </c>
      <c r="T6" s="208" t="s">
        <v>114</v>
      </c>
      <c r="U6" s="208" t="s">
        <v>115</v>
      </c>
      <c r="V6" s="208" t="s">
        <v>116</v>
      </c>
      <c r="W6" s="208" t="s">
        <v>117</v>
      </c>
      <c r="X6" s="208" t="s">
        <v>118</v>
      </c>
      <c r="Y6" s="208" t="s">
        <v>119</v>
      </c>
    </row>
    <row r="7" spans="1:60" hidden="1" x14ac:dyDescent="0.25">
      <c r="A7" s="3"/>
      <c r="B7" s="4"/>
      <c r="C7" s="4"/>
      <c r="D7" s="6"/>
      <c r="E7" s="210"/>
      <c r="F7" s="211"/>
      <c r="G7" s="211"/>
      <c r="H7" s="211"/>
      <c r="I7" s="211"/>
      <c r="J7" s="211"/>
      <c r="K7" s="211"/>
      <c r="L7" s="211"/>
      <c r="M7" s="211"/>
      <c r="N7" s="210"/>
      <c r="O7" s="210"/>
      <c r="P7" s="210"/>
      <c r="Q7" s="210"/>
      <c r="R7" s="211"/>
      <c r="S7" s="211"/>
      <c r="T7" s="211"/>
      <c r="U7" s="211"/>
      <c r="V7" s="211"/>
      <c r="W7" s="211"/>
      <c r="X7" s="211"/>
      <c r="Y7" s="211"/>
    </row>
    <row r="8" spans="1:60" x14ac:dyDescent="0.25">
      <c r="A8" s="223" t="s">
        <v>120</v>
      </c>
      <c r="B8" s="224" t="s">
        <v>68</v>
      </c>
      <c r="C8" s="245" t="s">
        <v>69</v>
      </c>
      <c r="D8" s="225"/>
      <c r="E8" s="226"/>
      <c r="F8" s="227"/>
      <c r="G8" s="227">
        <f>SUMIF(AG9:AG14,"&lt;&gt;NOR",G9:G14)</f>
        <v>0</v>
      </c>
      <c r="H8" s="227"/>
      <c r="I8" s="227">
        <f>SUM(I9:I14)</f>
        <v>0</v>
      </c>
      <c r="J8" s="227"/>
      <c r="K8" s="227">
        <f>SUM(K9:K14)</f>
        <v>0</v>
      </c>
      <c r="L8" s="227"/>
      <c r="M8" s="227">
        <f>SUM(M9:M14)</f>
        <v>0</v>
      </c>
      <c r="N8" s="226"/>
      <c r="O8" s="226">
        <f>SUM(O9:O14)</f>
        <v>0</v>
      </c>
      <c r="P8" s="226"/>
      <c r="Q8" s="226">
        <f>SUM(Q9:Q14)</f>
        <v>0</v>
      </c>
      <c r="R8" s="227"/>
      <c r="S8" s="227"/>
      <c r="T8" s="228"/>
      <c r="U8" s="222"/>
      <c r="V8" s="222">
        <f>SUM(V9:V14)</f>
        <v>1.88</v>
      </c>
      <c r="W8" s="222"/>
      <c r="X8" s="222"/>
      <c r="Y8" s="222"/>
      <c r="AG8" t="s">
        <v>121</v>
      </c>
    </row>
    <row r="9" spans="1:60" outlineLevel="1" x14ac:dyDescent="0.25">
      <c r="A9" s="233">
        <v>1</v>
      </c>
      <c r="B9" s="234" t="s">
        <v>231</v>
      </c>
      <c r="C9" s="246" t="s">
        <v>232</v>
      </c>
      <c r="D9" s="235" t="s">
        <v>233</v>
      </c>
      <c r="E9" s="236">
        <v>0.4</v>
      </c>
      <c r="F9" s="237"/>
      <c r="G9" s="238">
        <f>ROUND(E9*F9,2)</f>
        <v>0</v>
      </c>
      <c r="H9" s="237"/>
      <c r="I9" s="238">
        <f>ROUND(E9*H9,2)</f>
        <v>0</v>
      </c>
      <c r="J9" s="237"/>
      <c r="K9" s="238">
        <f>ROUND(E9*J9,2)</f>
        <v>0</v>
      </c>
      <c r="L9" s="238">
        <v>21</v>
      </c>
      <c r="M9" s="238">
        <f>G9*(1+L9/100)</f>
        <v>0</v>
      </c>
      <c r="N9" s="236">
        <v>0</v>
      </c>
      <c r="O9" s="236">
        <f>ROUND(E9*N9,2)</f>
        <v>0</v>
      </c>
      <c r="P9" s="236">
        <v>8.8000000000000003E-4</v>
      </c>
      <c r="Q9" s="236">
        <f>ROUND(E9*P9,2)</f>
        <v>0</v>
      </c>
      <c r="R9" s="238" t="s">
        <v>234</v>
      </c>
      <c r="S9" s="238" t="s">
        <v>125</v>
      </c>
      <c r="T9" s="239" t="s">
        <v>235</v>
      </c>
      <c r="U9" s="220">
        <v>2.25</v>
      </c>
      <c r="V9" s="220">
        <f>ROUND(E9*U9,2)</f>
        <v>0.9</v>
      </c>
      <c r="W9" s="220"/>
      <c r="X9" s="220" t="s">
        <v>149</v>
      </c>
      <c r="Y9" s="220" t="s">
        <v>128</v>
      </c>
      <c r="Z9" s="209"/>
      <c r="AA9" s="209"/>
      <c r="AB9" s="209"/>
      <c r="AC9" s="209"/>
      <c r="AD9" s="209"/>
      <c r="AE9" s="209"/>
      <c r="AF9" s="209"/>
      <c r="AG9" s="209" t="s">
        <v>150</v>
      </c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</row>
    <row r="10" spans="1:60" outlineLevel="2" x14ac:dyDescent="0.25">
      <c r="A10" s="216"/>
      <c r="B10" s="217"/>
      <c r="C10" s="258" t="s">
        <v>236</v>
      </c>
      <c r="D10" s="254"/>
      <c r="E10" s="255">
        <v>0.4</v>
      </c>
      <c r="F10" s="220"/>
      <c r="G10" s="220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09"/>
      <c r="AA10" s="209"/>
      <c r="AB10" s="209"/>
      <c r="AC10" s="209"/>
      <c r="AD10" s="209"/>
      <c r="AE10" s="209"/>
      <c r="AF10" s="209"/>
      <c r="AG10" s="209" t="s">
        <v>237</v>
      </c>
      <c r="AH10" s="209">
        <v>0</v>
      </c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</row>
    <row r="11" spans="1:60" outlineLevel="2" x14ac:dyDescent="0.25">
      <c r="A11" s="216"/>
      <c r="B11" s="217"/>
      <c r="C11" s="248"/>
      <c r="D11" s="242"/>
      <c r="E11" s="242"/>
      <c r="F11" s="242"/>
      <c r="G11" s="242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09"/>
      <c r="AA11" s="209"/>
      <c r="AB11" s="209"/>
      <c r="AC11" s="209"/>
      <c r="AD11" s="209"/>
      <c r="AE11" s="209"/>
      <c r="AF11" s="209"/>
      <c r="AG11" s="209" t="s">
        <v>132</v>
      </c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</row>
    <row r="12" spans="1:60" outlineLevel="1" x14ac:dyDescent="0.25">
      <c r="A12" s="233">
        <v>2</v>
      </c>
      <c r="B12" s="234" t="s">
        <v>238</v>
      </c>
      <c r="C12" s="246" t="s">
        <v>239</v>
      </c>
      <c r="D12" s="235" t="s">
        <v>233</v>
      </c>
      <c r="E12" s="236">
        <v>0.4</v>
      </c>
      <c r="F12" s="237"/>
      <c r="G12" s="238">
        <f>ROUND(E12*F12,2)</f>
        <v>0</v>
      </c>
      <c r="H12" s="237"/>
      <c r="I12" s="238">
        <f>ROUND(E12*H12,2)</f>
        <v>0</v>
      </c>
      <c r="J12" s="237"/>
      <c r="K12" s="238">
        <f>ROUND(E12*J12,2)</f>
        <v>0</v>
      </c>
      <c r="L12" s="238">
        <v>21</v>
      </c>
      <c r="M12" s="238">
        <f>G12*(1+L12/100)</f>
        <v>0</v>
      </c>
      <c r="N12" s="236">
        <v>0</v>
      </c>
      <c r="O12" s="236">
        <f>ROUND(E12*N12,2)</f>
        <v>0</v>
      </c>
      <c r="P12" s="236">
        <v>9.0399999999999994E-3</v>
      </c>
      <c r="Q12" s="236">
        <f>ROUND(E12*P12,2)</f>
        <v>0</v>
      </c>
      <c r="R12" s="238" t="s">
        <v>234</v>
      </c>
      <c r="S12" s="238" t="s">
        <v>125</v>
      </c>
      <c r="T12" s="239" t="s">
        <v>235</v>
      </c>
      <c r="U12" s="220">
        <v>2.4500000000000002</v>
      </c>
      <c r="V12" s="220">
        <f>ROUND(E12*U12,2)</f>
        <v>0.98</v>
      </c>
      <c r="W12" s="220"/>
      <c r="X12" s="220" t="s">
        <v>149</v>
      </c>
      <c r="Y12" s="220" t="s">
        <v>128</v>
      </c>
      <c r="Z12" s="209"/>
      <c r="AA12" s="209"/>
      <c r="AB12" s="209"/>
      <c r="AC12" s="209"/>
      <c r="AD12" s="209"/>
      <c r="AE12" s="209"/>
      <c r="AF12" s="209"/>
      <c r="AG12" s="209" t="s">
        <v>150</v>
      </c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</row>
    <row r="13" spans="1:60" outlineLevel="2" x14ac:dyDescent="0.25">
      <c r="A13" s="216"/>
      <c r="B13" s="217"/>
      <c r="C13" s="258" t="s">
        <v>236</v>
      </c>
      <c r="D13" s="254"/>
      <c r="E13" s="255">
        <v>0.4</v>
      </c>
      <c r="F13" s="220"/>
      <c r="G13" s="220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09"/>
      <c r="AA13" s="209"/>
      <c r="AB13" s="209"/>
      <c r="AC13" s="209"/>
      <c r="AD13" s="209"/>
      <c r="AE13" s="209"/>
      <c r="AF13" s="209"/>
      <c r="AG13" s="209" t="s">
        <v>237</v>
      </c>
      <c r="AH13" s="209">
        <v>0</v>
      </c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</row>
    <row r="14" spans="1:60" outlineLevel="2" x14ac:dyDescent="0.25">
      <c r="A14" s="216"/>
      <c r="B14" s="217"/>
      <c r="C14" s="248"/>
      <c r="D14" s="242"/>
      <c r="E14" s="242"/>
      <c r="F14" s="242"/>
      <c r="G14" s="242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09"/>
      <c r="AA14" s="209"/>
      <c r="AB14" s="209"/>
      <c r="AC14" s="209"/>
      <c r="AD14" s="209"/>
      <c r="AE14" s="209"/>
      <c r="AF14" s="209"/>
      <c r="AG14" s="209" t="s">
        <v>132</v>
      </c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</row>
    <row r="15" spans="1:60" x14ac:dyDescent="0.25">
      <c r="A15" s="223" t="s">
        <v>120</v>
      </c>
      <c r="B15" s="224" t="s">
        <v>74</v>
      </c>
      <c r="C15" s="245" t="s">
        <v>75</v>
      </c>
      <c r="D15" s="225"/>
      <c r="E15" s="226"/>
      <c r="F15" s="227"/>
      <c r="G15" s="227">
        <f>SUMIF(AG16:AG24,"&lt;&gt;NOR",G16:G24)</f>
        <v>0</v>
      </c>
      <c r="H15" s="227"/>
      <c r="I15" s="227">
        <f>SUM(I16:I24)</f>
        <v>0</v>
      </c>
      <c r="J15" s="227"/>
      <c r="K15" s="227">
        <f>SUM(K16:K24)</f>
        <v>0</v>
      </c>
      <c r="L15" s="227"/>
      <c r="M15" s="227">
        <f>SUM(M16:M24)</f>
        <v>0</v>
      </c>
      <c r="N15" s="226"/>
      <c r="O15" s="226">
        <f>SUM(O16:O24)</f>
        <v>0.01</v>
      </c>
      <c r="P15" s="226"/>
      <c r="Q15" s="226">
        <f>SUM(Q16:Q24)</f>
        <v>0.02</v>
      </c>
      <c r="R15" s="227"/>
      <c r="S15" s="227"/>
      <c r="T15" s="228"/>
      <c r="U15" s="222"/>
      <c r="V15" s="222">
        <f>SUM(V16:V24)</f>
        <v>5.93</v>
      </c>
      <c r="W15" s="222"/>
      <c r="X15" s="222"/>
      <c r="Y15" s="222"/>
      <c r="AG15" t="s">
        <v>121</v>
      </c>
    </row>
    <row r="16" spans="1:60" ht="20.399999999999999" outlineLevel="1" x14ac:dyDescent="0.25">
      <c r="A16" s="233">
        <v>3</v>
      </c>
      <c r="B16" s="234" t="s">
        <v>240</v>
      </c>
      <c r="C16" s="246" t="s">
        <v>241</v>
      </c>
      <c r="D16" s="235" t="s">
        <v>170</v>
      </c>
      <c r="E16" s="236">
        <v>4</v>
      </c>
      <c r="F16" s="237"/>
      <c r="G16" s="238">
        <f>ROUND(E16*F16,2)</f>
        <v>0</v>
      </c>
      <c r="H16" s="237"/>
      <c r="I16" s="238">
        <f>ROUND(E16*H16,2)</f>
        <v>0</v>
      </c>
      <c r="J16" s="237"/>
      <c r="K16" s="238">
        <f>ROUND(E16*J16,2)</f>
        <v>0</v>
      </c>
      <c r="L16" s="238">
        <v>21</v>
      </c>
      <c r="M16" s="238">
        <f>G16*(1+L16/100)</f>
        <v>0</v>
      </c>
      <c r="N16" s="236">
        <v>6.0000000000000002E-5</v>
      </c>
      <c r="O16" s="236">
        <f>ROUND(E16*N16,2)</f>
        <v>0</v>
      </c>
      <c r="P16" s="236">
        <v>0</v>
      </c>
      <c r="Q16" s="236">
        <f>ROUND(E16*P16,2)</f>
        <v>0</v>
      </c>
      <c r="R16" s="238" t="s">
        <v>242</v>
      </c>
      <c r="S16" s="238" t="s">
        <v>125</v>
      </c>
      <c r="T16" s="239" t="s">
        <v>235</v>
      </c>
      <c r="U16" s="220">
        <v>0.87</v>
      </c>
      <c r="V16" s="220">
        <f>ROUND(E16*U16,2)</f>
        <v>3.48</v>
      </c>
      <c r="W16" s="220"/>
      <c r="X16" s="220" t="s">
        <v>149</v>
      </c>
      <c r="Y16" s="220" t="s">
        <v>128</v>
      </c>
      <c r="Z16" s="209"/>
      <c r="AA16" s="209"/>
      <c r="AB16" s="209"/>
      <c r="AC16" s="209"/>
      <c r="AD16" s="209"/>
      <c r="AE16" s="209"/>
      <c r="AF16" s="209"/>
      <c r="AG16" s="209" t="s">
        <v>150</v>
      </c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</row>
    <row r="17" spans="1:60" outlineLevel="2" x14ac:dyDescent="0.25">
      <c r="A17" s="216"/>
      <c r="B17" s="217"/>
      <c r="C17" s="250"/>
      <c r="D17" s="244"/>
      <c r="E17" s="244"/>
      <c r="F17" s="244"/>
      <c r="G17" s="244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09"/>
      <c r="AA17" s="209"/>
      <c r="AB17" s="209"/>
      <c r="AC17" s="209"/>
      <c r="AD17" s="209"/>
      <c r="AE17" s="209"/>
      <c r="AF17" s="209"/>
      <c r="AG17" s="209" t="s">
        <v>132</v>
      </c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09"/>
      <c r="BA17" s="209"/>
      <c r="BB17" s="209"/>
      <c r="BC17" s="209"/>
      <c r="BD17" s="209"/>
      <c r="BE17" s="209"/>
      <c r="BF17" s="209"/>
      <c r="BG17" s="209"/>
      <c r="BH17" s="209"/>
    </row>
    <row r="18" spans="1:60" outlineLevel="1" x14ac:dyDescent="0.25">
      <c r="A18" s="233">
        <v>4</v>
      </c>
      <c r="B18" s="234" t="s">
        <v>243</v>
      </c>
      <c r="C18" s="246" t="s">
        <v>244</v>
      </c>
      <c r="D18" s="235" t="s">
        <v>170</v>
      </c>
      <c r="E18" s="236">
        <v>4.8</v>
      </c>
      <c r="F18" s="237"/>
      <c r="G18" s="238">
        <f>ROUND(E18*F18,2)</f>
        <v>0</v>
      </c>
      <c r="H18" s="237"/>
      <c r="I18" s="238">
        <f>ROUND(E18*H18,2)</f>
        <v>0</v>
      </c>
      <c r="J18" s="237"/>
      <c r="K18" s="238">
        <f>ROUND(E18*J18,2)</f>
        <v>0</v>
      </c>
      <c r="L18" s="238">
        <v>21</v>
      </c>
      <c r="M18" s="238">
        <f>G18*(1+L18/100)</f>
        <v>0</v>
      </c>
      <c r="N18" s="236">
        <v>0</v>
      </c>
      <c r="O18" s="236">
        <f>ROUND(E18*N18,2)</f>
        <v>0</v>
      </c>
      <c r="P18" s="236">
        <v>5.0000000000000001E-3</v>
      </c>
      <c r="Q18" s="236">
        <f>ROUND(E18*P18,2)</f>
        <v>0.02</v>
      </c>
      <c r="R18" s="238" t="s">
        <v>242</v>
      </c>
      <c r="S18" s="238" t="s">
        <v>125</v>
      </c>
      <c r="T18" s="239" t="s">
        <v>235</v>
      </c>
      <c r="U18" s="220">
        <v>0.51</v>
      </c>
      <c r="V18" s="220">
        <f>ROUND(E18*U18,2)</f>
        <v>2.4500000000000002</v>
      </c>
      <c r="W18" s="220"/>
      <c r="X18" s="220" t="s">
        <v>149</v>
      </c>
      <c r="Y18" s="220" t="s">
        <v>128</v>
      </c>
      <c r="Z18" s="209"/>
      <c r="AA18" s="209"/>
      <c r="AB18" s="209"/>
      <c r="AC18" s="209"/>
      <c r="AD18" s="209"/>
      <c r="AE18" s="209"/>
      <c r="AF18" s="209"/>
      <c r="AG18" s="209" t="s">
        <v>150</v>
      </c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09"/>
      <c r="BA18" s="209"/>
      <c r="BB18" s="209"/>
      <c r="BC18" s="209"/>
      <c r="BD18" s="209"/>
      <c r="BE18" s="209"/>
      <c r="BF18" s="209"/>
      <c r="BG18" s="209"/>
      <c r="BH18" s="209"/>
    </row>
    <row r="19" spans="1:60" outlineLevel="2" x14ac:dyDescent="0.25">
      <c r="A19" s="216"/>
      <c r="B19" s="217"/>
      <c r="C19" s="250"/>
      <c r="D19" s="244"/>
      <c r="E19" s="244"/>
      <c r="F19" s="244"/>
      <c r="G19" s="244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09"/>
      <c r="AA19" s="209"/>
      <c r="AB19" s="209"/>
      <c r="AC19" s="209"/>
      <c r="AD19" s="209"/>
      <c r="AE19" s="209"/>
      <c r="AF19" s="209"/>
      <c r="AG19" s="209" t="s">
        <v>132</v>
      </c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</row>
    <row r="20" spans="1:60" ht="20.399999999999999" outlineLevel="1" x14ac:dyDescent="0.25">
      <c r="A20" s="233">
        <v>5</v>
      </c>
      <c r="B20" s="234" t="s">
        <v>245</v>
      </c>
      <c r="C20" s="246" t="s">
        <v>246</v>
      </c>
      <c r="D20" s="235" t="s">
        <v>170</v>
      </c>
      <c r="E20" s="236">
        <v>2</v>
      </c>
      <c r="F20" s="237">
        <v>0</v>
      </c>
      <c r="G20" s="238">
        <f>ROUND(E20*F20,2)</f>
        <v>0</v>
      </c>
      <c r="H20" s="237"/>
      <c r="I20" s="238">
        <f>ROUND(E20*H20,2)</f>
        <v>0</v>
      </c>
      <c r="J20" s="237"/>
      <c r="K20" s="238">
        <f>ROUND(E20*J20,2)</f>
        <v>0</v>
      </c>
      <c r="L20" s="238">
        <v>21</v>
      </c>
      <c r="M20" s="238">
        <f>G20*(1+L20/100)</f>
        <v>0</v>
      </c>
      <c r="N20" s="236">
        <v>3.5000000000000001E-3</v>
      </c>
      <c r="O20" s="236">
        <f>ROUND(E20*N20,2)</f>
        <v>0.01</v>
      </c>
      <c r="P20" s="236">
        <v>0</v>
      </c>
      <c r="Q20" s="236">
        <f>ROUND(E20*P20,2)</f>
        <v>0</v>
      </c>
      <c r="R20" s="238" t="s">
        <v>247</v>
      </c>
      <c r="S20" s="238" t="s">
        <v>235</v>
      </c>
      <c r="T20" s="239" t="s">
        <v>235</v>
      </c>
      <c r="U20" s="220">
        <v>0</v>
      </c>
      <c r="V20" s="220">
        <f>ROUND(E20*U20,2)</f>
        <v>0</v>
      </c>
      <c r="W20" s="220"/>
      <c r="X20" s="220" t="s">
        <v>248</v>
      </c>
      <c r="Y20" s="220" t="s">
        <v>128</v>
      </c>
      <c r="Z20" s="209"/>
      <c r="AA20" s="209"/>
      <c r="AB20" s="209"/>
      <c r="AC20" s="209"/>
      <c r="AD20" s="209"/>
      <c r="AE20" s="209"/>
      <c r="AF20" s="209"/>
      <c r="AG20" s="209" t="s">
        <v>249</v>
      </c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</row>
    <row r="21" spans="1:60" outlineLevel="2" x14ac:dyDescent="0.25">
      <c r="A21" s="216"/>
      <c r="B21" s="217"/>
      <c r="C21" s="250"/>
      <c r="D21" s="244"/>
      <c r="E21" s="244"/>
      <c r="F21" s="244"/>
      <c r="G21" s="244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09"/>
      <c r="AA21" s="209"/>
      <c r="AB21" s="209"/>
      <c r="AC21" s="209"/>
      <c r="AD21" s="209"/>
      <c r="AE21" s="209"/>
      <c r="AF21" s="209"/>
      <c r="AG21" s="209" t="s">
        <v>132</v>
      </c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</row>
    <row r="22" spans="1:60" outlineLevel="1" x14ac:dyDescent="0.25">
      <c r="A22" s="216">
        <v>6</v>
      </c>
      <c r="B22" s="217" t="s">
        <v>250</v>
      </c>
      <c r="C22" s="259" t="s">
        <v>251</v>
      </c>
      <c r="D22" s="218" t="s">
        <v>0</v>
      </c>
      <c r="E22" s="262">
        <v>2.35</v>
      </c>
      <c r="F22" s="221">
        <f>SUM(G20+G18+G16)/100</f>
        <v>0</v>
      </c>
      <c r="G22" s="220">
        <f>ROUND(E22*F22,2)</f>
        <v>0</v>
      </c>
      <c r="H22" s="221"/>
      <c r="I22" s="220">
        <f>ROUND(E22*H22,2)</f>
        <v>0</v>
      </c>
      <c r="J22" s="221"/>
      <c r="K22" s="220">
        <f>ROUND(E22*J22,2)</f>
        <v>0</v>
      </c>
      <c r="L22" s="220">
        <v>21</v>
      </c>
      <c r="M22" s="220">
        <f>G22*(1+L22/100)</f>
        <v>0</v>
      </c>
      <c r="N22" s="219">
        <v>0</v>
      </c>
      <c r="O22" s="219">
        <f>ROUND(E22*N22,2)</f>
        <v>0</v>
      </c>
      <c r="P22" s="219">
        <v>0</v>
      </c>
      <c r="Q22" s="219">
        <f>ROUND(E22*P22,2)</f>
        <v>0</v>
      </c>
      <c r="R22" s="220" t="s">
        <v>242</v>
      </c>
      <c r="S22" s="220" t="s">
        <v>125</v>
      </c>
      <c r="T22" s="220" t="s">
        <v>126</v>
      </c>
      <c r="U22" s="220">
        <v>0</v>
      </c>
      <c r="V22" s="220">
        <f>ROUND(E22*U22,2)</f>
        <v>0</v>
      </c>
      <c r="W22" s="220"/>
      <c r="X22" s="220" t="s">
        <v>252</v>
      </c>
      <c r="Y22" s="220" t="s">
        <v>128</v>
      </c>
      <c r="Z22" s="209"/>
      <c r="AA22" s="209"/>
      <c r="AB22" s="209"/>
      <c r="AC22" s="209"/>
      <c r="AD22" s="209"/>
      <c r="AE22" s="209"/>
      <c r="AF22" s="209"/>
      <c r="AG22" s="209" t="s">
        <v>253</v>
      </c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</row>
    <row r="23" spans="1:60" outlineLevel="2" x14ac:dyDescent="0.25">
      <c r="A23" s="216"/>
      <c r="B23" s="217"/>
      <c r="C23" s="260" t="s">
        <v>254</v>
      </c>
      <c r="D23" s="256"/>
      <c r="E23" s="256"/>
      <c r="F23" s="256"/>
      <c r="G23" s="256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09"/>
      <c r="AA23" s="209"/>
      <c r="AB23" s="209"/>
      <c r="AC23" s="209"/>
      <c r="AD23" s="209"/>
      <c r="AE23" s="209"/>
      <c r="AF23" s="209"/>
      <c r="AG23" s="209" t="s">
        <v>255</v>
      </c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</row>
    <row r="24" spans="1:60" outlineLevel="2" x14ac:dyDescent="0.25">
      <c r="A24" s="216"/>
      <c r="B24" s="217"/>
      <c r="C24" s="248"/>
      <c r="D24" s="242"/>
      <c r="E24" s="242"/>
      <c r="F24" s="242"/>
      <c r="G24" s="242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09"/>
      <c r="AA24" s="209"/>
      <c r="AB24" s="209"/>
      <c r="AC24" s="209"/>
      <c r="AD24" s="209"/>
      <c r="AE24" s="209"/>
      <c r="AF24" s="209"/>
      <c r="AG24" s="209" t="s">
        <v>132</v>
      </c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</row>
    <row r="25" spans="1:60" x14ac:dyDescent="0.25">
      <c r="A25" s="223" t="s">
        <v>120</v>
      </c>
      <c r="B25" s="224" t="s">
        <v>78</v>
      </c>
      <c r="C25" s="245" t="s">
        <v>79</v>
      </c>
      <c r="D25" s="225"/>
      <c r="E25" s="226"/>
      <c r="F25" s="227"/>
      <c r="G25" s="227">
        <f>SUMIF(AG26:AG43,"&lt;&gt;NOR",G26:G43)</f>
        <v>0</v>
      </c>
      <c r="H25" s="227"/>
      <c r="I25" s="227">
        <f>SUM(I26:I43)</f>
        <v>0</v>
      </c>
      <c r="J25" s="227"/>
      <c r="K25" s="227">
        <f>SUM(K26:K43)</f>
        <v>0</v>
      </c>
      <c r="L25" s="227"/>
      <c r="M25" s="227">
        <f>SUM(M26:M43)</f>
        <v>0</v>
      </c>
      <c r="N25" s="226"/>
      <c r="O25" s="226">
        <f>SUM(O26:O43)</f>
        <v>0</v>
      </c>
      <c r="P25" s="226"/>
      <c r="Q25" s="226">
        <f>SUM(Q26:Q43)</f>
        <v>0</v>
      </c>
      <c r="R25" s="227"/>
      <c r="S25" s="227"/>
      <c r="T25" s="228"/>
      <c r="U25" s="222"/>
      <c r="V25" s="222">
        <f>SUM(V26:V43)</f>
        <v>4.8</v>
      </c>
      <c r="W25" s="222"/>
      <c r="X25" s="222"/>
      <c r="Y25" s="222"/>
      <c r="AG25" t="s">
        <v>121</v>
      </c>
    </row>
    <row r="26" spans="1:60" ht="20.399999999999999" outlineLevel="1" x14ac:dyDescent="0.25">
      <c r="A26" s="233">
        <v>7</v>
      </c>
      <c r="B26" s="234" t="s">
        <v>256</v>
      </c>
      <c r="C26" s="246" t="s">
        <v>257</v>
      </c>
      <c r="D26" s="235" t="s">
        <v>258</v>
      </c>
      <c r="E26" s="236">
        <v>96</v>
      </c>
      <c r="F26" s="237"/>
      <c r="G26" s="238">
        <f>ROUND(E26*F26,2)</f>
        <v>0</v>
      </c>
      <c r="H26" s="237"/>
      <c r="I26" s="238">
        <f>ROUND(E26*H26,2)</f>
        <v>0</v>
      </c>
      <c r="J26" s="237"/>
      <c r="K26" s="238">
        <f>ROUND(E26*J26,2)</f>
        <v>0</v>
      </c>
      <c r="L26" s="238">
        <v>21</v>
      </c>
      <c r="M26" s="238">
        <f>G26*(1+L26/100)</f>
        <v>0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8" t="s">
        <v>259</v>
      </c>
      <c r="S26" s="238" t="s">
        <v>125</v>
      </c>
      <c r="T26" s="239" t="s">
        <v>235</v>
      </c>
      <c r="U26" s="220">
        <v>0.05</v>
      </c>
      <c r="V26" s="220">
        <f>ROUND(E26*U26,2)</f>
        <v>4.8</v>
      </c>
      <c r="W26" s="220"/>
      <c r="X26" s="220" t="s">
        <v>149</v>
      </c>
      <c r="Y26" s="220" t="s">
        <v>128</v>
      </c>
      <c r="Z26" s="209"/>
      <c r="AA26" s="209"/>
      <c r="AB26" s="209"/>
      <c r="AC26" s="209"/>
      <c r="AD26" s="209"/>
      <c r="AE26" s="209"/>
      <c r="AF26" s="209"/>
      <c r="AG26" s="209" t="s">
        <v>150</v>
      </c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</row>
    <row r="27" spans="1:60" outlineLevel="2" x14ac:dyDescent="0.25">
      <c r="A27" s="216"/>
      <c r="B27" s="217"/>
      <c r="C27" s="261" t="s">
        <v>260</v>
      </c>
      <c r="D27" s="257"/>
      <c r="E27" s="257"/>
      <c r="F27" s="257"/>
      <c r="G27" s="257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09"/>
      <c r="AA27" s="209"/>
      <c r="AB27" s="209"/>
      <c r="AC27" s="209"/>
      <c r="AD27" s="209"/>
      <c r="AE27" s="209"/>
      <c r="AF27" s="209"/>
      <c r="AG27" s="209" t="s">
        <v>255</v>
      </c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</row>
    <row r="28" spans="1:60" outlineLevel="2" x14ac:dyDescent="0.25">
      <c r="A28" s="216"/>
      <c r="B28" s="217"/>
      <c r="C28" s="258" t="s">
        <v>261</v>
      </c>
      <c r="D28" s="254"/>
      <c r="E28" s="255"/>
      <c r="F28" s="220"/>
      <c r="G28" s="22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09"/>
      <c r="AA28" s="209"/>
      <c r="AB28" s="209"/>
      <c r="AC28" s="209"/>
      <c r="AD28" s="209"/>
      <c r="AE28" s="209"/>
      <c r="AF28" s="209"/>
      <c r="AG28" s="209" t="s">
        <v>237</v>
      </c>
      <c r="AH28" s="209">
        <v>0</v>
      </c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</row>
    <row r="29" spans="1:60" outlineLevel="3" x14ac:dyDescent="0.25">
      <c r="A29" s="216"/>
      <c r="B29" s="217"/>
      <c r="C29" s="258" t="s">
        <v>262</v>
      </c>
      <c r="D29" s="254"/>
      <c r="E29" s="255"/>
      <c r="F29" s="220"/>
      <c r="G29" s="220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09"/>
      <c r="AA29" s="209"/>
      <c r="AB29" s="209"/>
      <c r="AC29" s="209"/>
      <c r="AD29" s="209"/>
      <c r="AE29" s="209"/>
      <c r="AF29" s="209"/>
      <c r="AG29" s="209" t="s">
        <v>237</v>
      </c>
      <c r="AH29" s="209">
        <v>0</v>
      </c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</row>
    <row r="30" spans="1:60" outlineLevel="3" x14ac:dyDescent="0.25">
      <c r="A30" s="216"/>
      <c r="B30" s="217"/>
      <c r="C30" s="258" t="s">
        <v>263</v>
      </c>
      <c r="D30" s="254"/>
      <c r="E30" s="255">
        <v>28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09"/>
      <c r="AA30" s="209"/>
      <c r="AB30" s="209"/>
      <c r="AC30" s="209"/>
      <c r="AD30" s="209"/>
      <c r="AE30" s="209"/>
      <c r="AF30" s="209"/>
      <c r="AG30" s="209" t="s">
        <v>237</v>
      </c>
      <c r="AH30" s="209">
        <v>0</v>
      </c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</row>
    <row r="31" spans="1:60" outlineLevel="3" x14ac:dyDescent="0.25">
      <c r="A31" s="216"/>
      <c r="B31" s="217"/>
      <c r="C31" s="258" t="s">
        <v>264</v>
      </c>
      <c r="D31" s="254"/>
      <c r="E31" s="255"/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09"/>
      <c r="AA31" s="209"/>
      <c r="AB31" s="209"/>
      <c r="AC31" s="209"/>
      <c r="AD31" s="209"/>
      <c r="AE31" s="209"/>
      <c r="AF31" s="209"/>
      <c r="AG31" s="209" t="s">
        <v>237</v>
      </c>
      <c r="AH31" s="209">
        <v>0</v>
      </c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</row>
    <row r="32" spans="1:60" outlineLevel="3" x14ac:dyDescent="0.25">
      <c r="A32" s="216"/>
      <c r="B32" s="217"/>
      <c r="C32" s="258" t="s">
        <v>265</v>
      </c>
      <c r="D32" s="254"/>
      <c r="E32" s="255">
        <v>68</v>
      </c>
      <c r="F32" s="220"/>
      <c r="G32" s="22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09"/>
      <c r="AA32" s="209"/>
      <c r="AB32" s="209"/>
      <c r="AC32" s="209"/>
      <c r="AD32" s="209"/>
      <c r="AE32" s="209"/>
      <c r="AF32" s="209"/>
      <c r="AG32" s="209" t="s">
        <v>237</v>
      </c>
      <c r="AH32" s="209">
        <v>0</v>
      </c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</row>
    <row r="33" spans="1:60" outlineLevel="2" x14ac:dyDescent="0.25">
      <c r="A33" s="216"/>
      <c r="B33" s="217"/>
      <c r="C33" s="248"/>
      <c r="D33" s="242"/>
      <c r="E33" s="242"/>
      <c r="F33" s="242"/>
      <c r="G33" s="242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09"/>
      <c r="AA33" s="209"/>
      <c r="AB33" s="209"/>
      <c r="AC33" s="209"/>
      <c r="AD33" s="209"/>
      <c r="AE33" s="209"/>
      <c r="AF33" s="209"/>
      <c r="AG33" s="209" t="s">
        <v>132</v>
      </c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</row>
    <row r="34" spans="1:60" outlineLevel="1" x14ac:dyDescent="0.25">
      <c r="A34" s="233">
        <v>8</v>
      </c>
      <c r="B34" s="234" t="s">
        <v>266</v>
      </c>
      <c r="C34" s="246" t="s">
        <v>267</v>
      </c>
      <c r="D34" s="235" t="s">
        <v>177</v>
      </c>
      <c r="E34" s="236">
        <v>1</v>
      </c>
      <c r="F34" s="237"/>
      <c r="G34" s="238">
        <f>ROUND(E34*F34,2)</f>
        <v>0</v>
      </c>
      <c r="H34" s="237"/>
      <c r="I34" s="238">
        <f>ROUND(E34*H34,2)</f>
        <v>0</v>
      </c>
      <c r="J34" s="237"/>
      <c r="K34" s="238">
        <f>ROUND(E34*J34,2)</f>
        <v>0</v>
      </c>
      <c r="L34" s="238">
        <v>21</v>
      </c>
      <c r="M34" s="238">
        <f>G34*(1+L34/100)</f>
        <v>0</v>
      </c>
      <c r="N34" s="236">
        <v>0</v>
      </c>
      <c r="O34" s="236">
        <f>ROUND(E34*N34,2)</f>
        <v>0</v>
      </c>
      <c r="P34" s="236">
        <v>0</v>
      </c>
      <c r="Q34" s="236">
        <f>ROUND(E34*P34,2)</f>
        <v>0</v>
      </c>
      <c r="R34" s="238"/>
      <c r="S34" s="238" t="s">
        <v>135</v>
      </c>
      <c r="T34" s="239" t="s">
        <v>126</v>
      </c>
      <c r="U34" s="220">
        <v>0</v>
      </c>
      <c r="V34" s="220">
        <f>ROUND(E34*U34,2)</f>
        <v>0</v>
      </c>
      <c r="W34" s="220"/>
      <c r="X34" s="220" t="s">
        <v>149</v>
      </c>
      <c r="Y34" s="220" t="s">
        <v>128</v>
      </c>
      <c r="Z34" s="209"/>
      <c r="AA34" s="209"/>
      <c r="AB34" s="209"/>
      <c r="AC34" s="209"/>
      <c r="AD34" s="209"/>
      <c r="AE34" s="209"/>
      <c r="AF34" s="209"/>
      <c r="AG34" s="209" t="s">
        <v>150</v>
      </c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</row>
    <row r="35" spans="1:60" outlineLevel="2" x14ac:dyDescent="0.25">
      <c r="A35" s="216"/>
      <c r="B35" s="217"/>
      <c r="C35" s="250"/>
      <c r="D35" s="244"/>
      <c r="E35" s="244"/>
      <c r="F35" s="244"/>
      <c r="G35" s="244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09"/>
      <c r="AA35" s="209"/>
      <c r="AB35" s="209"/>
      <c r="AC35" s="209"/>
      <c r="AD35" s="209"/>
      <c r="AE35" s="209"/>
      <c r="AF35" s="209"/>
      <c r="AG35" s="209" t="s">
        <v>132</v>
      </c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</row>
    <row r="36" spans="1:60" outlineLevel="1" x14ac:dyDescent="0.25">
      <c r="A36" s="233">
        <v>9</v>
      </c>
      <c r="B36" s="234" t="s">
        <v>268</v>
      </c>
      <c r="C36" s="246" t="s">
        <v>269</v>
      </c>
      <c r="D36" s="235" t="s">
        <v>177</v>
      </c>
      <c r="E36" s="236">
        <v>20</v>
      </c>
      <c r="F36" s="237"/>
      <c r="G36" s="238">
        <f>ROUND(E36*F36,2)</f>
        <v>0</v>
      </c>
      <c r="H36" s="237"/>
      <c r="I36" s="238">
        <f>ROUND(E36*H36,2)</f>
        <v>0</v>
      </c>
      <c r="J36" s="237"/>
      <c r="K36" s="238">
        <f>ROUND(E36*J36,2)</f>
        <v>0</v>
      </c>
      <c r="L36" s="238">
        <v>21</v>
      </c>
      <c r="M36" s="238">
        <f>G36*(1+L36/100)</f>
        <v>0</v>
      </c>
      <c r="N36" s="236">
        <v>0</v>
      </c>
      <c r="O36" s="236">
        <f>ROUND(E36*N36,2)</f>
        <v>0</v>
      </c>
      <c r="P36" s="236">
        <v>0</v>
      </c>
      <c r="Q36" s="236">
        <f>ROUND(E36*P36,2)</f>
        <v>0</v>
      </c>
      <c r="R36" s="238"/>
      <c r="S36" s="238" t="s">
        <v>135</v>
      </c>
      <c r="T36" s="239" t="s">
        <v>126</v>
      </c>
      <c r="U36" s="220">
        <v>0</v>
      </c>
      <c r="V36" s="220">
        <f>ROUND(E36*U36,2)</f>
        <v>0</v>
      </c>
      <c r="W36" s="220"/>
      <c r="X36" s="220" t="s">
        <v>149</v>
      </c>
      <c r="Y36" s="220" t="s">
        <v>128</v>
      </c>
      <c r="Z36" s="209"/>
      <c r="AA36" s="209"/>
      <c r="AB36" s="209"/>
      <c r="AC36" s="209"/>
      <c r="AD36" s="209"/>
      <c r="AE36" s="209"/>
      <c r="AF36" s="209"/>
      <c r="AG36" s="209" t="s">
        <v>150</v>
      </c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</row>
    <row r="37" spans="1:60" outlineLevel="2" x14ac:dyDescent="0.25">
      <c r="A37" s="216"/>
      <c r="B37" s="217"/>
      <c r="C37" s="250"/>
      <c r="D37" s="244"/>
      <c r="E37" s="244"/>
      <c r="F37" s="244"/>
      <c r="G37" s="244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09"/>
      <c r="AA37" s="209"/>
      <c r="AB37" s="209"/>
      <c r="AC37" s="209"/>
      <c r="AD37" s="209"/>
      <c r="AE37" s="209"/>
      <c r="AF37" s="209"/>
      <c r="AG37" s="209" t="s">
        <v>132</v>
      </c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</row>
    <row r="38" spans="1:60" outlineLevel="1" x14ac:dyDescent="0.25">
      <c r="A38" s="233">
        <v>10</v>
      </c>
      <c r="B38" s="234" t="s">
        <v>270</v>
      </c>
      <c r="C38" s="246" t="s">
        <v>271</v>
      </c>
      <c r="D38" s="235" t="s">
        <v>177</v>
      </c>
      <c r="E38" s="236">
        <v>10</v>
      </c>
      <c r="F38" s="237"/>
      <c r="G38" s="238">
        <f>ROUND(E38*F38,2)</f>
        <v>0</v>
      </c>
      <c r="H38" s="237"/>
      <c r="I38" s="238">
        <f>ROUND(E38*H38,2)</f>
        <v>0</v>
      </c>
      <c r="J38" s="237"/>
      <c r="K38" s="238">
        <f>ROUND(E38*J38,2)</f>
        <v>0</v>
      </c>
      <c r="L38" s="238">
        <v>21</v>
      </c>
      <c r="M38" s="238">
        <f>G38*(1+L38/100)</f>
        <v>0</v>
      </c>
      <c r="N38" s="236">
        <v>0</v>
      </c>
      <c r="O38" s="236">
        <f>ROUND(E38*N38,2)</f>
        <v>0</v>
      </c>
      <c r="P38" s="236">
        <v>0</v>
      </c>
      <c r="Q38" s="236">
        <f>ROUND(E38*P38,2)</f>
        <v>0</v>
      </c>
      <c r="R38" s="238"/>
      <c r="S38" s="238" t="s">
        <v>135</v>
      </c>
      <c r="T38" s="239" t="s">
        <v>126</v>
      </c>
      <c r="U38" s="220">
        <v>0</v>
      </c>
      <c r="V38" s="220">
        <f>ROUND(E38*U38,2)</f>
        <v>0</v>
      </c>
      <c r="W38" s="220"/>
      <c r="X38" s="220" t="s">
        <v>149</v>
      </c>
      <c r="Y38" s="220" t="s">
        <v>128</v>
      </c>
      <c r="Z38" s="209"/>
      <c r="AA38" s="209"/>
      <c r="AB38" s="209"/>
      <c r="AC38" s="209"/>
      <c r="AD38" s="209"/>
      <c r="AE38" s="209"/>
      <c r="AF38" s="209"/>
      <c r="AG38" s="209" t="s">
        <v>150</v>
      </c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</row>
    <row r="39" spans="1:60" outlineLevel="2" x14ac:dyDescent="0.25">
      <c r="A39" s="216"/>
      <c r="B39" s="217"/>
      <c r="C39" s="250"/>
      <c r="D39" s="244"/>
      <c r="E39" s="244"/>
      <c r="F39" s="244"/>
      <c r="G39" s="244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09"/>
      <c r="AA39" s="209"/>
      <c r="AB39" s="209"/>
      <c r="AC39" s="209"/>
      <c r="AD39" s="209"/>
      <c r="AE39" s="209"/>
      <c r="AF39" s="209"/>
      <c r="AG39" s="209" t="s">
        <v>132</v>
      </c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</row>
    <row r="40" spans="1:60" outlineLevel="1" x14ac:dyDescent="0.25">
      <c r="A40" s="233">
        <v>11</v>
      </c>
      <c r="B40" s="234" t="s">
        <v>153</v>
      </c>
      <c r="C40" s="246" t="s">
        <v>272</v>
      </c>
      <c r="D40" s="235" t="s">
        <v>124</v>
      </c>
      <c r="E40" s="236">
        <v>1</v>
      </c>
      <c r="F40" s="237"/>
      <c r="G40" s="238">
        <f>ROUND(E40*F40,2)</f>
        <v>0</v>
      </c>
      <c r="H40" s="237"/>
      <c r="I40" s="238">
        <f>ROUND(E40*H40,2)</f>
        <v>0</v>
      </c>
      <c r="J40" s="237"/>
      <c r="K40" s="238">
        <f>ROUND(E40*J40,2)</f>
        <v>0</v>
      </c>
      <c r="L40" s="238">
        <v>21</v>
      </c>
      <c r="M40" s="238">
        <f>G40*(1+L40/100)</f>
        <v>0</v>
      </c>
      <c r="N40" s="236">
        <v>0</v>
      </c>
      <c r="O40" s="236">
        <f>ROUND(E40*N40,2)</f>
        <v>0</v>
      </c>
      <c r="P40" s="236">
        <v>0</v>
      </c>
      <c r="Q40" s="236">
        <f>ROUND(E40*P40,2)</f>
        <v>0</v>
      </c>
      <c r="R40" s="238"/>
      <c r="S40" s="238" t="s">
        <v>135</v>
      </c>
      <c r="T40" s="239" t="s">
        <v>126</v>
      </c>
      <c r="U40" s="220">
        <v>0</v>
      </c>
      <c r="V40" s="220">
        <f>ROUND(E40*U40,2)</f>
        <v>0</v>
      </c>
      <c r="W40" s="220"/>
      <c r="X40" s="220" t="s">
        <v>248</v>
      </c>
      <c r="Y40" s="220" t="s">
        <v>128</v>
      </c>
      <c r="Z40" s="209"/>
      <c r="AA40" s="209"/>
      <c r="AB40" s="209"/>
      <c r="AC40" s="209"/>
      <c r="AD40" s="209"/>
      <c r="AE40" s="209"/>
      <c r="AF40" s="209"/>
      <c r="AG40" s="209" t="s">
        <v>273</v>
      </c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</row>
    <row r="41" spans="1:60" outlineLevel="2" x14ac:dyDescent="0.25">
      <c r="A41" s="216"/>
      <c r="B41" s="217"/>
      <c r="C41" s="250"/>
      <c r="D41" s="244"/>
      <c r="E41" s="244"/>
      <c r="F41" s="244"/>
      <c r="G41" s="244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09"/>
      <c r="AA41" s="209"/>
      <c r="AB41" s="209"/>
      <c r="AC41" s="209"/>
      <c r="AD41" s="209"/>
      <c r="AE41" s="209"/>
      <c r="AF41" s="209"/>
      <c r="AG41" s="209" t="s">
        <v>132</v>
      </c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</row>
    <row r="42" spans="1:60" outlineLevel="1" x14ac:dyDescent="0.25">
      <c r="A42" s="233">
        <v>12</v>
      </c>
      <c r="B42" s="234" t="s">
        <v>274</v>
      </c>
      <c r="C42" s="246" t="s">
        <v>275</v>
      </c>
      <c r="D42" s="235" t="s">
        <v>124</v>
      </c>
      <c r="E42" s="236">
        <v>1</v>
      </c>
      <c r="F42" s="237"/>
      <c r="G42" s="238">
        <f>ROUND(E42*F42,2)</f>
        <v>0</v>
      </c>
      <c r="H42" s="237"/>
      <c r="I42" s="238">
        <f>ROUND(E42*H42,2)</f>
        <v>0</v>
      </c>
      <c r="J42" s="237"/>
      <c r="K42" s="238">
        <f>ROUND(E42*J42,2)</f>
        <v>0</v>
      </c>
      <c r="L42" s="238">
        <v>21</v>
      </c>
      <c r="M42" s="238">
        <f>G42*(1+L42/100)</f>
        <v>0</v>
      </c>
      <c r="N42" s="236">
        <v>0</v>
      </c>
      <c r="O42" s="236">
        <f>ROUND(E42*N42,2)</f>
        <v>0</v>
      </c>
      <c r="P42" s="236">
        <v>0</v>
      </c>
      <c r="Q42" s="236">
        <f>ROUND(E42*P42,2)</f>
        <v>0</v>
      </c>
      <c r="R42" s="238"/>
      <c r="S42" s="238" t="s">
        <v>135</v>
      </c>
      <c r="T42" s="239" t="s">
        <v>126</v>
      </c>
      <c r="U42" s="220">
        <v>0</v>
      </c>
      <c r="V42" s="220">
        <f>ROUND(E42*U42,2)</f>
        <v>0</v>
      </c>
      <c r="W42" s="220"/>
      <c r="X42" s="220" t="s">
        <v>248</v>
      </c>
      <c r="Y42" s="220" t="s">
        <v>128</v>
      </c>
      <c r="Z42" s="209"/>
      <c r="AA42" s="209"/>
      <c r="AB42" s="209"/>
      <c r="AC42" s="209"/>
      <c r="AD42" s="209"/>
      <c r="AE42" s="209"/>
      <c r="AF42" s="209"/>
      <c r="AG42" s="209" t="s">
        <v>273</v>
      </c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209"/>
      <c r="BH42" s="209"/>
    </row>
    <row r="43" spans="1:60" outlineLevel="2" x14ac:dyDescent="0.25">
      <c r="A43" s="216"/>
      <c r="B43" s="217"/>
      <c r="C43" s="250"/>
      <c r="D43" s="244"/>
      <c r="E43" s="244"/>
      <c r="F43" s="244"/>
      <c r="G43" s="244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09"/>
      <c r="AA43" s="209"/>
      <c r="AB43" s="209"/>
      <c r="AC43" s="209"/>
      <c r="AD43" s="209"/>
      <c r="AE43" s="209"/>
      <c r="AF43" s="209"/>
      <c r="AG43" s="209" t="s">
        <v>132</v>
      </c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</row>
    <row r="44" spans="1:60" x14ac:dyDescent="0.25">
      <c r="A44" s="223" t="s">
        <v>120</v>
      </c>
      <c r="B44" s="224" t="s">
        <v>80</v>
      </c>
      <c r="C44" s="245" t="s">
        <v>81</v>
      </c>
      <c r="D44" s="225"/>
      <c r="E44" s="226"/>
      <c r="F44" s="227"/>
      <c r="G44" s="227">
        <f>SUMIF(AG45:AG82,"&lt;&gt;NOR",G45:G82)</f>
        <v>0</v>
      </c>
      <c r="H44" s="227"/>
      <c r="I44" s="227">
        <f>SUM(I45:I82)</f>
        <v>0</v>
      </c>
      <c r="J44" s="227"/>
      <c r="K44" s="227">
        <f>SUM(K45:K82)</f>
        <v>0</v>
      </c>
      <c r="L44" s="227"/>
      <c r="M44" s="227">
        <f>SUM(M45:M82)</f>
        <v>0</v>
      </c>
      <c r="N44" s="226"/>
      <c r="O44" s="226">
        <f>SUM(O45:O82)</f>
        <v>0</v>
      </c>
      <c r="P44" s="226"/>
      <c r="Q44" s="226">
        <f>SUM(Q45:Q82)</f>
        <v>0</v>
      </c>
      <c r="R44" s="227"/>
      <c r="S44" s="227"/>
      <c r="T44" s="228"/>
      <c r="U44" s="222"/>
      <c r="V44" s="222">
        <f>SUM(V45:V82)</f>
        <v>0</v>
      </c>
      <c r="W44" s="222"/>
      <c r="X44" s="222"/>
      <c r="Y44" s="222"/>
      <c r="AG44" t="s">
        <v>121</v>
      </c>
    </row>
    <row r="45" spans="1:60" outlineLevel="1" x14ac:dyDescent="0.25">
      <c r="A45" s="233">
        <v>13</v>
      </c>
      <c r="B45" s="234" t="s">
        <v>276</v>
      </c>
      <c r="C45" s="246" t="s">
        <v>277</v>
      </c>
      <c r="D45" s="235" t="s">
        <v>233</v>
      </c>
      <c r="E45" s="236">
        <v>14</v>
      </c>
      <c r="F45" s="237"/>
      <c r="G45" s="238">
        <f>ROUND(E45*F45,2)</f>
        <v>0</v>
      </c>
      <c r="H45" s="237"/>
      <c r="I45" s="238">
        <f>ROUND(E45*H45,2)</f>
        <v>0</v>
      </c>
      <c r="J45" s="237"/>
      <c r="K45" s="238">
        <f>ROUND(E45*J45,2)</f>
        <v>0</v>
      </c>
      <c r="L45" s="238">
        <v>21</v>
      </c>
      <c r="M45" s="238">
        <f>G45*(1+L45/100)</f>
        <v>0</v>
      </c>
      <c r="N45" s="236">
        <v>0</v>
      </c>
      <c r="O45" s="236">
        <f>ROUND(E45*N45,2)</f>
        <v>0</v>
      </c>
      <c r="P45" s="236">
        <v>0</v>
      </c>
      <c r="Q45" s="236">
        <f>ROUND(E45*P45,2)</f>
        <v>0</v>
      </c>
      <c r="R45" s="238"/>
      <c r="S45" s="238" t="s">
        <v>135</v>
      </c>
      <c r="T45" s="239" t="s">
        <v>126</v>
      </c>
      <c r="U45" s="220">
        <v>0</v>
      </c>
      <c r="V45" s="220">
        <f>ROUND(E45*U45,2)</f>
        <v>0</v>
      </c>
      <c r="W45" s="220"/>
      <c r="X45" s="220" t="s">
        <v>149</v>
      </c>
      <c r="Y45" s="220" t="s">
        <v>128</v>
      </c>
      <c r="Z45" s="209"/>
      <c r="AA45" s="209"/>
      <c r="AB45" s="209"/>
      <c r="AC45" s="209"/>
      <c r="AD45" s="209"/>
      <c r="AE45" s="209"/>
      <c r="AF45" s="209"/>
      <c r="AG45" s="209" t="s">
        <v>150</v>
      </c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09"/>
      <c r="BD45" s="209"/>
      <c r="BE45" s="209"/>
      <c r="BF45" s="209"/>
      <c r="BG45" s="209"/>
      <c r="BH45" s="209"/>
    </row>
    <row r="46" spans="1:60" outlineLevel="2" x14ac:dyDescent="0.25">
      <c r="A46" s="216"/>
      <c r="B46" s="217"/>
      <c r="C46" s="250"/>
      <c r="D46" s="244"/>
      <c r="E46" s="244"/>
      <c r="F46" s="244"/>
      <c r="G46" s="244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09"/>
      <c r="AA46" s="209"/>
      <c r="AB46" s="209"/>
      <c r="AC46" s="209"/>
      <c r="AD46" s="209"/>
      <c r="AE46" s="209"/>
      <c r="AF46" s="209"/>
      <c r="AG46" s="209" t="s">
        <v>132</v>
      </c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</row>
    <row r="47" spans="1:60" outlineLevel="1" x14ac:dyDescent="0.25">
      <c r="A47" s="233">
        <v>14</v>
      </c>
      <c r="B47" s="234" t="s">
        <v>278</v>
      </c>
      <c r="C47" s="246" t="s">
        <v>279</v>
      </c>
      <c r="D47" s="235" t="s">
        <v>233</v>
      </c>
      <c r="E47" s="236">
        <v>30</v>
      </c>
      <c r="F47" s="237"/>
      <c r="G47" s="238">
        <f>ROUND(E47*F47,2)</f>
        <v>0</v>
      </c>
      <c r="H47" s="237"/>
      <c r="I47" s="238">
        <f>ROUND(E47*H47,2)</f>
        <v>0</v>
      </c>
      <c r="J47" s="237"/>
      <c r="K47" s="238">
        <f>ROUND(E47*J47,2)</f>
        <v>0</v>
      </c>
      <c r="L47" s="238">
        <v>21</v>
      </c>
      <c r="M47" s="238">
        <f>G47*(1+L47/100)</f>
        <v>0</v>
      </c>
      <c r="N47" s="236">
        <v>0</v>
      </c>
      <c r="O47" s="236">
        <f>ROUND(E47*N47,2)</f>
        <v>0</v>
      </c>
      <c r="P47" s="236">
        <v>0</v>
      </c>
      <c r="Q47" s="236">
        <f>ROUND(E47*P47,2)</f>
        <v>0</v>
      </c>
      <c r="R47" s="238"/>
      <c r="S47" s="238" t="s">
        <v>135</v>
      </c>
      <c r="T47" s="239" t="s">
        <v>126</v>
      </c>
      <c r="U47" s="220">
        <v>0</v>
      </c>
      <c r="V47" s="220">
        <f>ROUND(E47*U47,2)</f>
        <v>0</v>
      </c>
      <c r="W47" s="220"/>
      <c r="X47" s="220" t="s">
        <v>149</v>
      </c>
      <c r="Y47" s="220" t="s">
        <v>128</v>
      </c>
      <c r="Z47" s="209"/>
      <c r="AA47" s="209"/>
      <c r="AB47" s="209"/>
      <c r="AC47" s="209"/>
      <c r="AD47" s="209"/>
      <c r="AE47" s="209"/>
      <c r="AF47" s="209"/>
      <c r="AG47" s="209" t="s">
        <v>150</v>
      </c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</row>
    <row r="48" spans="1:60" outlineLevel="2" x14ac:dyDescent="0.25">
      <c r="A48" s="216"/>
      <c r="B48" s="217"/>
      <c r="C48" s="250"/>
      <c r="D48" s="244"/>
      <c r="E48" s="244"/>
      <c r="F48" s="244"/>
      <c r="G48" s="244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09"/>
      <c r="AA48" s="209"/>
      <c r="AB48" s="209"/>
      <c r="AC48" s="209"/>
      <c r="AD48" s="209"/>
      <c r="AE48" s="209"/>
      <c r="AF48" s="209"/>
      <c r="AG48" s="209" t="s">
        <v>132</v>
      </c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</row>
    <row r="49" spans="1:60" outlineLevel="1" x14ac:dyDescent="0.25">
      <c r="A49" s="233">
        <v>15</v>
      </c>
      <c r="B49" s="234" t="s">
        <v>280</v>
      </c>
      <c r="C49" s="246" t="s">
        <v>281</v>
      </c>
      <c r="D49" s="235" t="s">
        <v>233</v>
      </c>
      <c r="E49" s="236">
        <v>4</v>
      </c>
      <c r="F49" s="237"/>
      <c r="G49" s="238">
        <f>ROUND(E49*F49,2)</f>
        <v>0</v>
      </c>
      <c r="H49" s="237"/>
      <c r="I49" s="238">
        <f>ROUND(E49*H49,2)</f>
        <v>0</v>
      </c>
      <c r="J49" s="237"/>
      <c r="K49" s="238">
        <f>ROUND(E49*J49,2)</f>
        <v>0</v>
      </c>
      <c r="L49" s="238">
        <v>21</v>
      </c>
      <c r="M49" s="238">
        <f>G49*(1+L49/100)</f>
        <v>0</v>
      </c>
      <c r="N49" s="236">
        <v>0</v>
      </c>
      <c r="O49" s="236">
        <f>ROUND(E49*N49,2)</f>
        <v>0</v>
      </c>
      <c r="P49" s="236">
        <v>0</v>
      </c>
      <c r="Q49" s="236">
        <f>ROUND(E49*P49,2)</f>
        <v>0</v>
      </c>
      <c r="R49" s="238"/>
      <c r="S49" s="238" t="s">
        <v>135</v>
      </c>
      <c r="T49" s="239" t="s">
        <v>126</v>
      </c>
      <c r="U49" s="220">
        <v>0</v>
      </c>
      <c r="V49" s="220">
        <f>ROUND(E49*U49,2)</f>
        <v>0</v>
      </c>
      <c r="W49" s="220"/>
      <c r="X49" s="220" t="s">
        <v>149</v>
      </c>
      <c r="Y49" s="220" t="s">
        <v>128</v>
      </c>
      <c r="Z49" s="209"/>
      <c r="AA49" s="209"/>
      <c r="AB49" s="209"/>
      <c r="AC49" s="209"/>
      <c r="AD49" s="209"/>
      <c r="AE49" s="209"/>
      <c r="AF49" s="209"/>
      <c r="AG49" s="209" t="s">
        <v>150</v>
      </c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09"/>
      <c r="BA49" s="209"/>
      <c r="BB49" s="209"/>
      <c r="BC49" s="209"/>
      <c r="BD49" s="209"/>
      <c r="BE49" s="209"/>
      <c r="BF49" s="209"/>
      <c r="BG49" s="209"/>
      <c r="BH49" s="209"/>
    </row>
    <row r="50" spans="1:60" outlineLevel="2" x14ac:dyDescent="0.25">
      <c r="A50" s="216"/>
      <c r="B50" s="217"/>
      <c r="C50" s="250"/>
      <c r="D50" s="244"/>
      <c r="E50" s="244"/>
      <c r="F50" s="244"/>
      <c r="G50" s="244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09"/>
      <c r="AA50" s="209"/>
      <c r="AB50" s="209"/>
      <c r="AC50" s="209"/>
      <c r="AD50" s="209"/>
      <c r="AE50" s="209"/>
      <c r="AF50" s="209"/>
      <c r="AG50" s="209" t="s">
        <v>132</v>
      </c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</row>
    <row r="51" spans="1:60" ht="20.399999999999999" outlineLevel="1" x14ac:dyDescent="0.25">
      <c r="A51" s="233">
        <v>16</v>
      </c>
      <c r="B51" s="234" t="s">
        <v>282</v>
      </c>
      <c r="C51" s="246" t="s">
        <v>283</v>
      </c>
      <c r="D51" s="235" t="s">
        <v>233</v>
      </c>
      <c r="E51" s="236">
        <v>5</v>
      </c>
      <c r="F51" s="237"/>
      <c r="G51" s="238">
        <f>ROUND(E51*F51,2)</f>
        <v>0</v>
      </c>
      <c r="H51" s="237"/>
      <c r="I51" s="238">
        <f>ROUND(E51*H51,2)</f>
        <v>0</v>
      </c>
      <c r="J51" s="237"/>
      <c r="K51" s="238">
        <f>ROUND(E51*J51,2)</f>
        <v>0</v>
      </c>
      <c r="L51" s="238">
        <v>21</v>
      </c>
      <c r="M51" s="238">
        <f>G51*(1+L51/100)</f>
        <v>0</v>
      </c>
      <c r="N51" s="236">
        <v>0</v>
      </c>
      <c r="O51" s="236">
        <f>ROUND(E51*N51,2)</f>
        <v>0</v>
      </c>
      <c r="P51" s="236">
        <v>0</v>
      </c>
      <c r="Q51" s="236">
        <f>ROUND(E51*P51,2)</f>
        <v>0</v>
      </c>
      <c r="R51" s="238"/>
      <c r="S51" s="238" t="s">
        <v>135</v>
      </c>
      <c r="T51" s="239" t="s">
        <v>126</v>
      </c>
      <c r="U51" s="220">
        <v>0</v>
      </c>
      <c r="V51" s="220">
        <f>ROUND(E51*U51,2)</f>
        <v>0</v>
      </c>
      <c r="W51" s="220"/>
      <c r="X51" s="220" t="s">
        <v>149</v>
      </c>
      <c r="Y51" s="220" t="s">
        <v>128</v>
      </c>
      <c r="Z51" s="209"/>
      <c r="AA51" s="209"/>
      <c r="AB51" s="209"/>
      <c r="AC51" s="209"/>
      <c r="AD51" s="209"/>
      <c r="AE51" s="209"/>
      <c r="AF51" s="209"/>
      <c r="AG51" s="209" t="s">
        <v>150</v>
      </c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</row>
    <row r="52" spans="1:60" outlineLevel="2" x14ac:dyDescent="0.25">
      <c r="A52" s="216"/>
      <c r="B52" s="217"/>
      <c r="C52" s="250"/>
      <c r="D52" s="244"/>
      <c r="E52" s="244"/>
      <c r="F52" s="244"/>
      <c r="G52" s="244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09"/>
      <c r="AA52" s="209"/>
      <c r="AB52" s="209"/>
      <c r="AC52" s="209"/>
      <c r="AD52" s="209"/>
      <c r="AE52" s="209"/>
      <c r="AF52" s="209"/>
      <c r="AG52" s="209" t="s">
        <v>132</v>
      </c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</row>
    <row r="53" spans="1:60" ht="20.399999999999999" outlineLevel="1" x14ac:dyDescent="0.25">
      <c r="A53" s="233">
        <v>17</v>
      </c>
      <c r="B53" s="234" t="s">
        <v>284</v>
      </c>
      <c r="C53" s="246" t="s">
        <v>285</v>
      </c>
      <c r="D53" s="235" t="s">
        <v>177</v>
      </c>
      <c r="E53" s="236">
        <v>8</v>
      </c>
      <c r="F53" s="237"/>
      <c r="G53" s="238">
        <f>ROUND(E53*F53,2)</f>
        <v>0</v>
      </c>
      <c r="H53" s="237"/>
      <c r="I53" s="238">
        <f>ROUND(E53*H53,2)</f>
        <v>0</v>
      </c>
      <c r="J53" s="237"/>
      <c r="K53" s="238">
        <f>ROUND(E53*J53,2)</f>
        <v>0</v>
      </c>
      <c r="L53" s="238">
        <v>21</v>
      </c>
      <c r="M53" s="238">
        <f>G53*(1+L53/100)</f>
        <v>0</v>
      </c>
      <c r="N53" s="236">
        <v>0</v>
      </c>
      <c r="O53" s="236">
        <f>ROUND(E53*N53,2)</f>
        <v>0</v>
      </c>
      <c r="P53" s="236">
        <v>0</v>
      </c>
      <c r="Q53" s="236">
        <f>ROUND(E53*P53,2)</f>
        <v>0</v>
      </c>
      <c r="R53" s="238"/>
      <c r="S53" s="238" t="s">
        <v>135</v>
      </c>
      <c r="T53" s="239" t="s">
        <v>126</v>
      </c>
      <c r="U53" s="220">
        <v>0</v>
      </c>
      <c r="V53" s="220">
        <f>ROUND(E53*U53,2)</f>
        <v>0</v>
      </c>
      <c r="W53" s="220"/>
      <c r="X53" s="220" t="s">
        <v>149</v>
      </c>
      <c r="Y53" s="220" t="s">
        <v>128</v>
      </c>
      <c r="Z53" s="209"/>
      <c r="AA53" s="209"/>
      <c r="AB53" s="209"/>
      <c r="AC53" s="209"/>
      <c r="AD53" s="209"/>
      <c r="AE53" s="209"/>
      <c r="AF53" s="209"/>
      <c r="AG53" s="209" t="s">
        <v>150</v>
      </c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</row>
    <row r="54" spans="1:60" outlineLevel="2" x14ac:dyDescent="0.25">
      <c r="A54" s="216"/>
      <c r="B54" s="217"/>
      <c r="C54" s="250"/>
      <c r="D54" s="244"/>
      <c r="E54" s="244"/>
      <c r="F54" s="244"/>
      <c r="G54" s="244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09"/>
      <c r="AA54" s="209"/>
      <c r="AB54" s="209"/>
      <c r="AC54" s="209"/>
      <c r="AD54" s="209"/>
      <c r="AE54" s="209"/>
      <c r="AF54" s="209"/>
      <c r="AG54" s="209" t="s">
        <v>132</v>
      </c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09"/>
      <c r="BA54" s="209"/>
      <c r="BB54" s="209"/>
      <c r="BC54" s="209"/>
      <c r="BD54" s="209"/>
      <c r="BE54" s="209"/>
      <c r="BF54" s="209"/>
      <c r="BG54" s="209"/>
      <c r="BH54" s="209"/>
    </row>
    <row r="55" spans="1:60" outlineLevel="1" x14ac:dyDescent="0.25">
      <c r="A55" s="233">
        <v>18</v>
      </c>
      <c r="B55" s="234" t="s">
        <v>286</v>
      </c>
      <c r="C55" s="246" t="s">
        <v>287</v>
      </c>
      <c r="D55" s="235" t="s">
        <v>177</v>
      </c>
      <c r="E55" s="236">
        <v>2</v>
      </c>
      <c r="F55" s="237"/>
      <c r="G55" s="238">
        <f>ROUND(E55*F55,2)</f>
        <v>0</v>
      </c>
      <c r="H55" s="237"/>
      <c r="I55" s="238">
        <f>ROUND(E55*H55,2)</f>
        <v>0</v>
      </c>
      <c r="J55" s="237"/>
      <c r="K55" s="238">
        <f>ROUND(E55*J55,2)</f>
        <v>0</v>
      </c>
      <c r="L55" s="238">
        <v>21</v>
      </c>
      <c r="M55" s="238">
        <f>G55*(1+L55/100)</f>
        <v>0</v>
      </c>
      <c r="N55" s="236">
        <v>0</v>
      </c>
      <c r="O55" s="236">
        <f>ROUND(E55*N55,2)</f>
        <v>0</v>
      </c>
      <c r="P55" s="236">
        <v>0</v>
      </c>
      <c r="Q55" s="236">
        <f>ROUND(E55*P55,2)</f>
        <v>0</v>
      </c>
      <c r="R55" s="238"/>
      <c r="S55" s="238" t="s">
        <v>135</v>
      </c>
      <c r="T55" s="239" t="s">
        <v>126</v>
      </c>
      <c r="U55" s="220">
        <v>0</v>
      </c>
      <c r="V55" s="220">
        <f>ROUND(E55*U55,2)</f>
        <v>0</v>
      </c>
      <c r="W55" s="220"/>
      <c r="X55" s="220" t="s">
        <v>149</v>
      </c>
      <c r="Y55" s="220" t="s">
        <v>128</v>
      </c>
      <c r="Z55" s="209"/>
      <c r="AA55" s="209"/>
      <c r="AB55" s="209"/>
      <c r="AC55" s="209"/>
      <c r="AD55" s="209"/>
      <c r="AE55" s="209"/>
      <c r="AF55" s="209"/>
      <c r="AG55" s="209" t="s">
        <v>150</v>
      </c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</row>
    <row r="56" spans="1:60" outlineLevel="2" x14ac:dyDescent="0.25">
      <c r="A56" s="216"/>
      <c r="B56" s="217"/>
      <c r="C56" s="250"/>
      <c r="D56" s="244"/>
      <c r="E56" s="244"/>
      <c r="F56" s="244"/>
      <c r="G56" s="244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09"/>
      <c r="AA56" s="209"/>
      <c r="AB56" s="209"/>
      <c r="AC56" s="209"/>
      <c r="AD56" s="209"/>
      <c r="AE56" s="209"/>
      <c r="AF56" s="209"/>
      <c r="AG56" s="209" t="s">
        <v>132</v>
      </c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</row>
    <row r="57" spans="1:60" outlineLevel="1" x14ac:dyDescent="0.25">
      <c r="A57" s="233">
        <v>19</v>
      </c>
      <c r="B57" s="234" t="s">
        <v>288</v>
      </c>
      <c r="C57" s="246" t="s">
        <v>289</v>
      </c>
      <c r="D57" s="235" t="s">
        <v>177</v>
      </c>
      <c r="E57" s="236">
        <v>20</v>
      </c>
      <c r="F57" s="237"/>
      <c r="G57" s="238">
        <f>ROUND(E57*F57,2)</f>
        <v>0</v>
      </c>
      <c r="H57" s="237"/>
      <c r="I57" s="238">
        <f>ROUND(E57*H57,2)</f>
        <v>0</v>
      </c>
      <c r="J57" s="237"/>
      <c r="K57" s="238">
        <f>ROUND(E57*J57,2)</f>
        <v>0</v>
      </c>
      <c r="L57" s="238">
        <v>21</v>
      </c>
      <c r="M57" s="238">
        <f>G57*(1+L57/100)</f>
        <v>0</v>
      </c>
      <c r="N57" s="236">
        <v>0</v>
      </c>
      <c r="O57" s="236">
        <f>ROUND(E57*N57,2)</f>
        <v>0</v>
      </c>
      <c r="P57" s="236">
        <v>0</v>
      </c>
      <c r="Q57" s="236">
        <f>ROUND(E57*P57,2)</f>
        <v>0</v>
      </c>
      <c r="R57" s="238"/>
      <c r="S57" s="238" t="s">
        <v>135</v>
      </c>
      <c r="T57" s="239" t="s">
        <v>126</v>
      </c>
      <c r="U57" s="220">
        <v>0</v>
      </c>
      <c r="V57" s="220">
        <f>ROUND(E57*U57,2)</f>
        <v>0</v>
      </c>
      <c r="W57" s="220"/>
      <c r="X57" s="220" t="s">
        <v>149</v>
      </c>
      <c r="Y57" s="220" t="s">
        <v>128</v>
      </c>
      <c r="Z57" s="209"/>
      <c r="AA57" s="209"/>
      <c r="AB57" s="209"/>
      <c r="AC57" s="209"/>
      <c r="AD57" s="209"/>
      <c r="AE57" s="209"/>
      <c r="AF57" s="209"/>
      <c r="AG57" s="209" t="s">
        <v>150</v>
      </c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09"/>
      <c r="BD57" s="209"/>
      <c r="BE57" s="209"/>
      <c r="BF57" s="209"/>
      <c r="BG57" s="209"/>
      <c r="BH57" s="209"/>
    </row>
    <row r="58" spans="1:60" outlineLevel="2" x14ac:dyDescent="0.25">
      <c r="A58" s="216"/>
      <c r="B58" s="217"/>
      <c r="C58" s="250"/>
      <c r="D58" s="244"/>
      <c r="E58" s="244"/>
      <c r="F58" s="244"/>
      <c r="G58" s="244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09"/>
      <c r="AA58" s="209"/>
      <c r="AB58" s="209"/>
      <c r="AC58" s="209"/>
      <c r="AD58" s="209"/>
      <c r="AE58" s="209"/>
      <c r="AF58" s="209"/>
      <c r="AG58" s="209" t="s">
        <v>132</v>
      </c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</row>
    <row r="59" spans="1:60" ht="20.399999999999999" outlineLevel="1" x14ac:dyDescent="0.25">
      <c r="A59" s="233">
        <v>20</v>
      </c>
      <c r="B59" s="234" t="s">
        <v>290</v>
      </c>
      <c r="C59" s="246" t="s">
        <v>291</v>
      </c>
      <c r="D59" s="235" t="s">
        <v>177</v>
      </c>
      <c r="E59" s="236">
        <v>2</v>
      </c>
      <c r="F59" s="237"/>
      <c r="G59" s="238">
        <f>ROUND(E59*F59,2)</f>
        <v>0</v>
      </c>
      <c r="H59" s="237"/>
      <c r="I59" s="238">
        <f>ROUND(E59*H59,2)</f>
        <v>0</v>
      </c>
      <c r="J59" s="237"/>
      <c r="K59" s="238">
        <f>ROUND(E59*J59,2)</f>
        <v>0</v>
      </c>
      <c r="L59" s="238">
        <v>21</v>
      </c>
      <c r="M59" s="238">
        <f>G59*(1+L59/100)</f>
        <v>0</v>
      </c>
      <c r="N59" s="236">
        <v>0</v>
      </c>
      <c r="O59" s="236">
        <f>ROUND(E59*N59,2)</f>
        <v>0</v>
      </c>
      <c r="P59" s="236">
        <v>0</v>
      </c>
      <c r="Q59" s="236">
        <f>ROUND(E59*P59,2)</f>
        <v>0</v>
      </c>
      <c r="R59" s="238"/>
      <c r="S59" s="238" t="s">
        <v>135</v>
      </c>
      <c r="T59" s="239" t="s">
        <v>126</v>
      </c>
      <c r="U59" s="220">
        <v>0</v>
      </c>
      <c r="V59" s="220">
        <f>ROUND(E59*U59,2)</f>
        <v>0</v>
      </c>
      <c r="W59" s="220"/>
      <c r="X59" s="220" t="s">
        <v>149</v>
      </c>
      <c r="Y59" s="220" t="s">
        <v>128</v>
      </c>
      <c r="Z59" s="209"/>
      <c r="AA59" s="209"/>
      <c r="AB59" s="209"/>
      <c r="AC59" s="209"/>
      <c r="AD59" s="209"/>
      <c r="AE59" s="209"/>
      <c r="AF59" s="209"/>
      <c r="AG59" s="209" t="s">
        <v>150</v>
      </c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</row>
    <row r="60" spans="1:60" outlineLevel="2" x14ac:dyDescent="0.25">
      <c r="A60" s="216"/>
      <c r="B60" s="217"/>
      <c r="C60" s="250"/>
      <c r="D60" s="244"/>
      <c r="E60" s="244"/>
      <c r="F60" s="244"/>
      <c r="G60" s="244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09"/>
      <c r="AA60" s="209"/>
      <c r="AB60" s="209"/>
      <c r="AC60" s="209"/>
      <c r="AD60" s="209"/>
      <c r="AE60" s="209"/>
      <c r="AF60" s="209"/>
      <c r="AG60" s="209" t="s">
        <v>132</v>
      </c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</row>
    <row r="61" spans="1:60" outlineLevel="1" x14ac:dyDescent="0.25">
      <c r="A61" s="233">
        <v>21</v>
      </c>
      <c r="B61" s="234" t="s">
        <v>292</v>
      </c>
      <c r="C61" s="246" t="s">
        <v>293</v>
      </c>
      <c r="D61" s="235" t="s">
        <v>233</v>
      </c>
      <c r="E61" s="236">
        <v>70</v>
      </c>
      <c r="F61" s="237"/>
      <c r="G61" s="238">
        <f>ROUND(E61*F61,2)</f>
        <v>0</v>
      </c>
      <c r="H61" s="237"/>
      <c r="I61" s="238">
        <f>ROUND(E61*H61,2)</f>
        <v>0</v>
      </c>
      <c r="J61" s="237"/>
      <c r="K61" s="238">
        <f>ROUND(E61*J61,2)</f>
        <v>0</v>
      </c>
      <c r="L61" s="238">
        <v>21</v>
      </c>
      <c r="M61" s="238">
        <f>G61*(1+L61/100)</f>
        <v>0</v>
      </c>
      <c r="N61" s="236">
        <v>0</v>
      </c>
      <c r="O61" s="236">
        <f>ROUND(E61*N61,2)</f>
        <v>0</v>
      </c>
      <c r="P61" s="236">
        <v>0</v>
      </c>
      <c r="Q61" s="236">
        <f>ROUND(E61*P61,2)</f>
        <v>0</v>
      </c>
      <c r="R61" s="238"/>
      <c r="S61" s="238" t="s">
        <v>135</v>
      </c>
      <c r="T61" s="239" t="s">
        <v>126</v>
      </c>
      <c r="U61" s="220">
        <v>0</v>
      </c>
      <c r="V61" s="220">
        <f>ROUND(E61*U61,2)</f>
        <v>0</v>
      </c>
      <c r="W61" s="220"/>
      <c r="X61" s="220" t="s">
        <v>149</v>
      </c>
      <c r="Y61" s="220" t="s">
        <v>128</v>
      </c>
      <c r="Z61" s="209"/>
      <c r="AA61" s="209"/>
      <c r="AB61" s="209"/>
      <c r="AC61" s="209"/>
      <c r="AD61" s="209"/>
      <c r="AE61" s="209"/>
      <c r="AF61" s="209"/>
      <c r="AG61" s="209" t="s">
        <v>150</v>
      </c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</row>
    <row r="62" spans="1:60" outlineLevel="2" x14ac:dyDescent="0.25">
      <c r="A62" s="216"/>
      <c r="B62" s="217"/>
      <c r="C62" s="250"/>
      <c r="D62" s="244"/>
      <c r="E62" s="244"/>
      <c r="F62" s="244"/>
      <c r="G62" s="244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09"/>
      <c r="AA62" s="209"/>
      <c r="AB62" s="209"/>
      <c r="AC62" s="209"/>
      <c r="AD62" s="209"/>
      <c r="AE62" s="209"/>
      <c r="AF62" s="209"/>
      <c r="AG62" s="209" t="s">
        <v>132</v>
      </c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</row>
    <row r="63" spans="1:60" outlineLevel="1" x14ac:dyDescent="0.25">
      <c r="A63" s="233">
        <v>22</v>
      </c>
      <c r="B63" s="234" t="s">
        <v>294</v>
      </c>
      <c r="C63" s="246" t="s">
        <v>295</v>
      </c>
      <c r="D63" s="235" t="s">
        <v>233</v>
      </c>
      <c r="E63" s="236">
        <v>36</v>
      </c>
      <c r="F63" s="237"/>
      <c r="G63" s="238">
        <f>ROUND(E63*F63,2)</f>
        <v>0</v>
      </c>
      <c r="H63" s="237"/>
      <c r="I63" s="238">
        <f>ROUND(E63*H63,2)</f>
        <v>0</v>
      </c>
      <c r="J63" s="237"/>
      <c r="K63" s="238">
        <f>ROUND(E63*J63,2)</f>
        <v>0</v>
      </c>
      <c r="L63" s="238">
        <v>21</v>
      </c>
      <c r="M63" s="238">
        <f>G63*(1+L63/100)</f>
        <v>0</v>
      </c>
      <c r="N63" s="236">
        <v>0</v>
      </c>
      <c r="O63" s="236">
        <f>ROUND(E63*N63,2)</f>
        <v>0</v>
      </c>
      <c r="P63" s="236">
        <v>0</v>
      </c>
      <c r="Q63" s="236">
        <f>ROUND(E63*P63,2)</f>
        <v>0</v>
      </c>
      <c r="R63" s="238"/>
      <c r="S63" s="238" t="s">
        <v>135</v>
      </c>
      <c r="T63" s="239" t="s">
        <v>126</v>
      </c>
      <c r="U63" s="220">
        <v>0</v>
      </c>
      <c r="V63" s="220">
        <f>ROUND(E63*U63,2)</f>
        <v>0</v>
      </c>
      <c r="W63" s="220"/>
      <c r="X63" s="220" t="s">
        <v>149</v>
      </c>
      <c r="Y63" s="220" t="s">
        <v>128</v>
      </c>
      <c r="Z63" s="209"/>
      <c r="AA63" s="209"/>
      <c r="AB63" s="209"/>
      <c r="AC63" s="209"/>
      <c r="AD63" s="209"/>
      <c r="AE63" s="209"/>
      <c r="AF63" s="209"/>
      <c r="AG63" s="209" t="s">
        <v>150</v>
      </c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</row>
    <row r="64" spans="1:60" outlineLevel="2" x14ac:dyDescent="0.25">
      <c r="A64" s="216"/>
      <c r="B64" s="217"/>
      <c r="C64" s="250"/>
      <c r="D64" s="244"/>
      <c r="E64" s="244"/>
      <c r="F64" s="244"/>
      <c r="G64" s="244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09"/>
      <c r="AA64" s="209"/>
      <c r="AB64" s="209"/>
      <c r="AC64" s="209"/>
      <c r="AD64" s="209"/>
      <c r="AE64" s="209"/>
      <c r="AF64" s="209"/>
      <c r="AG64" s="209" t="s">
        <v>132</v>
      </c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</row>
    <row r="65" spans="1:60" outlineLevel="1" x14ac:dyDescent="0.25">
      <c r="A65" s="233">
        <v>23</v>
      </c>
      <c r="B65" s="234" t="s">
        <v>296</v>
      </c>
      <c r="C65" s="246" t="s">
        <v>297</v>
      </c>
      <c r="D65" s="235" t="s">
        <v>233</v>
      </c>
      <c r="E65" s="236">
        <v>70</v>
      </c>
      <c r="F65" s="237"/>
      <c r="G65" s="238">
        <f>ROUND(E65*F65,2)</f>
        <v>0</v>
      </c>
      <c r="H65" s="237"/>
      <c r="I65" s="238">
        <f>ROUND(E65*H65,2)</f>
        <v>0</v>
      </c>
      <c r="J65" s="237"/>
      <c r="K65" s="238">
        <f>ROUND(E65*J65,2)</f>
        <v>0</v>
      </c>
      <c r="L65" s="238">
        <v>21</v>
      </c>
      <c r="M65" s="238">
        <f>G65*(1+L65/100)</f>
        <v>0</v>
      </c>
      <c r="N65" s="236">
        <v>0</v>
      </c>
      <c r="O65" s="236">
        <f>ROUND(E65*N65,2)</f>
        <v>0</v>
      </c>
      <c r="P65" s="236">
        <v>0</v>
      </c>
      <c r="Q65" s="236">
        <f>ROUND(E65*P65,2)</f>
        <v>0</v>
      </c>
      <c r="R65" s="238"/>
      <c r="S65" s="238" t="s">
        <v>135</v>
      </c>
      <c r="T65" s="239" t="s">
        <v>126</v>
      </c>
      <c r="U65" s="220">
        <v>0</v>
      </c>
      <c r="V65" s="220">
        <f>ROUND(E65*U65,2)</f>
        <v>0</v>
      </c>
      <c r="W65" s="220"/>
      <c r="X65" s="220" t="s">
        <v>149</v>
      </c>
      <c r="Y65" s="220" t="s">
        <v>128</v>
      </c>
      <c r="Z65" s="209"/>
      <c r="AA65" s="209"/>
      <c r="AB65" s="209"/>
      <c r="AC65" s="209"/>
      <c r="AD65" s="209"/>
      <c r="AE65" s="209"/>
      <c r="AF65" s="209"/>
      <c r="AG65" s="209" t="s">
        <v>150</v>
      </c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</row>
    <row r="66" spans="1:60" outlineLevel="2" x14ac:dyDescent="0.25">
      <c r="A66" s="216"/>
      <c r="B66" s="217"/>
      <c r="C66" s="250"/>
      <c r="D66" s="244"/>
      <c r="E66" s="244"/>
      <c r="F66" s="244"/>
      <c r="G66" s="244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09"/>
      <c r="AA66" s="209"/>
      <c r="AB66" s="209"/>
      <c r="AC66" s="209"/>
      <c r="AD66" s="209"/>
      <c r="AE66" s="209"/>
      <c r="AF66" s="209"/>
      <c r="AG66" s="209" t="s">
        <v>132</v>
      </c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09"/>
      <c r="BA66" s="209"/>
      <c r="BB66" s="209"/>
      <c r="BC66" s="209"/>
      <c r="BD66" s="209"/>
      <c r="BE66" s="209"/>
      <c r="BF66" s="209"/>
      <c r="BG66" s="209"/>
      <c r="BH66" s="209"/>
    </row>
    <row r="67" spans="1:60" outlineLevel="1" x14ac:dyDescent="0.25">
      <c r="A67" s="233">
        <v>24</v>
      </c>
      <c r="B67" s="234" t="s">
        <v>298</v>
      </c>
      <c r="C67" s="246" t="s">
        <v>299</v>
      </c>
      <c r="D67" s="235" t="s">
        <v>233</v>
      </c>
      <c r="E67" s="236">
        <v>40</v>
      </c>
      <c r="F67" s="237"/>
      <c r="G67" s="238">
        <f>ROUND(E67*F67,2)</f>
        <v>0</v>
      </c>
      <c r="H67" s="237"/>
      <c r="I67" s="238">
        <f>ROUND(E67*H67,2)</f>
        <v>0</v>
      </c>
      <c r="J67" s="237"/>
      <c r="K67" s="238">
        <f>ROUND(E67*J67,2)</f>
        <v>0</v>
      </c>
      <c r="L67" s="238">
        <v>21</v>
      </c>
      <c r="M67" s="238">
        <f>G67*(1+L67/100)</f>
        <v>0</v>
      </c>
      <c r="N67" s="236">
        <v>0</v>
      </c>
      <c r="O67" s="236">
        <f>ROUND(E67*N67,2)</f>
        <v>0</v>
      </c>
      <c r="P67" s="236">
        <v>0</v>
      </c>
      <c r="Q67" s="236">
        <f>ROUND(E67*P67,2)</f>
        <v>0</v>
      </c>
      <c r="R67" s="238"/>
      <c r="S67" s="238" t="s">
        <v>135</v>
      </c>
      <c r="T67" s="239" t="s">
        <v>126</v>
      </c>
      <c r="U67" s="220">
        <v>0</v>
      </c>
      <c r="V67" s="220">
        <f>ROUND(E67*U67,2)</f>
        <v>0</v>
      </c>
      <c r="W67" s="220"/>
      <c r="X67" s="220" t="s">
        <v>149</v>
      </c>
      <c r="Y67" s="220" t="s">
        <v>128</v>
      </c>
      <c r="Z67" s="209"/>
      <c r="AA67" s="209"/>
      <c r="AB67" s="209"/>
      <c r="AC67" s="209"/>
      <c r="AD67" s="209"/>
      <c r="AE67" s="209"/>
      <c r="AF67" s="209"/>
      <c r="AG67" s="209" t="s">
        <v>150</v>
      </c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09"/>
      <c r="BA67" s="209"/>
      <c r="BB67" s="209"/>
      <c r="BC67" s="209"/>
      <c r="BD67" s="209"/>
      <c r="BE67" s="209"/>
      <c r="BF67" s="209"/>
      <c r="BG67" s="209"/>
      <c r="BH67" s="209"/>
    </row>
    <row r="68" spans="1:60" outlineLevel="2" x14ac:dyDescent="0.25">
      <c r="A68" s="216"/>
      <c r="B68" s="217"/>
      <c r="C68" s="250"/>
      <c r="D68" s="244"/>
      <c r="E68" s="244"/>
      <c r="F68" s="244"/>
      <c r="G68" s="244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09"/>
      <c r="AA68" s="209"/>
      <c r="AB68" s="209"/>
      <c r="AC68" s="209"/>
      <c r="AD68" s="209"/>
      <c r="AE68" s="209"/>
      <c r="AF68" s="209"/>
      <c r="AG68" s="209" t="s">
        <v>132</v>
      </c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209"/>
      <c r="BD68" s="209"/>
      <c r="BE68" s="209"/>
      <c r="BF68" s="209"/>
      <c r="BG68" s="209"/>
      <c r="BH68" s="209"/>
    </row>
    <row r="69" spans="1:60" outlineLevel="1" x14ac:dyDescent="0.25">
      <c r="A69" s="233">
        <v>25</v>
      </c>
      <c r="B69" s="234" t="s">
        <v>300</v>
      </c>
      <c r="C69" s="246" t="s">
        <v>301</v>
      </c>
      <c r="D69" s="235" t="s">
        <v>177</v>
      </c>
      <c r="E69" s="236">
        <v>8</v>
      </c>
      <c r="F69" s="237"/>
      <c r="G69" s="238">
        <f>ROUND(E69*F69,2)</f>
        <v>0</v>
      </c>
      <c r="H69" s="237"/>
      <c r="I69" s="238">
        <f>ROUND(E69*H69,2)</f>
        <v>0</v>
      </c>
      <c r="J69" s="237"/>
      <c r="K69" s="238">
        <f>ROUND(E69*J69,2)</f>
        <v>0</v>
      </c>
      <c r="L69" s="238">
        <v>21</v>
      </c>
      <c r="M69" s="238">
        <f>G69*(1+L69/100)</f>
        <v>0</v>
      </c>
      <c r="N69" s="236">
        <v>0</v>
      </c>
      <c r="O69" s="236">
        <f>ROUND(E69*N69,2)</f>
        <v>0</v>
      </c>
      <c r="P69" s="236">
        <v>0</v>
      </c>
      <c r="Q69" s="236">
        <f>ROUND(E69*P69,2)</f>
        <v>0</v>
      </c>
      <c r="R69" s="238"/>
      <c r="S69" s="238" t="s">
        <v>135</v>
      </c>
      <c r="T69" s="239" t="s">
        <v>126</v>
      </c>
      <c r="U69" s="220">
        <v>0</v>
      </c>
      <c r="V69" s="220">
        <f>ROUND(E69*U69,2)</f>
        <v>0</v>
      </c>
      <c r="W69" s="220"/>
      <c r="X69" s="220" t="s">
        <v>149</v>
      </c>
      <c r="Y69" s="220" t="s">
        <v>128</v>
      </c>
      <c r="Z69" s="209"/>
      <c r="AA69" s="209"/>
      <c r="AB69" s="209"/>
      <c r="AC69" s="209"/>
      <c r="AD69" s="209"/>
      <c r="AE69" s="209"/>
      <c r="AF69" s="209"/>
      <c r="AG69" s="209" t="s">
        <v>150</v>
      </c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09"/>
      <c r="BA69" s="209"/>
      <c r="BB69" s="209"/>
      <c r="BC69" s="209"/>
      <c r="BD69" s="209"/>
      <c r="BE69" s="209"/>
      <c r="BF69" s="209"/>
      <c r="BG69" s="209"/>
      <c r="BH69" s="209"/>
    </row>
    <row r="70" spans="1:60" outlineLevel="2" x14ac:dyDescent="0.25">
      <c r="A70" s="216"/>
      <c r="B70" s="217"/>
      <c r="C70" s="250"/>
      <c r="D70" s="244"/>
      <c r="E70" s="244"/>
      <c r="F70" s="244"/>
      <c r="G70" s="244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09"/>
      <c r="AA70" s="209"/>
      <c r="AB70" s="209"/>
      <c r="AC70" s="209"/>
      <c r="AD70" s="209"/>
      <c r="AE70" s="209"/>
      <c r="AF70" s="209"/>
      <c r="AG70" s="209" t="s">
        <v>132</v>
      </c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</row>
    <row r="71" spans="1:60" outlineLevel="1" x14ac:dyDescent="0.25">
      <c r="A71" s="233">
        <v>26</v>
      </c>
      <c r="B71" s="234" t="s">
        <v>302</v>
      </c>
      <c r="C71" s="246" t="s">
        <v>303</v>
      </c>
      <c r="D71" s="235" t="s">
        <v>177</v>
      </c>
      <c r="E71" s="236">
        <v>4</v>
      </c>
      <c r="F71" s="237"/>
      <c r="G71" s="238">
        <f>ROUND(E71*F71,2)</f>
        <v>0</v>
      </c>
      <c r="H71" s="237"/>
      <c r="I71" s="238">
        <f>ROUND(E71*H71,2)</f>
        <v>0</v>
      </c>
      <c r="J71" s="237"/>
      <c r="K71" s="238">
        <f>ROUND(E71*J71,2)</f>
        <v>0</v>
      </c>
      <c r="L71" s="238">
        <v>21</v>
      </c>
      <c r="M71" s="238">
        <f>G71*(1+L71/100)</f>
        <v>0</v>
      </c>
      <c r="N71" s="236">
        <v>0</v>
      </c>
      <c r="O71" s="236">
        <f>ROUND(E71*N71,2)</f>
        <v>0</v>
      </c>
      <c r="P71" s="236">
        <v>0</v>
      </c>
      <c r="Q71" s="236">
        <f>ROUND(E71*P71,2)</f>
        <v>0</v>
      </c>
      <c r="R71" s="238"/>
      <c r="S71" s="238" t="s">
        <v>135</v>
      </c>
      <c r="T71" s="239" t="s">
        <v>126</v>
      </c>
      <c r="U71" s="220">
        <v>0</v>
      </c>
      <c r="V71" s="220">
        <f>ROUND(E71*U71,2)</f>
        <v>0</v>
      </c>
      <c r="W71" s="220"/>
      <c r="X71" s="220" t="s">
        <v>149</v>
      </c>
      <c r="Y71" s="220" t="s">
        <v>128</v>
      </c>
      <c r="Z71" s="209"/>
      <c r="AA71" s="209"/>
      <c r="AB71" s="209"/>
      <c r="AC71" s="209"/>
      <c r="AD71" s="209"/>
      <c r="AE71" s="209"/>
      <c r="AF71" s="209"/>
      <c r="AG71" s="209" t="s">
        <v>150</v>
      </c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</row>
    <row r="72" spans="1:60" outlineLevel="2" x14ac:dyDescent="0.25">
      <c r="A72" s="216"/>
      <c r="B72" s="217"/>
      <c r="C72" s="250"/>
      <c r="D72" s="244"/>
      <c r="E72" s="244"/>
      <c r="F72" s="244"/>
      <c r="G72" s="244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09"/>
      <c r="AA72" s="209"/>
      <c r="AB72" s="209"/>
      <c r="AC72" s="209"/>
      <c r="AD72" s="209"/>
      <c r="AE72" s="209"/>
      <c r="AF72" s="209"/>
      <c r="AG72" s="209" t="s">
        <v>132</v>
      </c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</row>
    <row r="73" spans="1:60" outlineLevel="1" x14ac:dyDescent="0.25">
      <c r="A73" s="233">
        <v>27</v>
      </c>
      <c r="B73" s="234" t="s">
        <v>304</v>
      </c>
      <c r="C73" s="246" t="s">
        <v>305</v>
      </c>
      <c r="D73" s="235" t="s">
        <v>177</v>
      </c>
      <c r="E73" s="236">
        <v>16</v>
      </c>
      <c r="F73" s="237"/>
      <c r="G73" s="238">
        <f>ROUND(E73*F73,2)</f>
        <v>0</v>
      </c>
      <c r="H73" s="237"/>
      <c r="I73" s="238">
        <f>ROUND(E73*H73,2)</f>
        <v>0</v>
      </c>
      <c r="J73" s="237"/>
      <c r="K73" s="238">
        <f>ROUND(E73*J73,2)</f>
        <v>0</v>
      </c>
      <c r="L73" s="238">
        <v>21</v>
      </c>
      <c r="M73" s="238">
        <f>G73*(1+L73/100)</f>
        <v>0</v>
      </c>
      <c r="N73" s="236">
        <v>0</v>
      </c>
      <c r="O73" s="236">
        <f>ROUND(E73*N73,2)</f>
        <v>0</v>
      </c>
      <c r="P73" s="236">
        <v>0</v>
      </c>
      <c r="Q73" s="236">
        <f>ROUND(E73*P73,2)</f>
        <v>0</v>
      </c>
      <c r="R73" s="238"/>
      <c r="S73" s="238" t="s">
        <v>135</v>
      </c>
      <c r="T73" s="239" t="s">
        <v>126</v>
      </c>
      <c r="U73" s="220">
        <v>0</v>
      </c>
      <c r="V73" s="220">
        <f>ROUND(E73*U73,2)</f>
        <v>0</v>
      </c>
      <c r="W73" s="220"/>
      <c r="X73" s="220" t="s">
        <v>149</v>
      </c>
      <c r="Y73" s="220" t="s">
        <v>128</v>
      </c>
      <c r="Z73" s="209"/>
      <c r="AA73" s="209"/>
      <c r="AB73" s="209"/>
      <c r="AC73" s="209"/>
      <c r="AD73" s="209"/>
      <c r="AE73" s="209"/>
      <c r="AF73" s="209"/>
      <c r="AG73" s="209" t="s">
        <v>150</v>
      </c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09"/>
      <c r="BA73" s="209"/>
      <c r="BB73" s="209"/>
      <c r="BC73" s="209"/>
      <c r="BD73" s="209"/>
      <c r="BE73" s="209"/>
      <c r="BF73" s="209"/>
      <c r="BG73" s="209"/>
      <c r="BH73" s="209"/>
    </row>
    <row r="74" spans="1:60" outlineLevel="2" x14ac:dyDescent="0.25">
      <c r="A74" s="216"/>
      <c r="B74" s="217"/>
      <c r="C74" s="250"/>
      <c r="D74" s="244"/>
      <c r="E74" s="244"/>
      <c r="F74" s="244"/>
      <c r="G74" s="244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09"/>
      <c r="AA74" s="209"/>
      <c r="AB74" s="209"/>
      <c r="AC74" s="209"/>
      <c r="AD74" s="209"/>
      <c r="AE74" s="209"/>
      <c r="AF74" s="209"/>
      <c r="AG74" s="209" t="s">
        <v>132</v>
      </c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</row>
    <row r="75" spans="1:60" outlineLevel="1" x14ac:dyDescent="0.25">
      <c r="A75" s="233">
        <v>28</v>
      </c>
      <c r="B75" s="234" t="s">
        <v>306</v>
      </c>
      <c r="C75" s="246" t="s">
        <v>307</v>
      </c>
      <c r="D75" s="235" t="s">
        <v>177</v>
      </c>
      <c r="E75" s="236">
        <v>2</v>
      </c>
      <c r="F75" s="237"/>
      <c r="G75" s="238">
        <f>ROUND(E75*F75,2)</f>
        <v>0</v>
      </c>
      <c r="H75" s="237"/>
      <c r="I75" s="238">
        <f>ROUND(E75*H75,2)</f>
        <v>0</v>
      </c>
      <c r="J75" s="237"/>
      <c r="K75" s="238">
        <f>ROUND(E75*J75,2)</f>
        <v>0</v>
      </c>
      <c r="L75" s="238">
        <v>21</v>
      </c>
      <c r="M75" s="238">
        <f>G75*(1+L75/100)</f>
        <v>0</v>
      </c>
      <c r="N75" s="236">
        <v>0</v>
      </c>
      <c r="O75" s="236">
        <f>ROUND(E75*N75,2)</f>
        <v>0</v>
      </c>
      <c r="P75" s="236">
        <v>0</v>
      </c>
      <c r="Q75" s="236">
        <f>ROUND(E75*P75,2)</f>
        <v>0</v>
      </c>
      <c r="R75" s="238"/>
      <c r="S75" s="238" t="s">
        <v>135</v>
      </c>
      <c r="T75" s="239" t="s">
        <v>126</v>
      </c>
      <c r="U75" s="220">
        <v>0</v>
      </c>
      <c r="V75" s="220">
        <f>ROUND(E75*U75,2)</f>
        <v>0</v>
      </c>
      <c r="W75" s="220"/>
      <c r="X75" s="220" t="s">
        <v>149</v>
      </c>
      <c r="Y75" s="220" t="s">
        <v>128</v>
      </c>
      <c r="Z75" s="209"/>
      <c r="AA75" s="209"/>
      <c r="AB75" s="209"/>
      <c r="AC75" s="209"/>
      <c r="AD75" s="209"/>
      <c r="AE75" s="209"/>
      <c r="AF75" s="209"/>
      <c r="AG75" s="209" t="s">
        <v>150</v>
      </c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09"/>
      <c r="BA75" s="209"/>
      <c r="BB75" s="209"/>
      <c r="BC75" s="209"/>
      <c r="BD75" s="209"/>
      <c r="BE75" s="209"/>
      <c r="BF75" s="209"/>
      <c r="BG75" s="209"/>
      <c r="BH75" s="209"/>
    </row>
    <row r="76" spans="1:60" outlineLevel="2" x14ac:dyDescent="0.25">
      <c r="A76" s="216"/>
      <c r="B76" s="217"/>
      <c r="C76" s="250"/>
      <c r="D76" s="244"/>
      <c r="E76" s="244"/>
      <c r="F76" s="244"/>
      <c r="G76" s="244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09"/>
      <c r="AA76" s="209"/>
      <c r="AB76" s="209"/>
      <c r="AC76" s="209"/>
      <c r="AD76" s="209"/>
      <c r="AE76" s="209"/>
      <c r="AF76" s="209"/>
      <c r="AG76" s="209" t="s">
        <v>132</v>
      </c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</row>
    <row r="77" spans="1:60" outlineLevel="1" x14ac:dyDescent="0.25">
      <c r="A77" s="233">
        <v>29</v>
      </c>
      <c r="B77" s="234" t="s">
        <v>308</v>
      </c>
      <c r="C77" s="246" t="s">
        <v>309</v>
      </c>
      <c r="D77" s="235" t="s">
        <v>177</v>
      </c>
      <c r="E77" s="236">
        <v>2</v>
      </c>
      <c r="F77" s="237"/>
      <c r="G77" s="238">
        <f>ROUND(E77*F77,2)</f>
        <v>0</v>
      </c>
      <c r="H77" s="237"/>
      <c r="I77" s="238">
        <f>ROUND(E77*H77,2)</f>
        <v>0</v>
      </c>
      <c r="J77" s="237"/>
      <c r="K77" s="238">
        <f>ROUND(E77*J77,2)</f>
        <v>0</v>
      </c>
      <c r="L77" s="238">
        <v>21</v>
      </c>
      <c r="M77" s="238">
        <f>G77*(1+L77/100)</f>
        <v>0</v>
      </c>
      <c r="N77" s="236">
        <v>0</v>
      </c>
      <c r="O77" s="236">
        <f>ROUND(E77*N77,2)</f>
        <v>0</v>
      </c>
      <c r="P77" s="236">
        <v>0</v>
      </c>
      <c r="Q77" s="236">
        <f>ROUND(E77*P77,2)</f>
        <v>0</v>
      </c>
      <c r="R77" s="238"/>
      <c r="S77" s="238" t="s">
        <v>135</v>
      </c>
      <c r="T77" s="239" t="s">
        <v>126</v>
      </c>
      <c r="U77" s="220">
        <v>0</v>
      </c>
      <c r="V77" s="220">
        <f>ROUND(E77*U77,2)</f>
        <v>0</v>
      </c>
      <c r="W77" s="220"/>
      <c r="X77" s="220" t="s">
        <v>149</v>
      </c>
      <c r="Y77" s="220" t="s">
        <v>128</v>
      </c>
      <c r="Z77" s="209"/>
      <c r="AA77" s="209"/>
      <c r="AB77" s="209"/>
      <c r="AC77" s="209"/>
      <c r="AD77" s="209"/>
      <c r="AE77" s="209"/>
      <c r="AF77" s="209"/>
      <c r="AG77" s="209" t="s">
        <v>150</v>
      </c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</row>
    <row r="78" spans="1:60" outlineLevel="2" x14ac:dyDescent="0.25">
      <c r="A78" s="216"/>
      <c r="B78" s="217"/>
      <c r="C78" s="250"/>
      <c r="D78" s="244"/>
      <c r="E78" s="244"/>
      <c r="F78" s="244"/>
      <c r="G78" s="244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09"/>
      <c r="AA78" s="209"/>
      <c r="AB78" s="209"/>
      <c r="AC78" s="209"/>
      <c r="AD78" s="209"/>
      <c r="AE78" s="209"/>
      <c r="AF78" s="209"/>
      <c r="AG78" s="209" t="s">
        <v>132</v>
      </c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09"/>
      <c r="BA78" s="209"/>
      <c r="BB78" s="209"/>
      <c r="BC78" s="209"/>
      <c r="BD78" s="209"/>
      <c r="BE78" s="209"/>
      <c r="BF78" s="209"/>
      <c r="BG78" s="209"/>
      <c r="BH78" s="209"/>
    </row>
    <row r="79" spans="1:60" outlineLevel="1" x14ac:dyDescent="0.25">
      <c r="A79" s="233">
        <v>30</v>
      </c>
      <c r="B79" s="234" t="s">
        <v>310</v>
      </c>
      <c r="C79" s="246" t="s">
        <v>311</v>
      </c>
      <c r="D79" s="235" t="s">
        <v>148</v>
      </c>
      <c r="E79" s="236">
        <v>6</v>
      </c>
      <c r="F79" s="237"/>
      <c r="G79" s="238">
        <f>ROUND(E79*F79,2)</f>
        <v>0</v>
      </c>
      <c r="H79" s="237"/>
      <c r="I79" s="238">
        <f>ROUND(E79*H79,2)</f>
        <v>0</v>
      </c>
      <c r="J79" s="237"/>
      <c r="K79" s="238">
        <f>ROUND(E79*J79,2)</f>
        <v>0</v>
      </c>
      <c r="L79" s="238">
        <v>21</v>
      </c>
      <c r="M79" s="238">
        <f>G79*(1+L79/100)</f>
        <v>0</v>
      </c>
      <c r="N79" s="236">
        <v>0</v>
      </c>
      <c r="O79" s="236">
        <f>ROUND(E79*N79,2)</f>
        <v>0</v>
      </c>
      <c r="P79" s="236">
        <v>0</v>
      </c>
      <c r="Q79" s="236">
        <f>ROUND(E79*P79,2)</f>
        <v>0</v>
      </c>
      <c r="R79" s="238"/>
      <c r="S79" s="238" t="s">
        <v>135</v>
      </c>
      <c r="T79" s="239" t="s">
        <v>126</v>
      </c>
      <c r="U79" s="220">
        <v>0</v>
      </c>
      <c r="V79" s="220">
        <f>ROUND(E79*U79,2)</f>
        <v>0</v>
      </c>
      <c r="W79" s="220"/>
      <c r="X79" s="220" t="s">
        <v>149</v>
      </c>
      <c r="Y79" s="220" t="s">
        <v>128</v>
      </c>
      <c r="Z79" s="209"/>
      <c r="AA79" s="209"/>
      <c r="AB79" s="209"/>
      <c r="AC79" s="209"/>
      <c r="AD79" s="209"/>
      <c r="AE79" s="209"/>
      <c r="AF79" s="209"/>
      <c r="AG79" s="209" t="s">
        <v>150</v>
      </c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209"/>
      <c r="BB79" s="209"/>
      <c r="BC79" s="209"/>
      <c r="BD79" s="209"/>
      <c r="BE79" s="209"/>
      <c r="BF79" s="209"/>
      <c r="BG79" s="209"/>
      <c r="BH79" s="209"/>
    </row>
    <row r="80" spans="1:60" outlineLevel="2" x14ac:dyDescent="0.25">
      <c r="A80" s="216"/>
      <c r="B80" s="217"/>
      <c r="C80" s="250"/>
      <c r="D80" s="244"/>
      <c r="E80" s="244"/>
      <c r="F80" s="244"/>
      <c r="G80" s="244"/>
      <c r="H80" s="220"/>
      <c r="I80" s="220"/>
      <c r="J80" s="220"/>
      <c r="K80" s="220"/>
      <c r="L80" s="220"/>
      <c r="M80" s="220"/>
      <c r="N80" s="219"/>
      <c r="O80" s="219"/>
      <c r="P80" s="219"/>
      <c r="Q80" s="219"/>
      <c r="R80" s="220"/>
      <c r="S80" s="220"/>
      <c r="T80" s="220"/>
      <c r="U80" s="220"/>
      <c r="V80" s="220"/>
      <c r="W80" s="220"/>
      <c r="X80" s="220"/>
      <c r="Y80" s="220"/>
      <c r="Z80" s="209"/>
      <c r="AA80" s="209"/>
      <c r="AB80" s="209"/>
      <c r="AC80" s="209"/>
      <c r="AD80" s="209"/>
      <c r="AE80" s="209"/>
      <c r="AF80" s="209"/>
      <c r="AG80" s="209" t="s">
        <v>132</v>
      </c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209"/>
      <c r="BB80" s="209"/>
      <c r="BC80" s="209"/>
      <c r="BD80" s="209"/>
      <c r="BE80" s="209"/>
      <c r="BF80" s="209"/>
      <c r="BG80" s="209"/>
      <c r="BH80" s="209"/>
    </row>
    <row r="81" spans="1:60" outlineLevel="1" x14ac:dyDescent="0.25">
      <c r="A81" s="233">
        <v>31</v>
      </c>
      <c r="B81" s="234" t="s">
        <v>312</v>
      </c>
      <c r="C81" s="246" t="s">
        <v>313</v>
      </c>
      <c r="D81" s="235" t="s">
        <v>177</v>
      </c>
      <c r="E81" s="236">
        <v>4</v>
      </c>
      <c r="F81" s="237"/>
      <c r="G81" s="238">
        <f>ROUND(E81*F81,2)</f>
        <v>0</v>
      </c>
      <c r="H81" s="237"/>
      <c r="I81" s="238">
        <f>ROUND(E81*H81,2)</f>
        <v>0</v>
      </c>
      <c r="J81" s="237"/>
      <c r="K81" s="238">
        <f>ROUND(E81*J81,2)</f>
        <v>0</v>
      </c>
      <c r="L81" s="238">
        <v>21</v>
      </c>
      <c r="M81" s="238">
        <f>G81*(1+L81/100)</f>
        <v>0</v>
      </c>
      <c r="N81" s="236">
        <v>0</v>
      </c>
      <c r="O81" s="236">
        <f>ROUND(E81*N81,2)</f>
        <v>0</v>
      </c>
      <c r="P81" s="236">
        <v>0</v>
      </c>
      <c r="Q81" s="236">
        <f>ROUND(E81*P81,2)</f>
        <v>0</v>
      </c>
      <c r="R81" s="238"/>
      <c r="S81" s="238" t="s">
        <v>135</v>
      </c>
      <c r="T81" s="239" t="s">
        <v>126</v>
      </c>
      <c r="U81" s="220">
        <v>0</v>
      </c>
      <c r="V81" s="220">
        <f>ROUND(E81*U81,2)</f>
        <v>0</v>
      </c>
      <c r="W81" s="220"/>
      <c r="X81" s="220" t="s">
        <v>149</v>
      </c>
      <c r="Y81" s="220" t="s">
        <v>128</v>
      </c>
      <c r="Z81" s="209"/>
      <c r="AA81" s="209"/>
      <c r="AB81" s="209"/>
      <c r="AC81" s="209"/>
      <c r="AD81" s="209"/>
      <c r="AE81" s="209"/>
      <c r="AF81" s="209"/>
      <c r="AG81" s="209" t="s">
        <v>150</v>
      </c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209"/>
      <c r="BB81" s="209"/>
      <c r="BC81" s="209"/>
      <c r="BD81" s="209"/>
      <c r="BE81" s="209"/>
      <c r="BF81" s="209"/>
      <c r="BG81" s="209"/>
      <c r="BH81" s="209"/>
    </row>
    <row r="82" spans="1:60" outlineLevel="2" x14ac:dyDescent="0.25">
      <c r="A82" s="216"/>
      <c r="B82" s="217"/>
      <c r="C82" s="250"/>
      <c r="D82" s="244"/>
      <c r="E82" s="244"/>
      <c r="F82" s="244"/>
      <c r="G82" s="244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09"/>
      <c r="AA82" s="209"/>
      <c r="AB82" s="209"/>
      <c r="AC82" s="209"/>
      <c r="AD82" s="209"/>
      <c r="AE82" s="209"/>
      <c r="AF82" s="209"/>
      <c r="AG82" s="209" t="s">
        <v>132</v>
      </c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209"/>
      <c r="BB82" s="209"/>
      <c r="BC82" s="209"/>
      <c r="BD82" s="209"/>
      <c r="BE82" s="209"/>
      <c r="BF82" s="209"/>
      <c r="BG82" s="209"/>
      <c r="BH82" s="209"/>
    </row>
    <row r="83" spans="1:60" x14ac:dyDescent="0.25">
      <c r="A83" s="223" t="s">
        <v>120</v>
      </c>
      <c r="B83" s="224" t="s">
        <v>82</v>
      </c>
      <c r="C83" s="245" t="s">
        <v>83</v>
      </c>
      <c r="D83" s="225"/>
      <c r="E83" s="226"/>
      <c r="F83" s="227"/>
      <c r="G83" s="227">
        <f>SUMIF(AG84:AG91,"&lt;&gt;NOR",G84:G91)</f>
        <v>0</v>
      </c>
      <c r="H83" s="227"/>
      <c r="I83" s="227">
        <f>SUM(I84:I91)</f>
        <v>0</v>
      </c>
      <c r="J83" s="227"/>
      <c r="K83" s="227">
        <f>SUM(K84:K91)</f>
        <v>0</v>
      </c>
      <c r="L83" s="227"/>
      <c r="M83" s="227">
        <f>SUM(M84:M91)</f>
        <v>0</v>
      </c>
      <c r="N83" s="226"/>
      <c r="O83" s="226">
        <f>SUM(O84:O91)</f>
        <v>0</v>
      </c>
      <c r="P83" s="226"/>
      <c r="Q83" s="226">
        <f>SUM(Q84:Q91)</f>
        <v>0</v>
      </c>
      <c r="R83" s="227"/>
      <c r="S83" s="227"/>
      <c r="T83" s="228"/>
      <c r="U83" s="222"/>
      <c r="V83" s="222">
        <f>SUM(V84:V91)</f>
        <v>0</v>
      </c>
      <c r="W83" s="222"/>
      <c r="X83" s="222"/>
      <c r="Y83" s="222"/>
      <c r="AG83" t="s">
        <v>121</v>
      </c>
    </row>
    <row r="84" spans="1:60" outlineLevel="1" x14ac:dyDescent="0.25">
      <c r="A84" s="233">
        <v>32</v>
      </c>
      <c r="B84" s="234" t="s">
        <v>314</v>
      </c>
      <c r="C84" s="246" t="s">
        <v>315</v>
      </c>
      <c r="D84" s="235" t="s">
        <v>148</v>
      </c>
      <c r="E84" s="236">
        <v>1</v>
      </c>
      <c r="F84" s="237"/>
      <c r="G84" s="238">
        <f>ROUND(E84*F84,2)</f>
        <v>0</v>
      </c>
      <c r="H84" s="237"/>
      <c r="I84" s="238">
        <f>ROUND(E84*H84,2)</f>
        <v>0</v>
      </c>
      <c r="J84" s="237"/>
      <c r="K84" s="238">
        <f>ROUND(E84*J84,2)</f>
        <v>0</v>
      </c>
      <c r="L84" s="238">
        <v>21</v>
      </c>
      <c r="M84" s="238">
        <f>G84*(1+L84/100)</f>
        <v>0</v>
      </c>
      <c r="N84" s="236">
        <v>0</v>
      </c>
      <c r="O84" s="236">
        <f>ROUND(E84*N84,2)</f>
        <v>0</v>
      </c>
      <c r="P84" s="236">
        <v>0</v>
      </c>
      <c r="Q84" s="236">
        <f>ROUND(E84*P84,2)</f>
        <v>0</v>
      </c>
      <c r="R84" s="238"/>
      <c r="S84" s="238" t="s">
        <v>135</v>
      </c>
      <c r="T84" s="239" t="s">
        <v>126</v>
      </c>
      <c r="U84" s="220">
        <v>0</v>
      </c>
      <c r="V84" s="220">
        <f>ROUND(E84*U84,2)</f>
        <v>0</v>
      </c>
      <c r="W84" s="220"/>
      <c r="X84" s="220" t="s">
        <v>149</v>
      </c>
      <c r="Y84" s="220" t="s">
        <v>128</v>
      </c>
      <c r="Z84" s="209"/>
      <c r="AA84" s="209"/>
      <c r="AB84" s="209"/>
      <c r="AC84" s="209"/>
      <c r="AD84" s="209"/>
      <c r="AE84" s="209"/>
      <c r="AF84" s="209"/>
      <c r="AG84" s="209" t="s">
        <v>150</v>
      </c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209"/>
      <c r="BD84" s="209"/>
      <c r="BE84" s="209"/>
      <c r="BF84" s="209"/>
      <c r="BG84" s="209"/>
      <c r="BH84" s="209"/>
    </row>
    <row r="85" spans="1:60" outlineLevel="2" x14ac:dyDescent="0.25">
      <c r="A85" s="216"/>
      <c r="B85" s="217"/>
      <c r="C85" s="250"/>
      <c r="D85" s="244"/>
      <c r="E85" s="244"/>
      <c r="F85" s="244"/>
      <c r="G85" s="244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09"/>
      <c r="AA85" s="209"/>
      <c r="AB85" s="209"/>
      <c r="AC85" s="209"/>
      <c r="AD85" s="209"/>
      <c r="AE85" s="209"/>
      <c r="AF85" s="209"/>
      <c r="AG85" s="209" t="s">
        <v>132</v>
      </c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09"/>
      <c r="BA85" s="209"/>
      <c r="BB85" s="209"/>
      <c r="BC85" s="209"/>
      <c r="BD85" s="209"/>
      <c r="BE85" s="209"/>
      <c r="BF85" s="209"/>
      <c r="BG85" s="209"/>
      <c r="BH85" s="209"/>
    </row>
    <row r="86" spans="1:60" outlineLevel="1" x14ac:dyDescent="0.25">
      <c r="A86" s="233">
        <v>33</v>
      </c>
      <c r="B86" s="234" t="s">
        <v>316</v>
      </c>
      <c r="C86" s="246" t="s">
        <v>317</v>
      </c>
      <c r="D86" s="235" t="s">
        <v>148</v>
      </c>
      <c r="E86" s="236">
        <v>2</v>
      </c>
      <c r="F86" s="237"/>
      <c r="G86" s="238">
        <f>ROUND(E86*F86,2)</f>
        <v>0</v>
      </c>
      <c r="H86" s="237"/>
      <c r="I86" s="238">
        <f>ROUND(E86*H86,2)</f>
        <v>0</v>
      </c>
      <c r="J86" s="237"/>
      <c r="K86" s="238">
        <f>ROUND(E86*J86,2)</f>
        <v>0</v>
      </c>
      <c r="L86" s="238">
        <v>21</v>
      </c>
      <c r="M86" s="238">
        <f>G86*(1+L86/100)</f>
        <v>0</v>
      </c>
      <c r="N86" s="236">
        <v>0</v>
      </c>
      <c r="O86" s="236">
        <f>ROUND(E86*N86,2)</f>
        <v>0</v>
      </c>
      <c r="P86" s="236">
        <v>0</v>
      </c>
      <c r="Q86" s="236">
        <f>ROUND(E86*P86,2)</f>
        <v>0</v>
      </c>
      <c r="R86" s="238"/>
      <c r="S86" s="238" t="s">
        <v>135</v>
      </c>
      <c r="T86" s="239" t="s">
        <v>126</v>
      </c>
      <c r="U86" s="220">
        <v>0</v>
      </c>
      <c r="V86" s="220">
        <f>ROUND(E86*U86,2)</f>
        <v>0</v>
      </c>
      <c r="W86" s="220"/>
      <c r="X86" s="220" t="s">
        <v>149</v>
      </c>
      <c r="Y86" s="220" t="s">
        <v>128</v>
      </c>
      <c r="Z86" s="209"/>
      <c r="AA86" s="209"/>
      <c r="AB86" s="209"/>
      <c r="AC86" s="209"/>
      <c r="AD86" s="209"/>
      <c r="AE86" s="209"/>
      <c r="AF86" s="209"/>
      <c r="AG86" s="209" t="s">
        <v>150</v>
      </c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</row>
    <row r="87" spans="1:60" outlineLevel="2" x14ac:dyDescent="0.25">
      <c r="A87" s="216"/>
      <c r="B87" s="217"/>
      <c r="C87" s="250"/>
      <c r="D87" s="244"/>
      <c r="E87" s="244"/>
      <c r="F87" s="244"/>
      <c r="G87" s="244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09"/>
      <c r="AA87" s="209"/>
      <c r="AB87" s="209"/>
      <c r="AC87" s="209"/>
      <c r="AD87" s="209"/>
      <c r="AE87" s="209"/>
      <c r="AF87" s="209"/>
      <c r="AG87" s="209" t="s">
        <v>132</v>
      </c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09"/>
      <c r="BA87" s="209"/>
      <c r="BB87" s="209"/>
      <c r="BC87" s="209"/>
      <c r="BD87" s="209"/>
      <c r="BE87" s="209"/>
      <c r="BF87" s="209"/>
      <c r="BG87" s="209"/>
      <c r="BH87" s="209"/>
    </row>
    <row r="88" spans="1:60" outlineLevel="1" x14ac:dyDescent="0.25">
      <c r="A88" s="233">
        <v>34</v>
      </c>
      <c r="B88" s="234" t="s">
        <v>318</v>
      </c>
      <c r="C88" s="246" t="s">
        <v>319</v>
      </c>
      <c r="D88" s="235" t="s">
        <v>148</v>
      </c>
      <c r="E88" s="236">
        <v>4</v>
      </c>
      <c r="F88" s="237"/>
      <c r="G88" s="238">
        <f>ROUND(E88*F88,2)</f>
        <v>0</v>
      </c>
      <c r="H88" s="237"/>
      <c r="I88" s="238">
        <f>ROUND(E88*H88,2)</f>
        <v>0</v>
      </c>
      <c r="J88" s="237"/>
      <c r="K88" s="238">
        <f>ROUND(E88*J88,2)</f>
        <v>0</v>
      </c>
      <c r="L88" s="238">
        <v>21</v>
      </c>
      <c r="M88" s="238">
        <f>G88*(1+L88/100)</f>
        <v>0</v>
      </c>
      <c r="N88" s="236">
        <v>0</v>
      </c>
      <c r="O88" s="236">
        <f>ROUND(E88*N88,2)</f>
        <v>0</v>
      </c>
      <c r="P88" s="236">
        <v>0</v>
      </c>
      <c r="Q88" s="236">
        <f>ROUND(E88*P88,2)</f>
        <v>0</v>
      </c>
      <c r="R88" s="238"/>
      <c r="S88" s="238" t="s">
        <v>135</v>
      </c>
      <c r="T88" s="239" t="s">
        <v>126</v>
      </c>
      <c r="U88" s="220">
        <v>0</v>
      </c>
      <c r="V88" s="220">
        <f>ROUND(E88*U88,2)</f>
        <v>0</v>
      </c>
      <c r="W88" s="220"/>
      <c r="X88" s="220" t="s">
        <v>149</v>
      </c>
      <c r="Y88" s="220" t="s">
        <v>128</v>
      </c>
      <c r="Z88" s="209"/>
      <c r="AA88" s="209"/>
      <c r="AB88" s="209"/>
      <c r="AC88" s="209"/>
      <c r="AD88" s="209"/>
      <c r="AE88" s="209"/>
      <c r="AF88" s="209"/>
      <c r="AG88" s="209" t="s">
        <v>150</v>
      </c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09"/>
      <c r="BA88" s="209"/>
      <c r="BB88" s="209"/>
      <c r="BC88" s="209"/>
      <c r="BD88" s="209"/>
      <c r="BE88" s="209"/>
      <c r="BF88" s="209"/>
      <c r="BG88" s="209"/>
      <c r="BH88" s="209"/>
    </row>
    <row r="89" spans="1:60" outlineLevel="2" x14ac:dyDescent="0.25">
      <c r="A89" s="216"/>
      <c r="B89" s="217"/>
      <c r="C89" s="250"/>
      <c r="D89" s="244"/>
      <c r="E89" s="244"/>
      <c r="F89" s="244"/>
      <c r="G89" s="244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09"/>
      <c r="AA89" s="209"/>
      <c r="AB89" s="209"/>
      <c r="AC89" s="209"/>
      <c r="AD89" s="209"/>
      <c r="AE89" s="209"/>
      <c r="AF89" s="209"/>
      <c r="AG89" s="209" t="s">
        <v>132</v>
      </c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09"/>
      <c r="BA89" s="209"/>
      <c r="BB89" s="209"/>
      <c r="BC89" s="209"/>
      <c r="BD89" s="209"/>
      <c r="BE89" s="209"/>
      <c r="BF89" s="209"/>
      <c r="BG89" s="209"/>
      <c r="BH89" s="209"/>
    </row>
    <row r="90" spans="1:60" outlineLevel="1" x14ac:dyDescent="0.25">
      <c r="A90" s="233">
        <v>35</v>
      </c>
      <c r="B90" s="234" t="s">
        <v>320</v>
      </c>
      <c r="C90" s="246" t="s">
        <v>321</v>
      </c>
      <c r="D90" s="235" t="s">
        <v>148</v>
      </c>
      <c r="E90" s="236">
        <v>8</v>
      </c>
      <c r="F90" s="237"/>
      <c r="G90" s="238">
        <f>ROUND(E90*F90,2)</f>
        <v>0</v>
      </c>
      <c r="H90" s="237"/>
      <c r="I90" s="238">
        <f>ROUND(E90*H90,2)</f>
        <v>0</v>
      </c>
      <c r="J90" s="237"/>
      <c r="K90" s="238">
        <f>ROUND(E90*J90,2)</f>
        <v>0</v>
      </c>
      <c r="L90" s="238">
        <v>21</v>
      </c>
      <c r="M90" s="238">
        <f>G90*(1+L90/100)</f>
        <v>0</v>
      </c>
      <c r="N90" s="236">
        <v>0</v>
      </c>
      <c r="O90" s="236">
        <f>ROUND(E90*N90,2)</f>
        <v>0</v>
      </c>
      <c r="P90" s="236">
        <v>0</v>
      </c>
      <c r="Q90" s="236">
        <f>ROUND(E90*P90,2)</f>
        <v>0</v>
      </c>
      <c r="R90" s="238"/>
      <c r="S90" s="238" t="s">
        <v>135</v>
      </c>
      <c r="T90" s="239" t="s">
        <v>126</v>
      </c>
      <c r="U90" s="220">
        <v>0</v>
      </c>
      <c r="V90" s="220">
        <f>ROUND(E90*U90,2)</f>
        <v>0</v>
      </c>
      <c r="W90" s="220"/>
      <c r="X90" s="220" t="s">
        <v>149</v>
      </c>
      <c r="Y90" s="220" t="s">
        <v>128</v>
      </c>
      <c r="Z90" s="209"/>
      <c r="AA90" s="209"/>
      <c r="AB90" s="209"/>
      <c r="AC90" s="209"/>
      <c r="AD90" s="209"/>
      <c r="AE90" s="209"/>
      <c r="AF90" s="209"/>
      <c r="AG90" s="209" t="s">
        <v>150</v>
      </c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09"/>
      <c r="BA90" s="209"/>
      <c r="BB90" s="209"/>
      <c r="BC90" s="209"/>
      <c r="BD90" s="209"/>
      <c r="BE90" s="209"/>
      <c r="BF90" s="209"/>
      <c r="BG90" s="209"/>
      <c r="BH90" s="209"/>
    </row>
    <row r="91" spans="1:60" outlineLevel="2" x14ac:dyDescent="0.25">
      <c r="A91" s="216"/>
      <c r="B91" s="217"/>
      <c r="C91" s="250"/>
      <c r="D91" s="244"/>
      <c r="E91" s="244"/>
      <c r="F91" s="244"/>
      <c r="G91" s="244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09"/>
      <c r="AA91" s="209"/>
      <c r="AB91" s="209"/>
      <c r="AC91" s="209"/>
      <c r="AD91" s="209"/>
      <c r="AE91" s="209"/>
      <c r="AF91" s="209"/>
      <c r="AG91" s="209" t="s">
        <v>132</v>
      </c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09"/>
      <c r="BA91" s="209"/>
      <c r="BB91" s="209"/>
      <c r="BC91" s="209"/>
      <c r="BD91" s="209"/>
      <c r="BE91" s="209"/>
      <c r="BF91" s="209"/>
      <c r="BG91" s="209"/>
      <c r="BH91" s="209"/>
    </row>
    <row r="92" spans="1:60" x14ac:dyDescent="0.25">
      <c r="A92" s="223" t="s">
        <v>120</v>
      </c>
      <c r="B92" s="224" t="s">
        <v>84</v>
      </c>
      <c r="C92" s="245" t="s">
        <v>85</v>
      </c>
      <c r="D92" s="225"/>
      <c r="E92" s="226"/>
      <c r="F92" s="227"/>
      <c r="G92" s="227">
        <f>SUMIF(AG93:AG96,"&lt;&gt;NOR",G93:G96)</f>
        <v>0</v>
      </c>
      <c r="H92" s="227"/>
      <c r="I92" s="227">
        <f>SUM(I93:I96)</f>
        <v>0</v>
      </c>
      <c r="J92" s="227"/>
      <c r="K92" s="227">
        <f>SUM(K93:K96)</f>
        <v>0</v>
      </c>
      <c r="L92" s="227"/>
      <c r="M92" s="227">
        <f>SUM(M93:M96)</f>
        <v>0</v>
      </c>
      <c r="N92" s="226"/>
      <c r="O92" s="226">
        <f>SUM(O93:O96)</f>
        <v>0</v>
      </c>
      <c r="P92" s="226"/>
      <c r="Q92" s="226">
        <f>SUM(Q93:Q96)</f>
        <v>0</v>
      </c>
      <c r="R92" s="227"/>
      <c r="S92" s="227"/>
      <c r="T92" s="228"/>
      <c r="U92" s="222"/>
      <c r="V92" s="222">
        <f>SUM(V93:V96)</f>
        <v>0</v>
      </c>
      <c r="W92" s="222"/>
      <c r="X92" s="222"/>
      <c r="Y92" s="222"/>
      <c r="AG92" t="s">
        <v>121</v>
      </c>
    </row>
    <row r="93" spans="1:60" outlineLevel="1" x14ac:dyDescent="0.25">
      <c r="A93" s="233">
        <v>36</v>
      </c>
      <c r="B93" s="234" t="s">
        <v>146</v>
      </c>
      <c r="C93" s="246" t="s">
        <v>147</v>
      </c>
      <c r="D93" s="235" t="s">
        <v>148</v>
      </c>
      <c r="E93" s="236">
        <v>1</v>
      </c>
      <c r="F93" s="237"/>
      <c r="G93" s="238">
        <f>ROUND(E93*F93,2)</f>
        <v>0</v>
      </c>
      <c r="H93" s="237"/>
      <c r="I93" s="238">
        <f>ROUND(E93*H93,2)</f>
        <v>0</v>
      </c>
      <c r="J93" s="237"/>
      <c r="K93" s="238">
        <f>ROUND(E93*J93,2)</f>
        <v>0</v>
      </c>
      <c r="L93" s="238">
        <v>21</v>
      </c>
      <c r="M93" s="238">
        <f>G93*(1+L93/100)</f>
        <v>0</v>
      </c>
      <c r="N93" s="236">
        <v>0</v>
      </c>
      <c r="O93" s="236">
        <f>ROUND(E93*N93,2)</f>
        <v>0</v>
      </c>
      <c r="P93" s="236">
        <v>0</v>
      </c>
      <c r="Q93" s="236">
        <f>ROUND(E93*P93,2)</f>
        <v>0</v>
      </c>
      <c r="R93" s="238"/>
      <c r="S93" s="238" t="s">
        <v>135</v>
      </c>
      <c r="T93" s="239" t="s">
        <v>126</v>
      </c>
      <c r="U93" s="220">
        <v>0</v>
      </c>
      <c r="V93" s="220">
        <f>ROUND(E93*U93,2)</f>
        <v>0</v>
      </c>
      <c r="W93" s="220"/>
      <c r="X93" s="220" t="s">
        <v>149</v>
      </c>
      <c r="Y93" s="220" t="s">
        <v>128</v>
      </c>
      <c r="Z93" s="209"/>
      <c r="AA93" s="209"/>
      <c r="AB93" s="209"/>
      <c r="AC93" s="209"/>
      <c r="AD93" s="209"/>
      <c r="AE93" s="209"/>
      <c r="AF93" s="209"/>
      <c r="AG93" s="209" t="s">
        <v>150</v>
      </c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</row>
    <row r="94" spans="1:60" outlineLevel="2" x14ac:dyDescent="0.25">
      <c r="A94" s="216"/>
      <c r="B94" s="217"/>
      <c r="C94" s="250"/>
      <c r="D94" s="244"/>
      <c r="E94" s="244"/>
      <c r="F94" s="244"/>
      <c r="G94" s="244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09"/>
      <c r="AA94" s="209"/>
      <c r="AB94" s="209"/>
      <c r="AC94" s="209"/>
      <c r="AD94" s="209"/>
      <c r="AE94" s="209"/>
      <c r="AF94" s="209"/>
      <c r="AG94" s="209" t="s">
        <v>132</v>
      </c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</row>
    <row r="95" spans="1:60" outlineLevel="1" x14ac:dyDescent="0.25">
      <c r="A95" s="233">
        <v>37</v>
      </c>
      <c r="B95" s="234" t="s">
        <v>151</v>
      </c>
      <c r="C95" s="246" t="s">
        <v>152</v>
      </c>
      <c r="D95" s="235" t="s">
        <v>148</v>
      </c>
      <c r="E95" s="236">
        <v>16</v>
      </c>
      <c r="F95" s="237"/>
      <c r="G95" s="238">
        <f>ROUND(E95*F95,2)</f>
        <v>0</v>
      </c>
      <c r="H95" s="237"/>
      <c r="I95" s="238">
        <f>ROUND(E95*H95,2)</f>
        <v>0</v>
      </c>
      <c r="J95" s="237"/>
      <c r="K95" s="238">
        <f>ROUND(E95*J95,2)</f>
        <v>0</v>
      </c>
      <c r="L95" s="238">
        <v>21</v>
      </c>
      <c r="M95" s="238">
        <f>G95*(1+L95/100)</f>
        <v>0</v>
      </c>
      <c r="N95" s="236">
        <v>0</v>
      </c>
      <c r="O95" s="236">
        <f>ROUND(E95*N95,2)</f>
        <v>0</v>
      </c>
      <c r="P95" s="236">
        <v>0</v>
      </c>
      <c r="Q95" s="236">
        <f>ROUND(E95*P95,2)</f>
        <v>0</v>
      </c>
      <c r="R95" s="238"/>
      <c r="S95" s="238" t="s">
        <v>135</v>
      </c>
      <c r="T95" s="239" t="s">
        <v>126</v>
      </c>
      <c r="U95" s="220">
        <v>0</v>
      </c>
      <c r="V95" s="220">
        <f>ROUND(E95*U95,2)</f>
        <v>0</v>
      </c>
      <c r="W95" s="220"/>
      <c r="X95" s="220" t="s">
        <v>149</v>
      </c>
      <c r="Y95" s="220" t="s">
        <v>128</v>
      </c>
      <c r="Z95" s="209"/>
      <c r="AA95" s="209"/>
      <c r="AB95" s="209"/>
      <c r="AC95" s="209"/>
      <c r="AD95" s="209"/>
      <c r="AE95" s="209"/>
      <c r="AF95" s="209"/>
      <c r="AG95" s="209" t="s">
        <v>150</v>
      </c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</row>
    <row r="96" spans="1:60" outlineLevel="2" x14ac:dyDescent="0.25">
      <c r="A96" s="216"/>
      <c r="B96" s="217"/>
      <c r="C96" s="250"/>
      <c r="D96" s="244"/>
      <c r="E96" s="244"/>
      <c r="F96" s="244"/>
      <c r="G96" s="244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09"/>
      <c r="AA96" s="209"/>
      <c r="AB96" s="209"/>
      <c r="AC96" s="209"/>
      <c r="AD96" s="209"/>
      <c r="AE96" s="209"/>
      <c r="AF96" s="209"/>
      <c r="AG96" s="209" t="s">
        <v>132</v>
      </c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</row>
    <row r="97" spans="1:33" x14ac:dyDescent="0.25">
      <c r="A97" s="3"/>
      <c r="B97" s="4"/>
      <c r="C97" s="251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E97">
        <v>12</v>
      </c>
      <c r="AF97">
        <v>21</v>
      </c>
      <c r="AG97" t="s">
        <v>106</v>
      </c>
    </row>
    <row r="98" spans="1:33" x14ac:dyDescent="0.25">
      <c r="A98" s="212"/>
      <c r="B98" s="213" t="s">
        <v>29</v>
      </c>
      <c r="C98" s="252"/>
      <c r="D98" s="214"/>
      <c r="E98" s="215"/>
      <c r="F98" s="215"/>
      <c r="G98" s="232">
        <f>G8+G15+G25+G44+G83+G92</f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E98">
        <f>SUMIF(L7:L96,AE97,G7:G96)</f>
        <v>0</v>
      </c>
      <c r="AF98">
        <f>SUMIF(L7:L96,AF97,G7:G96)</f>
        <v>0</v>
      </c>
      <c r="AG98" t="s">
        <v>165</v>
      </c>
    </row>
    <row r="99" spans="1:33" x14ac:dyDescent="0.25">
      <c r="C99" s="253"/>
      <c r="D99" s="10"/>
      <c r="AG99" t="s">
        <v>166</v>
      </c>
    </row>
    <row r="100" spans="1:33" x14ac:dyDescent="0.25">
      <c r="D100" s="10"/>
    </row>
    <row r="101" spans="1:33" x14ac:dyDescent="0.25">
      <c r="D101" s="10"/>
    </row>
    <row r="102" spans="1:33" x14ac:dyDescent="0.25">
      <c r="D102" s="10"/>
    </row>
    <row r="103" spans="1:33" x14ac:dyDescent="0.25">
      <c r="D103" s="10"/>
    </row>
    <row r="104" spans="1:33" x14ac:dyDescent="0.25">
      <c r="D104" s="10"/>
    </row>
    <row r="105" spans="1:33" x14ac:dyDescent="0.25">
      <c r="D105" s="10"/>
    </row>
    <row r="106" spans="1:33" x14ac:dyDescent="0.25">
      <c r="D106" s="10"/>
    </row>
    <row r="107" spans="1:33" x14ac:dyDescent="0.25">
      <c r="D107" s="10"/>
    </row>
    <row r="108" spans="1:33" x14ac:dyDescent="0.25">
      <c r="D108" s="10"/>
    </row>
    <row r="109" spans="1:33" x14ac:dyDescent="0.25">
      <c r="D109" s="10"/>
    </row>
    <row r="110" spans="1:33" x14ac:dyDescent="0.25">
      <c r="D110" s="10"/>
    </row>
    <row r="111" spans="1:33" x14ac:dyDescent="0.25">
      <c r="D111" s="10"/>
    </row>
    <row r="112" spans="1:33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+CEhobvk9Ld/2cLANSDc6wqdZf8N7CyNkqeeWhXAwGsBF8U6W5MIQLnZkBDixcyxglezwMEF7q4SLPQONDnb9A==" saltValue="VDamEgrXT2S+ujfww60xAg==" spinCount="100000" sheet="1" formatRows="0"/>
  <mergeCells count="43">
    <mergeCell ref="C96:G96"/>
    <mergeCell ref="C82:G82"/>
    <mergeCell ref="C85:G85"/>
    <mergeCell ref="C87:G87"/>
    <mergeCell ref="C89:G89"/>
    <mergeCell ref="C91:G91"/>
    <mergeCell ref="C94:G94"/>
    <mergeCell ref="C70:G70"/>
    <mergeCell ref="C72:G72"/>
    <mergeCell ref="C74:G74"/>
    <mergeCell ref="C76:G76"/>
    <mergeCell ref="C78:G78"/>
    <mergeCell ref="C80:G80"/>
    <mergeCell ref="C58:G58"/>
    <mergeCell ref="C60:G60"/>
    <mergeCell ref="C62:G62"/>
    <mergeCell ref="C64:G64"/>
    <mergeCell ref="C66:G66"/>
    <mergeCell ref="C68:G68"/>
    <mergeCell ref="C46:G46"/>
    <mergeCell ref="C48:G48"/>
    <mergeCell ref="C50:G50"/>
    <mergeCell ref="C52:G52"/>
    <mergeCell ref="C54:G54"/>
    <mergeCell ref="C56:G56"/>
    <mergeCell ref="C33:G33"/>
    <mergeCell ref="C35:G35"/>
    <mergeCell ref="C37:G37"/>
    <mergeCell ref="C39:G39"/>
    <mergeCell ref="C41:G41"/>
    <mergeCell ref="C43:G43"/>
    <mergeCell ref="C17:G17"/>
    <mergeCell ref="C19:G19"/>
    <mergeCell ref="C21:G21"/>
    <mergeCell ref="C23:G23"/>
    <mergeCell ref="C24:G24"/>
    <mergeCell ref="C27:G27"/>
    <mergeCell ref="A1:G1"/>
    <mergeCell ref="C2:G2"/>
    <mergeCell ref="C3:G3"/>
    <mergeCell ref="C4:G4"/>
    <mergeCell ref="C11:G11"/>
    <mergeCell ref="C14:G1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52</vt:i4>
      </vt:variant>
    </vt:vector>
  </HeadingPairs>
  <TitlesOfParts>
    <vt:vector size="57" baseType="lpstr">
      <vt:lpstr>Stavba</vt:lpstr>
      <vt:lpstr>VzorPolozky</vt:lpstr>
      <vt:lpstr>00 00 Naklady</vt:lpstr>
      <vt:lpstr>D.1.4.1 D.1.4.1 Pol</vt:lpstr>
      <vt:lpstr>D.1.4.2 D.1.4.2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 Naklady'!Názvy_tisku</vt:lpstr>
      <vt:lpstr>'D.1.4.1 D.1.4.1 Pol'!Názvy_tisku</vt:lpstr>
      <vt:lpstr>'D.1.4.2 D.1.4.2 Pol'!Názvy_tisku</vt:lpstr>
      <vt:lpstr>oadresa</vt:lpstr>
      <vt:lpstr>Stavba!Objednatel</vt:lpstr>
      <vt:lpstr>Stavba!Objekt</vt:lpstr>
      <vt:lpstr>'00 00 Naklady'!Oblast_tisku</vt:lpstr>
      <vt:lpstr>'D.1.4.1 D.1.4.1 Pol'!Oblast_tisku</vt:lpstr>
      <vt:lpstr>'D.1.4.2 D.1.4.2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</dc:creator>
  <cp:lastModifiedBy>pepa</cp:lastModifiedBy>
  <cp:lastPrinted>2019-03-19T12:27:02Z</cp:lastPrinted>
  <dcterms:created xsi:type="dcterms:W3CDTF">2009-04-08T07:15:50Z</dcterms:created>
  <dcterms:modified xsi:type="dcterms:W3CDTF">2025-05-07T11:45:43Z</dcterms:modified>
</cp:coreProperties>
</file>