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ozpočty 2025\046_2025 Rekonstrukce ploché střechy bloku A VŠ kolejí J.A.Komenského, ul. Kohoutova, Brno\Rozpočty_export\Export_26_03_2025\"/>
    </mc:Choice>
  </mc:AlternateContent>
  <xr:revisionPtr revIDLastSave="0" documentId="13_ncr:11_{378214E3-F412-4A41-B993-F0374F3E04BC}" xr6:coauthVersionLast="47" xr6:coauthVersionMax="47" xr10:uidLastSave="{00000000-0000-0000-0000-000000000000}"/>
  <bookViews>
    <workbookView xWindow="-28920" yWindow="-189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99 01 Naklady" sheetId="12" r:id="rId4"/>
    <sheet name="01 01 Pol" sheetId="13" r:id="rId5"/>
    <sheet name="01 02 Pol" sheetId="14" r:id="rId6"/>
  </sheets>
  <externalReferences>
    <externalReference r:id="rId7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3">'99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Pol'!$A$1:$Y$374</definedName>
    <definedName name="_xlnm.Print_Area" localSheetId="5">'01 02 Pol'!$A$1:$Y$33</definedName>
    <definedName name="_xlnm.Print_Area" localSheetId="3">'99 01 Naklady'!$A$1:$Y$33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 l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45" i="1"/>
  <c r="F45" i="1"/>
  <c r="G44" i="1"/>
  <c r="F44" i="1"/>
  <c r="G43" i="1"/>
  <c r="F43" i="1"/>
  <c r="G41" i="1"/>
  <c r="F41" i="1"/>
  <c r="G40" i="1"/>
  <c r="F40" i="1"/>
  <c r="G39" i="1"/>
  <c r="F39" i="1"/>
  <c r="G32" i="14"/>
  <c r="G9" i="14"/>
  <c r="G8" i="14" s="1"/>
  <c r="I9" i="14"/>
  <c r="I8" i="14" s="1"/>
  <c r="K9" i="14"/>
  <c r="K8" i="14" s="1"/>
  <c r="O9" i="14"/>
  <c r="O8" i="14" s="1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5" i="14"/>
  <c r="G24" i="14" s="1"/>
  <c r="I25" i="14"/>
  <c r="I24" i="14" s="1"/>
  <c r="K25" i="14"/>
  <c r="K24" i="14" s="1"/>
  <c r="O25" i="14"/>
  <c r="O24" i="14" s="1"/>
  <c r="Q25" i="14"/>
  <c r="Q24" i="14" s="1"/>
  <c r="V25" i="14"/>
  <c r="V24" i="14" s="1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O29" i="14"/>
  <c r="G30" i="14"/>
  <c r="M30" i="14" s="1"/>
  <c r="M29" i="14" s="1"/>
  <c r="I30" i="14"/>
  <c r="I29" i="14" s="1"/>
  <c r="K30" i="14"/>
  <c r="K29" i="14" s="1"/>
  <c r="O30" i="14"/>
  <c r="Q30" i="14"/>
  <c r="Q29" i="14" s="1"/>
  <c r="V30" i="14"/>
  <c r="V29" i="14" s="1"/>
  <c r="AE32" i="14"/>
  <c r="G373" i="13"/>
  <c r="BA329" i="13"/>
  <c r="BA312" i="13"/>
  <c r="BA204" i="13"/>
  <c r="BA117" i="13"/>
  <c r="BA77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I12" i="13" s="1"/>
  <c r="K13" i="13"/>
  <c r="M13" i="13"/>
  <c r="O13" i="13"/>
  <c r="Q13" i="13"/>
  <c r="Q12" i="13" s="1"/>
  <c r="V13" i="13"/>
  <c r="G20" i="13"/>
  <c r="M20" i="13" s="1"/>
  <c r="I20" i="13"/>
  <c r="K20" i="13"/>
  <c r="K12" i="13" s="1"/>
  <c r="O20" i="13"/>
  <c r="O12" i="13" s="1"/>
  <c r="Q20" i="13"/>
  <c r="V20" i="13"/>
  <c r="V12" i="13" s="1"/>
  <c r="G24" i="13"/>
  <c r="I24" i="13"/>
  <c r="K24" i="13"/>
  <c r="M24" i="13"/>
  <c r="O24" i="13"/>
  <c r="Q24" i="13"/>
  <c r="V24" i="13"/>
  <c r="G30" i="13"/>
  <c r="M30" i="13" s="1"/>
  <c r="I30" i="13"/>
  <c r="K30" i="13"/>
  <c r="O30" i="13"/>
  <c r="Q30" i="13"/>
  <c r="V30" i="13"/>
  <c r="G32" i="13"/>
  <c r="I32" i="13"/>
  <c r="K32" i="13"/>
  <c r="M32" i="13"/>
  <c r="O32" i="13"/>
  <c r="Q32" i="13"/>
  <c r="V32" i="13"/>
  <c r="G36" i="13"/>
  <c r="M36" i="13" s="1"/>
  <c r="I36" i="13"/>
  <c r="K36" i="13"/>
  <c r="O36" i="13"/>
  <c r="Q36" i="13"/>
  <c r="V36" i="13"/>
  <c r="G42" i="13"/>
  <c r="I42" i="13"/>
  <c r="K42" i="13"/>
  <c r="M42" i="13"/>
  <c r="O42" i="13"/>
  <c r="Q42" i="13"/>
  <c r="V42" i="13"/>
  <c r="G44" i="13"/>
  <c r="M44" i="13" s="1"/>
  <c r="I44" i="13"/>
  <c r="K44" i="13"/>
  <c r="O44" i="13"/>
  <c r="Q44" i="13"/>
  <c r="V44" i="13"/>
  <c r="I47" i="13"/>
  <c r="Q47" i="13"/>
  <c r="G48" i="13"/>
  <c r="M48" i="13" s="1"/>
  <c r="M47" i="13" s="1"/>
  <c r="I48" i="13"/>
  <c r="K48" i="13"/>
  <c r="K47" i="13" s="1"/>
  <c r="O48" i="13"/>
  <c r="O47" i="13" s="1"/>
  <c r="Q48" i="13"/>
  <c r="V48" i="13"/>
  <c r="V47" i="13" s="1"/>
  <c r="I50" i="13"/>
  <c r="Q50" i="13"/>
  <c r="G51" i="13"/>
  <c r="G50" i="13" s="1"/>
  <c r="I51" i="13"/>
  <c r="K51" i="13"/>
  <c r="K50" i="13" s="1"/>
  <c r="O51" i="13"/>
  <c r="O50" i="13" s="1"/>
  <c r="Q51" i="13"/>
  <c r="V51" i="13"/>
  <c r="V50" i="13" s="1"/>
  <c r="G56" i="13"/>
  <c r="M56" i="13" s="1"/>
  <c r="I56" i="13"/>
  <c r="K56" i="13"/>
  <c r="K55" i="13" s="1"/>
  <c r="O56" i="13"/>
  <c r="O55" i="13" s="1"/>
  <c r="Q56" i="13"/>
  <c r="V56" i="13"/>
  <c r="V55" i="13" s="1"/>
  <c r="G58" i="13"/>
  <c r="I58" i="13"/>
  <c r="I55" i="13" s="1"/>
  <c r="K58" i="13"/>
  <c r="M58" i="13"/>
  <c r="O58" i="13"/>
  <c r="Q58" i="13"/>
  <c r="Q55" i="13" s="1"/>
  <c r="V58" i="13"/>
  <c r="G61" i="13"/>
  <c r="M61" i="13" s="1"/>
  <c r="I61" i="13"/>
  <c r="K61" i="13"/>
  <c r="O61" i="13"/>
  <c r="Q61" i="13"/>
  <c r="V61" i="13"/>
  <c r="G64" i="13"/>
  <c r="I64" i="13"/>
  <c r="K64" i="13"/>
  <c r="M64" i="13"/>
  <c r="O64" i="13"/>
  <c r="Q64" i="13"/>
  <c r="V64" i="13"/>
  <c r="G67" i="13"/>
  <c r="M67" i="13" s="1"/>
  <c r="I67" i="13"/>
  <c r="K67" i="13"/>
  <c r="O67" i="13"/>
  <c r="Q67" i="13"/>
  <c r="V67" i="13"/>
  <c r="I70" i="13"/>
  <c r="Q70" i="13"/>
  <c r="G71" i="13"/>
  <c r="G70" i="13" s="1"/>
  <c r="I71" i="13"/>
  <c r="K71" i="13"/>
  <c r="K70" i="13" s="1"/>
  <c r="O71" i="13"/>
  <c r="O70" i="13" s="1"/>
  <c r="Q71" i="13"/>
  <c r="V71" i="13"/>
  <c r="V70" i="13" s="1"/>
  <c r="G76" i="13"/>
  <c r="M76" i="13" s="1"/>
  <c r="I76" i="13"/>
  <c r="I75" i="13" s="1"/>
  <c r="K76" i="13"/>
  <c r="K75" i="13" s="1"/>
  <c r="O76" i="13"/>
  <c r="O75" i="13" s="1"/>
  <c r="Q76" i="13"/>
  <c r="Q75" i="13" s="1"/>
  <c r="V76" i="13"/>
  <c r="V75" i="13" s="1"/>
  <c r="G79" i="13"/>
  <c r="I79" i="13"/>
  <c r="K79" i="13"/>
  <c r="M79" i="13"/>
  <c r="O79" i="13"/>
  <c r="Q79" i="13"/>
  <c r="V79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Q91" i="13"/>
  <c r="V91" i="13"/>
  <c r="G94" i="13"/>
  <c r="M94" i="13" s="1"/>
  <c r="M93" i="13" s="1"/>
  <c r="I94" i="13"/>
  <c r="I93" i="13" s="1"/>
  <c r="K94" i="13"/>
  <c r="K93" i="13" s="1"/>
  <c r="O94" i="13"/>
  <c r="O93" i="13" s="1"/>
  <c r="Q94" i="13"/>
  <c r="Q93" i="13" s="1"/>
  <c r="V94" i="13"/>
  <c r="V93" i="13" s="1"/>
  <c r="G100" i="13"/>
  <c r="G99" i="13" s="1"/>
  <c r="I100" i="13"/>
  <c r="K100" i="13"/>
  <c r="K99" i="13" s="1"/>
  <c r="M100" i="13"/>
  <c r="O100" i="13"/>
  <c r="O99" i="13" s="1"/>
  <c r="Q100" i="13"/>
  <c r="V100" i="13"/>
  <c r="V99" i="13" s="1"/>
  <c r="G102" i="13"/>
  <c r="I102" i="13"/>
  <c r="I99" i="13" s="1"/>
  <c r="K102" i="13"/>
  <c r="M102" i="13"/>
  <c r="O102" i="13"/>
  <c r="Q102" i="13"/>
  <c r="Q99" i="13" s="1"/>
  <c r="V102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08" i="13"/>
  <c r="I108" i="13"/>
  <c r="K108" i="13"/>
  <c r="M108" i="13"/>
  <c r="O108" i="13"/>
  <c r="Q108" i="13"/>
  <c r="V108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I115" i="13"/>
  <c r="K115" i="13"/>
  <c r="M115" i="13"/>
  <c r="O115" i="13"/>
  <c r="Q115" i="13"/>
  <c r="V115" i="13"/>
  <c r="G119" i="13"/>
  <c r="I119" i="13"/>
  <c r="K119" i="13"/>
  <c r="M119" i="13"/>
  <c r="O119" i="13"/>
  <c r="Q119" i="13"/>
  <c r="V119" i="13"/>
  <c r="G125" i="13"/>
  <c r="M125" i="13" s="1"/>
  <c r="I125" i="13"/>
  <c r="K125" i="13"/>
  <c r="O125" i="13"/>
  <c r="Q125" i="13"/>
  <c r="V125" i="13"/>
  <c r="G128" i="13"/>
  <c r="M128" i="13" s="1"/>
  <c r="I128" i="13"/>
  <c r="K128" i="13"/>
  <c r="O128" i="13"/>
  <c r="Q128" i="13"/>
  <c r="V128" i="13"/>
  <c r="G132" i="13"/>
  <c r="I132" i="13"/>
  <c r="K132" i="13"/>
  <c r="M132" i="13"/>
  <c r="O132" i="13"/>
  <c r="Q132" i="13"/>
  <c r="V132" i="13"/>
  <c r="G137" i="13"/>
  <c r="I137" i="13"/>
  <c r="K137" i="13"/>
  <c r="M137" i="13"/>
  <c r="O137" i="13"/>
  <c r="Q137" i="13"/>
  <c r="V137" i="13"/>
  <c r="G142" i="13"/>
  <c r="M142" i="13" s="1"/>
  <c r="I142" i="13"/>
  <c r="K142" i="13"/>
  <c r="O142" i="13"/>
  <c r="Q142" i="13"/>
  <c r="V142" i="13"/>
  <c r="G147" i="13"/>
  <c r="M147" i="13" s="1"/>
  <c r="I147" i="13"/>
  <c r="K147" i="13"/>
  <c r="O147" i="13"/>
  <c r="Q147" i="13"/>
  <c r="V147" i="13"/>
  <c r="G151" i="13"/>
  <c r="I151" i="13"/>
  <c r="K151" i="13"/>
  <c r="M151" i="13"/>
  <c r="O151" i="13"/>
  <c r="Q151" i="13"/>
  <c r="V151" i="13"/>
  <c r="G154" i="13"/>
  <c r="I154" i="13"/>
  <c r="K154" i="13"/>
  <c r="M154" i="13"/>
  <c r="O154" i="13"/>
  <c r="Q154" i="13"/>
  <c r="V154" i="13"/>
  <c r="G159" i="13"/>
  <c r="M159" i="13" s="1"/>
  <c r="I159" i="13"/>
  <c r="K159" i="13"/>
  <c r="O159" i="13"/>
  <c r="Q159" i="13"/>
  <c r="V159" i="13"/>
  <c r="G173" i="13"/>
  <c r="M173" i="13" s="1"/>
  <c r="I173" i="13"/>
  <c r="K173" i="13"/>
  <c r="O173" i="13"/>
  <c r="Q173" i="13"/>
  <c r="V173" i="13"/>
  <c r="G175" i="13"/>
  <c r="I175" i="13"/>
  <c r="K175" i="13"/>
  <c r="M175" i="13"/>
  <c r="O175" i="13"/>
  <c r="Q175" i="13"/>
  <c r="V175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I182" i="13"/>
  <c r="K182" i="13"/>
  <c r="M182" i="13"/>
  <c r="O182" i="13"/>
  <c r="Q182" i="13"/>
  <c r="V182" i="13"/>
  <c r="G187" i="13"/>
  <c r="M187" i="13" s="1"/>
  <c r="I187" i="13"/>
  <c r="K187" i="13"/>
  <c r="O187" i="13"/>
  <c r="Q187" i="13"/>
  <c r="V187" i="13"/>
  <c r="G191" i="13"/>
  <c r="I191" i="13"/>
  <c r="K191" i="13"/>
  <c r="M191" i="13"/>
  <c r="O191" i="13"/>
  <c r="Q191" i="13"/>
  <c r="V191" i="13"/>
  <c r="G195" i="13"/>
  <c r="M195" i="13" s="1"/>
  <c r="I195" i="13"/>
  <c r="K195" i="13"/>
  <c r="O195" i="13"/>
  <c r="Q195" i="13"/>
  <c r="V195" i="13"/>
  <c r="G201" i="13"/>
  <c r="M201" i="13" s="1"/>
  <c r="I201" i="13"/>
  <c r="I200" i="13" s="1"/>
  <c r="K201" i="13"/>
  <c r="K200" i="13" s="1"/>
  <c r="O201" i="13"/>
  <c r="Q201" i="13"/>
  <c r="Q200" i="13" s="1"/>
  <c r="V201" i="13"/>
  <c r="V200" i="13" s="1"/>
  <c r="G203" i="13"/>
  <c r="I203" i="13"/>
  <c r="K203" i="13"/>
  <c r="M203" i="13"/>
  <c r="O203" i="13"/>
  <c r="Q203" i="13"/>
  <c r="V203" i="13"/>
  <c r="G208" i="13"/>
  <c r="I208" i="13"/>
  <c r="K208" i="13"/>
  <c r="M208" i="13"/>
  <c r="O208" i="13"/>
  <c r="Q208" i="13"/>
  <c r="V208" i="13"/>
  <c r="G212" i="13"/>
  <c r="M212" i="13" s="1"/>
  <c r="I212" i="13"/>
  <c r="K212" i="13"/>
  <c r="O212" i="13"/>
  <c r="O200" i="13" s="1"/>
  <c r="Q212" i="13"/>
  <c r="V212" i="13"/>
  <c r="G214" i="13"/>
  <c r="M214" i="13" s="1"/>
  <c r="I214" i="13"/>
  <c r="K214" i="13"/>
  <c r="O214" i="13"/>
  <c r="Q214" i="13"/>
  <c r="V214" i="13"/>
  <c r="G216" i="13"/>
  <c r="I216" i="13"/>
  <c r="K216" i="13"/>
  <c r="M216" i="13"/>
  <c r="O216" i="13"/>
  <c r="Q216" i="13"/>
  <c r="V216" i="13"/>
  <c r="G225" i="13"/>
  <c r="I225" i="13"/>
  <c r="K225" i="13"/>
  <c r="M225" i="13"/>
  <c r="O225" i="13"/>
  <c r="Q225" i="13"/>
  <c r="V225" i="13"/>
  <c r="G228" i="13"/>
  <c r="M228" i="13" s="1"/>
  <c r="I228" i="13"/>
  <c r="K228" i="13"/>
  <c r="O228" i="13"/>
  <c r="Q228" i="13"/>
  <c r="V228" i="13"/>
  <c r="G230" i="13"/>
  <c r="M230" i="13" s="1"/>
  <c r="I230" i="13"/>
  <c r="K230" i="13"/>
  <c r="O230" i="13"/>
  <c r="Q230" i="13"/>
  <c r="V230" i="13"/>
  <c r="G233" i="13"/>
  <c r="I233" i="13"/>
  <c r="I232" i="13" s="1"/>
  <c r="K233" i="13"/>
  <c r="M233" i="13"/>
  <c r="O233" i="13"/>
  <c r="Q233" i="13"/>
  <c r="Q232" i="13" s="1"/>
  <c r="V233" i="13"/>
  <c r="G235" i="13"/>
  <c r="M235" i="13" s="1"/>
  <c r="I235" i="13"/>
  <c r="K235" i="13"/>
  <c r="O235" i="13"/>
  <c r="O232" i="13" s="1"/>
  <c r="Q235" i="13"/>
  <c r="V235" i="13"/>
  <c r="G237" i="13"/>
  <c r="I237" i="13"/>
  <c r="K237" i="13"/>
  <c r="M237" i="13"/>
  <c r="O237" i="13"/>
  <c r="Q237" i="13"/>
  <c r="V237" i="13"/>
  <c r="G239" i="13"/>
  <c r="M239" i="13" s="1"/>
  <c r="I239" i="13"/>
  <c r="K239" i="13"/>
  <c r="K232" i="13" s="1"/>
  <c r="O239" i="13"/>
  <c r="Q239" i="13"/>
  <c r="V239" i="13"/>
  <c r="V232" i="13" s="1"/>
  <c r="G245" i="13"/>
  <c r="M245" i="13" s="1"/>
  <c r="I245" i="13"/>
  <c r="K245" i="13"/>
  <c r="K244" i="13" s="1"/>
  <c r="O245" i="13"/>
  <c r="O244" i="13" s="1"/>
  <c r="Q245" i="13"/>
  <c r="V245" i="13"/>
  <c r="V244" i="13" s="1"/>
  <c r="G252" i="13"/>
  <c r="I252" i="13"/>
  <c r="I244" i="13" s="1"/>
  <c r="K252" i="13"/>
  <c r="M252" i="13"/>
  <c r="O252" i="13"/>
  <c r="Q252" i="13"/>
  <c r="Q244" i="13" s="1"/>
  <c r="V252" i="13"/>
  <c r="G254" i="13"/>
  <c r="M254" i="13" s="1"/>
  <c r="I254" i="13"/>
  <c r="K254" i="13"/>
  <c r="O254" i="13"/>
  <c r="Q254" i="13"/>
  <c r="V254" i="13"/>
  <c r="G257" i="13"/>
  <c r="I257" i="13"/>
  <c r="K257" i="13"/>
  <c r="M257" i="13"/>
  <c r="O257" i="13"/>
  <c r="Q257" i="13"/>
  <c r="V257" i="13"/>
  <c r="G263" i="13"/>
  <c r="I263" i="13"/>
  <c r="I262" i="13" s="1"/>
  <c r="K263" i="13"/>
  <c r="M263" i="13"/>
  <c r="O263" i="13"/>
  <c r="Q263" i="13"/>
  <c r="Q262" i="13" s="1"/>
  <c r="V263" i="13"/>
  <c r="G266" i="13"/>
  <c r="M266" i="13" s="1"/>
  <c r="I266" i="13"/>
  <c r="K266" i="13"/>
  <c r="K262" i="13" s="1"/>
  <c r="O266" i="13"/>
  <c r="Q266" i="13"/>
  <c r="V266" i="13"/>
  <c r="V262" i="13" s="1"/>
  <c r="G270" i="13"/>
  <c r="I270" i="13"/>
  <c r="K270" i="13"/>
  <c r="M270" i="13"/>
  <c r="O270" i="13"/>
  <c r="Q270" i="13"/>
  <c r="V270" i="13"/>
  <c r="G271" i="13"/>
  <c r="M271" i="13" s="1"/>
  <c r="I271" i="13"/>
  <c r="K271" i="13"/>
  <c r="O271" i="13"/>
  <c r="O262" i="13" s="1"/>
  <c r="Q271" i="13"/>
  <c r="V271" i="13"/>
  <c r="G274" i="13"/>
  <c r="I274" i="13"/>
  <c r="K274" i="13"/>
  <c r="M274" i="13"/>
  <c r="O274" i="13"/>
  <c r="Q274" i="13"/>
  <c r="V274" i="13"/>
  <c r="G277" i="13"/>
  <c r="M277" i="13" s="1"/>
  <c r="I277" i="13"/>
  <c r="K277" i="13"/>
  <c r="O277" i="13"/>
  <c r="Q277" i="13"/>
  <c r="V277" i="13"/>
  <c r="G279" i="13"/>
  <c r="I279" i="13"/>
  <c r="K279" i="13"/>
  <c r="M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7" i="13"/>
  <c r="M287" i="13" s="1"/>
  <c r="I287" i="13"/>
  <c r="K287" i="13"/>
  <c r="O287" i="13"/>
  <c r="Q287" i="13"/>
  <c r="V287" i="13"/>
  <c r="G289" i="13"/>
  <c r="I289" i="13"/>
  <c r="K289" i="13"/>
  <c r="M289" i="13"/>
  <c r="O289" i="13"/>
  <c r="Q289" i="13"/>
  <c r="V289" i="13"/>
  <c r="G290" i="13"/>
  <c r="M290" i="13" s="1"/>
  <c r="I290" i="13"/>
  <c r="K290" i="13"/>
  <c r="O290" i="13"/>
  <c r="Q290" i="13"/>
  <c r="V290" i="13"/>
  <c r="G291" i="13"/>
  <c r="I291" i="13"/>
  <c r="K291" i="13"/>
  <c r="M291" i="13"/>
  <c r="O291" i="13"/>
  <c r="Q291" i="13"/>
  <c r="V291" i="13"/>
  <c r="G297" i="13"/>
  <c r="I297" i="13"/>
  <c r="I296" i="13" s="1"/>
  <c r="K297" i="13"/>
  <c r="M297" i="13"/>
  <c r="O297" i="13"/>
  <c r="Q297" i="13"/>
  <c r="Q296" i="13" s="1"/>
  <c r="V297" i="13"/>
  <c r="G298" i="13"/>
  <c r="M298" i="13" s="1"/>
  <c r="I298" i="13"/>
  <c r="K298" i="13"/>
  <c r="O298" i="13"/>
  <c r="O296" i="13" s="1"/>
  <c r="Q298" i="13"/>
  <c r="V298" i="13"/>
  <c r="G299" i="13"/>
  <c r="I299" i="13"/>
  <c r="K299" i="13"/>
  <c r="M299" i="13"/>
  <c r="O299" i="13"/>
  <c r="Q299" i="13"/>
  <c r="V299" i="13"/>
  <c r="G300" i="13"/>
  <c r="M300" i="13" s="1"/>
  <c r="I300" i="13"/>
  <c r="K300" i="13"/>
  <c r="K296" i="13" s="1"/>
  <c r="O300" i="13"/>
  <c r="Q300" i="13"/>
  <c r="V300" i="13"/>
  <c r="V296" i="13" s="1"/>
  <c r="G306" i="13"/>
  <c r="M306" i="13" s="1"/>
  <c r="I306" i="13"/>
  <c r="K306" i="13"/>
  <c r="K305" i="13" s="1"/>
  <c r="O306" i="13"/>
  <c r="O305" i="13" s="1"/>
  <c r="Q306" i="13"/>
  <c r="V306" i="13"/>
  <c r="V305" i="13" s="1"/>
  <c r="G309" i="13"/>
  <c r="I309" i="13"/>
  <c r="I305" i="13" s="1"/>
  <c r="K309" i="13"/>
  <c r="M309" i="13"/>
  <c r="O309" i="13"/>
  <c r="Q309" i="13"/>
  <c r="Q305" i="13" s="1"/>
  <c r="V309" i="13"/>
  <c r="G311" i="13"/>
  <c r="M311" i="13" s="1"/>
  <c r="I311" i="13"/>
  <c r="K311" i="13"/>
  <c r="O311" i="13"/>
  <c r="Q311" i="13"/>
  <c r="V311" i="13"/>
  <c r="G313" i="13"/>
  <c r="I313" i="13"/>
  <c r="K313" i="13"/>
  <c r="M313" i="13"/>
  <c r="O313" i="13"/>
  <c r="Q313" i="13"/>
  <c r="V313" i="13"/>
  <c r="G314" i="13"/>
  <c r="M314" i="13" s="1"/>
  <c r="I314" i="13"/>
  <c r="K314" i="13"/>
  <c r="O314" i="13"/>
  <c r="Q314" i="13"/>
  <c r="V314" i="13"/>
  <c r="G315" i="13"/>
  <c r="I315" i="13"/>
  <c r="K315" i="13"/>
  <c r="M315" i="13"/>
  <c r="O315" i="13"/>
  <c r="Q315" i="13"/>
  <c r="V315" i="13"/>
  <c r="K320" i="13"/>
  <c r="V320" i="13"/>
  <c r="G321" i="13"/>
  <c r="I321" i="13"/>
  <c r="I320" i="13" s="1"/>
  <c r="K321" i="13"/>
  <c r="M321" i="13"/>
  <c r="O321" i="13"/>
  <c r="Q321" i="13"/>
  <c r="Q320" i="13" s="1"/>
  <c r="V321" i="13"/>
  <c r="G324" i="13"/>
  <c r="M324" i="13" s="1"/>
  <c r="I324" i="13"/>
  <c r="K324" i="13"/>
  <c r="O324" i="13"/>
  <c r="O320" i="13" s="1"/>
  <c r="Q324" i="13"/>
  <c r="V324" i="13"/>
  <c r="G328" i="13"/>
  <c r="G327" i="13" s="1"/>
  <c r="I328" i="13"/>
  <c r="K328" i="13"/>
  <c r="K327" i="13" s="1"/>
  <c r="O328" i="13"/>
  <c r="O327" i="13" s="1"/>
  <c r="Q328" i="13"/>
  <c r="V328" i="13"/>
  <c r="V327" i="13" s="1"/>
  <c r="G335" i="13"/>
  <c r="I335" i="13"/>
  <c r="K335" i="13"/>
  <c r="M335" i="13"/>
  <c r="O335" i="13"/>
  <c r="Q335" i="13"/>
  <c r="V335" i="13"/>
  <c r="G340" i="13"/>
  <c r="M340" i="13" s="1"/>
  <c r="I340" i="13"/>
  <c r="K340" i="13"/>
  <c r="O340" i="13"/>
  <c r="Q340" i="13"/>
  <c r="V340" i="13"/>
  <c r="G342" i="13"/>
  <c r="I342" i="13"/>
  <c r="I327" i="13" s="1"/>
  <c r="K342" i="13"/>
  <c r="M342" i="13"/>
  <c r="O342" i="13"/>
  <c r="Q342" i="13"/>
  <c r="Q327" i="13" s="1"/>
  <c r="V342" i="13"/>
  <c r="G347" i="13"/>
  <c r="M347" i="13" s="1"/>
  <c r="I347" i="13"/>
  <c r="K347" i="13"/>
  <c r="O347" i="13"/>
  <c r="Q347" i="13"/>
  <c r="V347" i="13"/>
  <c r="G351" i="13"/>
  <c r="I351" i="13"/>
  <c r="K351" i="13"/>
  <c r="M351" i="13"/>
  <c r="O351" i="13"/>
  <c r="Q351" i="13"/>
  <c r="V351" i="13"/>
  <c r="G355" i="13"/>
  <c r="M355" i="13" s="1"/>
  <c r="I355" i="13"/>
  <c r="K355" i="13"/>
  <c r="O355" i="13"/>
  <c r="Q355" i="13"/>
  <c r="V355" i="13"/>
  <c r="G360" i="13"/>
  <c r="I360" i="13"/>
  <c r="K360" i="13"/>
  <c r="M360" i="13"/>
  <c r="O360" i="13"/>
  <c r="Q360" i="13"/>
  <c r="V360" i="13"/>
  <c r="G364" i="13"/>
  <c r="M364" i="13" s="1"/>
  <c r="I364" i="13"/>
  <c r="K364" i="13"/>
  <c r="O364" i="13"/>
  <c r="Q364" i="13"/>
  <c r="V364" i="13"/>
  <c r="G368" i="13"/>
  <c r="I368" i="13"/>
  <c r="K368" i="13"/>
  <c r="M368" i="13"/>
  <c r="O368" i="13"/>
  <c r="Q368" i="13"/>
  <c r="V368" i="13"/>
  <c r="AE373" i="13"/>
  <c r="AF373" i="13"/>
  <c r="G32" i="12"/>
  <c r="BA30" i="12"/>
  <c r="BA25" i="12"/>
  <c r="BA23" i="12"/>
  <c r="BA21" i="12"/>
  <c r="BA16" i="12"/>
  <c r="BA14" i="12"/>
  <c r="BA12" i="12"/>
  <c r="BA1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20" i="12"/>
  <c r="I20" i="12"/>
  <c r="I19" i="12" s="1"/>
  <c r="K20" i="12"/>
  <c r="M20" i="12"/>
  <c r="O20" i="12"/>
  <c r="Q20" i="12"/>
  <c r="Q19" i="12" s="1"/>
  <c r="V20" i="12"/>
  <c r="G22" i="12"/>
  <c r="G19" i="12" s="1"/>
  <c r="I22" i="12"/>
  <c r="K22" i="12"/>
  <c r="O22" i="12"/>
  <c r="O19" i="12" s="1"/>
  <c r="Q22" i="12"/>
  <c r="V22" i="12"/>
  <c r="G24" i="12"/>
  <c r="I24" i="12"/>
  <c r="K24" i="12"/>
  <c r="M24" i="12"/>
  <c r="O24" i="12"/>
  <c r="Q24" i="12"/>
  <c r="V24" i="12"/>
  <c r="G26" i="12"/>
  <c r="M26" i="12" s="1"/>
  <c r="I26" i="12"/>
  <c r="K26" i="12"/>
  <c r="K19" i="12" s="1"/>
  <c r="O26" i="12"/>
  <c r="Q26" i="12"/>
  <c r="V26" i="12"/>
  <c r="V19" i="12" s="1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AE32" i="12"/>
  <c r="I20" i="1"/>
  <c r="I19" i="1"/>
  <c r="I18" i="1"/>
  <c r="I17" i="1"/>
  <c r="I16" i="1"/>
  <c r="I81" i="1"/>
  <c r="J80" i="1" s="1"/>
  <c r="F46" i="1"/>
  <c r="G46" i="1"/>
  <c r="G25" i="1" s="1"/>
  <c r="A25" i="1" s="1"/>
  <c r="H45" i="1"/>
  <c r="I45" i="1" s="1"/>
  <c r="H44" i="1"/>
  <c r="I44" i="1" s="1"/>
  <c r="H43" i="1"/>
  <c r="I43" i="1" s="1"/>
  <c r="H42" i="1"/>
  <c r="H41" i="1"/>
  <c r="I41" i="1" s="1"/>
  <c r="H40" i="1"/>
  <c r="I40" i="1" s="1"/>
  <c r="H39" i="1"/>
  <c r="I39" i="1" s="1"/>
  <c r="I46" i="1" s="1"/>
  <c r="J28" i="1"/>
  <c r="J26" i="1"/>
  <c r="G38" i="1"/>
  <c r="F38" i="1"/>
  <c r="J23" i="1"/>
  <c r="J24" i="1"/>
  <c r="J25" i="1"/>
  <c r="J27" i="1"/>
  <c r="E24" i="1"/>
  <c r="E26" i="1"/>
  <c r="J59" i="1" l="1"/>
  <c r="J72" i="1"/>
  <c r="J66" i="1"/>
  <c r="J78" i="1"/>
  <c r="J70" i="1"/>
  <c r="J63" i="1"/>
  <c r="J76" i="1"/>
  <c r="J62" i="1"/>
  <c r="J68" i="1"/>
  <c r="J74" i="1"/>
  <c r="J60" i="1"/>
  <c r="J67" i="1"/>
  <c r="J69" i="1"/>
  <c r="J71" i="1"/>
  <c r="J73" i="1"/>
  <c r="J75" i="1"/>
  <c r="J79" i="1"/>
  <c r="J64" i="1"/>
  <c r="J77" i="1"/>
  <c r="J61" i="1"/>
  <c r="J65" i="1"/>
  <c r="A26" i="1"/>
  <c r="G26" i="1"/>
  <c r="G28" i="1"/>
  <c r="G23" i="1"/>
  <c r="AF32" i="14"/>
  <c r="M25" i="14"/>
  <c r="M24" i="14" s="1"/>
  <c r="M9" i="14"/>
  <c r="M8" i="14" s="1"/>
  <c r="M320" i="13"/>
  <c r="M305" i="13"/>
  <c r="M262" i="13"/>
  <c r="M232" i="13"/>
  <c r="M99" i="13"/>
  <c r="M296" i="13"/>
  <c r="M244" i="13"/>
  <c r="M200" i="13"/>
  <c r="M75" i="13"/>
  <c r="M55" i="13"/>
  <c r="M12" i="13"/>
  <c r="G320" i="13"/>
  <c r="G296" i="13"/>
  <c r="G232" i="13"/>
  <c r="G12" i="13"/>
  <c r="M328" i="13"/>
  <c r="M327" i="13" s="1"/>
  <c r="G305" i="13"/>
  <c r="G244" i="13"/>
  <c r="G93" i="13"/>
  <c r="G75" i="13"/>
  <c r="M71" i="13"/>
  <c r="M70" i="13" s="1"/>
  <c r="G55" i="13"/>
  <c r="M51" i="13"/>
  <c r="M50" i="13" s="1"/>
  <c r="G47" i="13"/>
  <c r="G262" i="13"/>
  <c r="G200" i="13"/>
  <c r="AF32" i="12"/>
  <c r="M22" i="12"/>
  <c r="M19" i="12" s="1"/>
  <c r="M15" i="12"/>
  <c r="M8" i="12" s="1"/>
  <c r="I21" i="1"/>
  <c r="J44" i="1"/>
  <c r="J40" i="1"/>
  <c r="J45" i="1"/>
  <c r="J39" i="1"/>
  <c r="J46" i="1" s="1"/>
  <c r="J43" i="1"/>
  <c r="J41" i="1"/>
  <c r="H46" i="1"/>
  <c r="J81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D1E06A83-15B1-4738-A68A-FAC0490FE62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F09858E-9644-4F0E-9D81-17BFCE13F46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F4772C38-5389-4108-A346-2E4BACEDAA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2465DE2-D615-4689-94CB-0CC5B58C30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S6" authorId="0" shapeId="0" xr:uid="{240504EA-B2E4-44E6-9785-86AEB18ECE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F8A08CF-FFCB-423E-B598-20B5C24D6AC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<sst xmlns="http://schemas.openxmlformats.org/spreadsheetml/2006/main" count="2057" uniqueCount="650">
  <si>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</si>
  <si>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</si>
  <si>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</si>
  <si>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</si>
  <si>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</si>
  <si>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</si>
  <si>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</si>
  <si>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</si>
  <si>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</si>
  <si>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</si>
  <si>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</si>
  <si>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</si>
  <si>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</si>
  <si>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</si>
  <si>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</si>
  <si>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</si>
  <si>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</si>
  <si>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</si>
  <si>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</si>
  <si>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</si>
  <si>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</si>
  <si>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</si>
  <si>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</si>
  <si>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</si>
  <si>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</si>
  <si>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</si>
  <si>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</si>
  <si>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</si>
  <si>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</si>
  <si>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</si>
  <si>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</si>
  <si>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</si>
  <si>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</si>
  <si>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</si>
  <si>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</si>
  <si>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</si>
  <si>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</si>
  <si>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</si>
  <si>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</si>
  <si>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</si>
  <si>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</si>
  <si>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</si>
  <si>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</si>
  <si>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rozpocet-stavby.cz</t>
  </si>
  <si>
    <t>046_2025</t>
  </si>
  <si>
    <t xml:space="preserve">Rekonstrukce ploché střechy bloku "A" VŠ kolejí J. A. Komemského, ul. Kohoutova, Brno </t>
  </si>
  <si>
    <t>Mendelova univerzita v Brně</t>
  </si>
  <si>
    <t>Zemědělská 1665/1</t>
  </si>
  <si>
    <t>Brno-Černá Pole</t>
  </si>
  <si>
    <t>61300</t>
  </si>
  <si>
    <t>62156489</t>
  </si>
  <si>
    <t>CZ62156489</t>
  </si>
  <si>
    <t>Stavba</t>
  </si>
  <si>
    <t>Ostatní a vedlejší náklady</t>
  </si>
  <si>
    <t>01</t>
  </si>
  <si>
    <t>ON, VN</t>
  </si>
  <si>
    <t>Stavební objekt</t>
  </si>
  <si>
    <t>Střecha</t>
  </si>
  <si>
    <t xml:space="preserve">D 1.1 Architektonicko - stavební řešení </t>
  </si>
  <si>
    <t>02</t>
  </si>
  <si>
    <t>Hromosvod</t>
  </si>
  <si>
    <t>Celkem za stavbu</t>
  </si>
  <si>
    <t>CZK</t>
  </si>
  <si>
    <t>#POPS</t>
  </si>
  <si>
    <t xml:space="preserve">Popis stavby: 046_2025 - Rekonstrukce ploché střechy bloku "A" VŠ kolejí J. A. Komemského, ul. Kohoutova, Brno </t>
  </si>
  <si>
    <t>#POPO</t>
  </si>
  <si>
    <t>Popis objektu: 01 - Střecha</t>
  </si>
  <si>
    <t>#POPR</t>
  </si>
  <si>
    <t xml:space="preserve">Popis rozpočtu: 01 - D 1.1 Architektonicko - stavební řešení </t>
  </si>
  <si>
    <t>Popis rozpočtu: 02 - Hromosvod</t>
  </si>
  <si>
    <t>Popis objektu: 99 - Ostatní a vedlejší náklady</t>
  </si>
  <si>
    <t>Popis rozpočtu: 01 - ON, VN</t>
  </si>
  <si>
    <t>Rekapitulace dílů</t>
  </si>
  <si>
    <t>Typ dílu</t>
  </si>
  <si>
    <t>3</t>
  </si>
  <si>
    <t>Svislé a kompletní konstrukce</t>
  </si>
  <si>
    <t>62</t>
  </si>
  <si>
    <t>Úpravy povrchů vnější</t>
  </si>
  <si>
    <t>63</t>
  </si>
  <si>
    <t>Podlahy a podlahové konstrukce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</si>
  <si>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</si>
  <si>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</si>
  <si>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</si>
  <si>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</si>
  <si>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</si>
  <si>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</si>
  <si>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</si>
  <si>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</si>
  <si>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</si>
  <si>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</si>
  <si>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</si>
  <si>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</si>
  <si>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</si>
  <si>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</si>
  <si>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</si>
  <si>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</si>
  <si>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</si>
  <si>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</si>
  <si>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</si>
  <si>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</si>
  <si>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</si>
  <si>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</si>
  <si>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</si>
  <si>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</si>
  <si>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784</t>
  </si>
  <si>
    <t>Malby</t>
  </si>
  <si>
    <t>Část hromosvod - jímací soustava</t>
  </si>
  <si>
    <t>Doplnění uzemnění</t>
  </si>
  <si>
    <t>03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</si>
  <si>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</si>
  <si>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</si>
  <si>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</si>
  <si>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</si>
  <si>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</si>
  <si>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</si>
  <si>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</si>
  <si>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</si>
  <si>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</si>
  <si>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</si>
  <si>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</si>
  <si>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</si>
  <si>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</si>
  <si>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</si>
  <si>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</si>
  <si>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</si>
  <si>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</si>
  <si>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</si>
  <si>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</si>
  <si>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</si>
  <si>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</si>
  <si>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</si>
  <si>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</si>
  <si>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</si>
  <si>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</si>
  <si>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</si>
  <si>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</si>
  <si>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</si>
  <si>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</si>
  <si>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</si>
  <si>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</si>
  <si>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</si>
  <si>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</si>
  <si>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</si>
  <si>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</si>
  <si>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</si>
  <si>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</si>
  <si>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</si>
  <si>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</si>
  <si>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</si>
  <si>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</si>
  <si>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VRN</t>
  </si>
  <si>
    <t>Běžná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</si>
  <si>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</si>
  <si>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</si>
  <si>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</si>
  <si>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</si>
  <si>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</si>
  <si>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</si>
  <si>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</si>
  <si>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</si>
  <si>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</si>
  <si>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</si>
  <si>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</si>
  <si>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</si>
  <si>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</si>
  <si>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</si>
  <si>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</si>
  <si>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</si>
  <si>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</si>
  <si>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</si>
  <si>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POL99_8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</si>
  <si>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</si>
  <si>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</si>
  <si>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</si>
  <si>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</si>
  <si>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</si>
  <si>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</si>
  <si>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</si>
  <si>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0041110201</t>
  </si>
  <si>
    <t>Vypracování kotevního plánu zateplení střechy</t>
  </si>
  <si>
    <t>Vlastní</t>
  </si>
  <si>
    <t>0041110202</t>
  </si>
  <si>
    <t>Vypracování dílenské dokumentace ( výrobky )</t>
  </si>
  <si>
    <t>0041110203</t>
  </si>
  <si>
    <t>Vzorkování výrobků, povrchů, barev, ..., spolupráce s architektem</t>
  </si>
  <si>
    <t>0050001</t>
  </si>
  <si>
    <t>Náklady na opatření proti zatečení srážkové vody do objektu zajištěním proviz. hydroizolace střechy</t>
  </si>
  <si>
    <t>kpl</t>
  </si>
  <si>
    <t>V rámci prací na střešním plášti musí být zabráněno zatečení srážkové vody do objektu zajištěním provizorní hydroizolace. Realizační firma si zvolí takový postup a pracovní záběr, aby byla schopna zabezpečit a ochránit konstrukci střechy tak, aby nedošlo k jejímu poškození a zatečení. Včetně plánu postupu pro zajištění provizorní hydroizolace stavby.</t>
  </si>
  <si>
    <t>SUM</t>
  </si>
  <si>
    <t>END</t>
  </si>
  <si>
    <t>Položkový soupis prací a dodávek</t>
  </si>
  <si>
    <t>346275113R00</t>
  </si>
  <si>
    <t>Přizdívky a obezdívky z desek pórobetonových tloušťky 100 mm</t>
  </si>
  <si>
    <t>m2</t>
  </si>
  <si>
    <t>801-1</t>
  </si>
  <si>
    <t>Práce</t>
  </si>
  <si>
    <t>POL1_</t>
  </si>
  <si>
    <t>s pomocným lešením o výšce podlahy do 1900 mm a pro zatížení do 1,5 kPa.</t>
  </si>
  <si>
    <t>SPI</t>
  </si>
  <si>
    <t>pozn. N02 : (0,6+1,8+0,6)*0,84</t>
  </si>
  <si>
    <t>VV</t>
  </si>
  <si>
    <t>602016183R00</t>
  </si>
  <si>
    <t xml:space="preserve">Omítka stěn z hotových směsí vrchní tenkovrstvá, silikátová, hlazená, tloušťka vrstvy 2 mm,  </t>
  </si>
  <si>
    <t>po jednotlivých vrstvách</t>
  </si>
  <si>
    <t>strojovna výtahu : (3,04+4,33+3,04)*2,65</t>
  </si>
  <si>
    <t>4,33*2,43</t>
  </si>
  <si>
    <t>-0,58*0,58*3</t>
  </si>
  <si>
    <t>-0,9*2</t>
  </si>
  <si>
    <t>ostění : (0,58+0,58+0,58)*0,12*3</t>
  </si>
  <si>
    <t>602016191R00</t>
  </si>
  <si>
    <t>Omítka stěn z hotových směsí Doplňkové práce pro omítky stěn z hotových směsí  penetrační nátěr stěn akrylátový</t>
  </si>
  <si>
    <t>Odkaz na mn. položky pořadí 2 : 35,92560</t>
  </si>
  <si>
    <t>Odkaz na mn. položky pořadí 5 : 46,98060</t>
  </si>
  <si>
    <t>622454511R00</t>
  </si>
  <si>
    <t>Oprava vnějších omítek cementových v množství opravované plochy přes 30  do 50 % , hladkých hlazených dřevěným hladítkem</t>
  </si>
  <si>
    <t>801-4</t>
  </si>
  <si>
    <t>strojovna výtahu : (3,04+4,33+3,04)*3,4</t>
  </si>
  <si>
    <t>4,33*3,18</t>
  </si>
  <si>
    <t>622481211RT6</t>
  </si>
  <si>
    <t>Vyztužení povrchových úprav vnějších stěn stěrkou s výztužnou sklotextilní tkaninou, s dodávkou sítě a stěrkového tmelu</t>
  </si>
  <si>
    <t>Odkaz na mn. položky pořadí 4 : 46,98060</t>
  </si>
  <si>
    <t>622481291R00</t>
  </si>
  <si>
    <t>Montáž lišty rohové, nadpražní nebo dilatační do výztužné stěrky Montáž výztužné lišty rohové nebo nadpražní, nebo lišty dilatační</t>
  </si>
  <si>
    <t>m</t>
  </si>
  <si>
    <t>strojovna : 3,4*2</t>
  </si>
  <si>
    <t>3,18*2</t>
  </si>
  <si>
    <t>(0,58+0,58+0,58)*3</t>
  </si>
  <si>
    <t>622904112R00</t>
  </si>
  <si>
    <t>Očištění fasád tlakovou vodou, složitost fasády 1 - 2</t>
  </si>
  <si>
    <t>342668111xxx</t>
  </si>
  <si>
    <t>Vyplnění stávajících větracích otvorů pěnou</t>
  </si>
  <si>
    <t xml:space="preserve">ks    </t>
  </si>
  <si>
    <t>Kalkul</t>
  </si>
  <si>
    <t>dle TZ vyplnění otvorů ze strany skladby střechy : 100</t>
  </si>
  <si>
    <t>553927425R</t>
  </si>
  <si>
    <t>Lišta omítková rohová, s prolisem; materiál: hliník; šířka ramene = 20 mm; tkanina 100 x 100 mm</t>
  </si>
  <si>
    <t>SPCM</t>
  </si>
  <si>
    <t>Specifikace</t>
  </si>
  <si>
    <t>POL3_</t>
  </si>
  <si>
    <t>Odkaz na mn. položky pořadí 6 : 18,38000</t>
  </si>
  <si>
    <t>Koeficient prořez: 0,1</t>
  </si>
  <si>
    <t>631342738R00</t>
  </si>
  <si>
    <t>Mazanina z betonu lehkého hutného konstrukčního tloušťky přes 50 do 100 mm perlitový, pevnost v tlaku 2,8 MPa</t>
  </si>
  <si>
    <t>m3</t>
  </si>
  <si>
    <t>S1 (area) : (333,73+492,05)*0,05*1,45</t>
  </si>
  <si>
    <t>931992112R00</t>
  </si>
  <si>
    <t>Výplň dilatačních spár z lehčených plastů tloušťka přes 20 do 30 mm</t>
  </si>
  <si>
    <t>821-1</t>
  </si>
  <si>
    <t>dle detailu dilatace 60 mm : 13,93*0,2*2</t>
  </si>
  <si>
    <t>lehčený beton - podél atiky : (24,64+1,13+2,74+4,33+2,74+7,62+27,66+7,72+3,02+5,36)*0,05</t>
  </si>
  <si>
    <t>(38,8+7,7+5+0,3+2,25+5,08+36,05+13,08)*0,5</t>
  </si>
  <si>
    <t>941955002R00</t>
  </si>
  <si>
    <t>Lešení lehké pracovní pomocné pomocné, o výšce lešeňové podlahy přes 1,2 do 1,9 m</t>
  </si>
  <si>
    <t>800-3</t>
  </si>
  <si>
    <t>vnější obvod strojovny : (5+4)*2*1</t>
  </si>
  <si>
    <t>944945012R00</t>
  </si>
  <si>
    <t>Montáž záchytné stříšky šířky do 2 m</t>
  </si>
  <si>
    <t>hl. vstup : 4,0</t>
  </si>
  <si>
    <t>vedl. vstup : 3,0</t>
  </si>
  <si>
    <t>944945192R00</t>
  </si>
  <si>
    <t>Montáž záchytné stříšky příplatek k ceně za každý další i započatý měsíc použití záchytné stříšky  šířky do 2 m</t>
  </si>
  <si>
    <t>Odkaz na mn. položky pořadí 13 : 7,00000</t>
  </si>
  <si>
    <t>Koeficient : 30</t>
  </si>
  <si>
    <t>944945812R00</t>
  </si>
  <si>
    <t>Demontáž záchytné stříšky šířky do 2 m</t>
  </si>
  <si>
    <t>zřizované současně s lehkým nebo těžkým lešením,</t>
  </si>
  <si>
    <t>OPLOC</t>
  </si>
  <si>
    <t>Mobilní oplocení ( oplocení staveniště ) - práce na atice, dovoz, montáž, pronájem, demontáž, odvoz a staveništní přesun hmot</t>
  </si>
  <si>
    <t>kolem celé stavby : 69,0+6,0+4,0+10,0+67,0+6,0+4,0+10,0</t>
  </si>
  <si>
    <t xml:space="preserve"> - vstupy : -(4,0+3,0)</t>
  </si>
  <si>
    <t>952902110R00</t>
  </si>
  <si>
    <t>Čištění budov zametáním v místnostech, chodbách, na schodišti a na půdě</t>
  </si>
  <si>
    <t xml:space="preserve">před montáží skladeb : </t>
  </si>
  <si>
    <t>SS1 : 897,91</t>
  </si>
  <si>
    <t>SS2 : 13,16</t>
  </si>
  <si>
    <t>962086116R00</t>
  </si>
  <si>
    <t>Bourání zdiva příček z plynosilikátu a pórobetonu a ostatních nepálených zdicích materiálů o objemové hmotnosti do 500 kg/m3, tloušťky do 200 mm</t>
  </si>
  <si>
    <t>801-3</t>
  </si>
  <si>
    <t>nebo vybourání otvorů jakýchkoliv rozměrů, včetně pomocného lešení o výšce podlahy do 1900 mm a pro zatížení do 1,5 kPa  (150 kg/m2),</t>
  </si>
  <si>
    <t>SS1 (area) : 832,33</t>
  </si>
  <si>
    <t>965082923R00</t>
  </si>
  <si>
    <t>Odstranění násypu pod podlahami a ochranného na střechách tloušťky do 100 mm, plochy přes 2 m2</t>
  </si>
  <si>
    <t>SS1 (area) : 832,33*0,14*1,26</t>
  </si>
  <si>
    <t>968071112R00</t>
  </si>
  <si>
    <t>Vyvěšení nebo zavěšení kovových křídel oken, plochy do 1,5 m2</t>
  </si>
  <si>
    <t>kus</t>
  </si>
  <si>
    <t>s případným uložením a opětovným zavěšením po provedení stavebních změn,</t>
  </si>
  <si>
    <t>B07 : 3</t>
  </si>
  <si>
    <t>968071125R00</t>
  </si>
  <si>
    <t>Vyvěšení nebo zavěšení kovových křídel dveří, plochy do 2 m2</t>
  </si>
  <si>
    <t>B08 : 1</t>
  </si>
  <si>
    <t>968072244R00</t>
  </si>
  <si>
    <t>Vybourání a vyjmutí kovových rámů a rolet rámů, včetně pomocného lešení o výšce podlahy do 1900 mm a pro zatížení do 1,5 kPa  (150 kg/m2) okenních jednoduchých, plochy do 1 m2</t>
  </si>
  <si>
    <t>B07 : 0,58*0,58*3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</si>
  <si>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</si>
  <si>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</si>
  <si>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B08 : 0,9*2</t>
  </si>
  <si>
    <t>978015261R00</t>
  </si>
  <si>
    <t>Otlučení omítek vápenných nebo vápenocementových vnějších s vyškrabáním spár, s očištěním zdiva  1. až 4. stupni složitosti, v rozsahu do 50 %</t>
  </si>
  <si>
    <t>999281111R00</t>
  </si>
  <si>
    <t xml:space="preserve">Přesun hmot pro opravy a údržbu objektů pro opravy a údržbu dosavadních objektů včetně vnějších plášťů  výšky do 25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</si>
  <si>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</si>
  <si>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</si>
  <si>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</si>
  <si>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</si>
  <si>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</si>
  <si>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1,2,3,4,5,7,8,9,10,11,12,13,14,18,22,23, : </t>
  </si>
  <si>
    <t>Součet: : 40,95532</t>
  </si>
  <si>
    <t>711777588R00</t>
  </si>
  <si>
    <t>Provedení detailů termoplasty na plášťovou troubu D do 200 mm</t>
  </si>
  <si>
    <t>800-711</t>
  </si>
  <si>
    <t>OV/02 : 14</t>
  </si>
  <si>
    <t>711778088R00</t>
  </si>
  <si>
    <t>Provedení detailů termoplasty opracování kotevních prostupů</t>
  </si>
  <si>
    <t>kotevní body : 21</t>
  </si>
  <si>
    <t>712300832R00</t>
  </si>
  <si>
    <t xml:space="preserve">Odstranění povlakové krytiny a mechu na střechách plochých do 10° povlakové krytiny  dvouvrstvé,  </t>
  </si>
  <si>
    <t>SS1 horní souvrství (area) : 897,91</t>
  </si>
  <si>
    <t>712300833R00</t>
  </si>
  <si>
    <t xml:space="preserve">Odstranění povlakové krytiny a mechu na střechách plochých do 10° povlakové krytiny  třívrstvé,  </t>
  </si>
  <si>
    <t>SS1 spodní souvrství : 832,33</t>
  </si>
  <si>
    <t>712300834R00</t>
  </si>
  <si>
    <t xml:space="preserve">Odstranění povlakové krytiny a mechu na střechách plochých do 10° povlakové krytiny  každé další vrstvy,  </t>
  </si>
  <si>
    <t>Odkaz na mn. položky pořadí 29 : 832,33000</t>
  </si>
  <si>
    <t>Koeficient : 2</t>
  </si>
  <si>
    <t>712311101RZ1</t>
  </si>
  <si>
    <t>Povlakové krytiny střech do 10° za studena nátěrem 1 x, penetračním nebo asfaltovým lakem, včetně dodávky materiálu</t>
  </si>
  <si>
    <t>Odkaz na mn. položky pořadí 32 : 897,92000</t>
  </si>
  <si>
    <t>712341559R00</t>
  </si>
  <si>
    <t>Povlakové krytiny střech do 10° pásy přitavením v celé ploše, 1 vrstva, bez dodávky pásu</t>
  </si>
  <si>
    <t>S1 (area včetně atik) : 897,92</t>
  </si>
  <si>
    <t>712348105RT3</t>
  </si>
  <si>
    <t>Doplňkové konstrukce k povlakovým krytinám do 10°C z asfaltových pásů Prostup parozábranou, průměru 110 mm, s manžetou z modifikovaného asfaltového pásu</t>
  </si>
  <si>
    <t>včetně dodávek výrobků</t>
  </si>
  <si>
    <t>ukotvení kotevní desky šrouby, utěsnění kolem prostupu PU pěnou, natavení manžety prostupu k parozábraně</t>
  </si>
  <si>
    <t>712373111RS1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</si>
  <si>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</si>
  <si>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</si>
  <si>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S1 horní plocha atiky : </t>
  </si>
  <si>
    <t>dle detailu atiky : (64,84+8,56+5,4+5,32+65,11+8,52+3,02+5,36)*0,5</t>
  </si>
  <si>
    <t>dle detailu dilatace : (13,08+7,62+1,13)*0,28</t>
  </si>
  <si>
    <t>S2 (area) : 13,92</t>
  </si>
  <si>
    <t>712373111RW1</t>
  </si>
  <si>
    <t xml:space="preserve">Povlakové krytiny střech do 10° z termoplastické fólie kotvené do betonu, 6 kotev/m2, při tl. izolace do 400 mm, bez dodávky fólie,  </t>
  </si>
  <si>
    <t>S1 (area) : 326,05+481,13</t>
  </si>
  <si>
    <t>712378003R00</t>
  </si>
  <si>
    <t>Klempířské doplňky k povlakovým krytinám z fólií atiková okapnice, RŠ 250 mm, z pozinkovaného plechu s povrchovou úpravou PVC</t>
  </si>
  <si>
    <t>Úprava délky a připevnění okapnice natloukacími hmoždinkami včetně dodávky okapnice.</t>
  </si>
  <si>
    <t>K/07 : 16</t>
  </si>
  <si>
    <t>712378005R00</t>
  </si>
  <si>
    <t>Klempířské doplňky k povlakovým krytinám z fólií stěnová lišta vyhnutá, RŠ 70 mm, z pozinkovaného plechu s povrchovou úpravou PVC</t>
  </si>
  <si>
    <t>Úprava délky a připevnění stěnové lišty natloukacími hmoždinkami včetně dodávky lišty.</t>
  </si>
  <si>
    <t>r.š. 100 mm</t>
  </si>
  <si>
    <t>K/05 : 16</t>
  </si>
  <si>
    <t>712378006R00</t>
  </si>
  <si>
    <t>Klempířské doplňky k povlakovým krytinám z fólií rohová lišta vnější, RŠ 100 mm, z pozinkovaného plechu s povrchovou úpravou PVC</t>
  </si>
  <si>
    <t>Úprava délky a připevnění rohové lišty natloukacími hmoždinkami včetně dodávky lišty.</t>
  </si>
  <si>
    <t>K/02 r.š.110 mm : 0,9*1</t>
  </si>
  <si>
    <t>K/04 r.š.120 mm : 210</t>
  </si>
  <si>
    <t>712378007R00</t>
  </si>
  <si>
    <t>Klempířské doplňky k povlakovým krytinám z fólií rohová lišta vnitřní, RŠ 100 mm, z pozinkovaného plechu s povrchovou úpravou PVC</t>
  </si>
  <si>
    <t>K/03 r.š.120 mm : 400</t>
  </si>
  <si>
    <t>K/10 r.š.120 mm : 4</t>
  </si>
  <si>
    <t>712378101RT3</t>
  </si>
  <si>
    <t>Klempířské doplňky k povlakovým krytinám z fólií odvětrání kanalizace, průměr 110 mm, s manžetou z fólie z měkčeného PVC</t>
  </si>
  <si>
    <t>Osazení a ukotvení komínku, přitavení těsnicí manžety.</t>
  </si>
  <si>
    <t>712391171R00</t>
  </si>
  <si>
    <t>Textílie na střechách do 10° podkladní, položení - bez dodávky textílie</t>
  </si>
  <si>
    <t>Odkaz na mn. položky pořadí 34 : 103,09740</t>
  </si>
  <si>
    <t>Odkaz na mn. položky pořadí 35 : 807,18000</t>
  </si>
  <si>
    <t>712841559R00</t>
  </si>
  <si>
    <t>Samostatné vytažení izol. povlaku pásy přitavením v celé ploše, 1 vrstva, materiál ve specifikaci</t>
  </si>
  <si>
    <t>na konstrukce převyšující úroveň střechy,</t>
  </si>
  <si>
    <t xml:space="preserve">S1 : </t>
  </si>
  <si>
    <t>atika + stěny strojovny : (24,64+1,13+2,74+4,33+2,74+2,62+0,5+1,6+0,5+3,4+27,66+7,72+3,02+5,36)*0,65</t>
  </si>
  <si>
    <t>(38,8+7,7+5+0,3+2,25+5,08+36,05+13,08)*0,65</t>
  </si>
  <si>
    <t>712871801RT1</t>
  </si>
  <si>
    <t>Samostatné vytažení izolačního povlaku termoplasty 1 vrstva, materiál ve specifikaci, bez rozlišení tloušťky fólie</t>
  </si>
  <si>
    <t>atika svisle : (24,64+27,66+7,72+3,02+5,36)*0,8</t>
  </si>
  <si>
    <t>(38,8+7,7+5+0,3+2,25+5,08+36,05)*0,8</t>
  </si>
  <si>
    <t>atika - dilatace svisle : (13,08+1,13+7,62+0,5+0,5)*0,8</t>
  </si>
  <si>
    <t xml:space="preserve">druhá vrstva dle detailu : </t>
  </si>
  <si>
    <t>atika svisle : (24,64+27,66+7,72+3,02+5,36)*0,42</t>
  </si>
  <si>
    <t>(38,8+7,7+5+0,3+2,25+5,08+36,05)*0,42</t>
  </si>
  <si>
    <t>atika - dilatace svisle : (13,08+1,13+7,62+0,5+0,5)*0,42</t>
  </si>
  <si>
    <t>strojovna : (2,64+4,33+2,64)*0,42</t>
  </si>
  <si>
    <t>větrací hlavice - podstavec : (0,85+0,25)*2*0,75*12</t>
  </si>
  <si>
    <t xml:space="preserve">S2 : </t>
  </si>
  <si>
    <t>atika svisle : (2,84+3,93+2,84)*0,25</t>
  </si>
  <si>
    <t>712891171R00</t>
  </si>
  <si>
    <t>Samostatné vytažení textilie podkladní, bez dodávky textilie</t>
  </si>
  <si>
    <t>Odkaz na mn. položky pořadí 43 : 253,65890</t>
  </si>
  <si>
    <t>K/06/1</t>
  </si>
  <si>
    <t>Atikový plech. poplastovaný plech L rš 90 mm</t>
  </si>
  <si>
    <t>Fólie TPO/FPO</t>
  </si>
  <si>
    <t>K/12</t>
  </si>
  <si>
    <t>Spojovací plech, z pozinkovaného plechu s povrchovou úpravou PVC r.š.120 mm</t>
  </si>
  <si>
    <t>Úprava délky a připevnění pásku natloukacími hmoždinkami včetně dodávky pásku.</t>
  </si>
  <si>
    <t>K/13</t>
  </si>
  <si>
    <t>Dilatační oplechování z pozinkovaného plechu s povrchovou úpravou PVC, r.š. 300 mm</t>
  </si>
  <si>
    <t>Úprava délky a připevnění závětrné lišty natloukacími hmoždinkami včetně dodávky lišty.</t>
  </si>
  <si>
    <t>283220013R</t>
  </si>
  <si>
    <t>Fólie hladká hydroizolační tl = 1,80 mm; materiál: PVC-P; nosná vložka: PES tkanina</t>
  </si>
  <si>
    <t>Koeficient přeložení a prořez: 0,12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</si>
  <si>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</si>
  <si>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</si>
  <si>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42 : 127,54300</t>
  </si>
  <si>
    <t>Koeficient přeložení a prořez: 0,15</t>
  </si>
  <si>
    <t>69366195R</t>
  </si>
  <si>
    <t>Rohož separační sklovláknitá; netkaná; plošná hmotnost = 120 g/m2</t>
  </si>
  <si>
    <t>Odkaz na mn. položky pořadí 41 : 910,27740</t>
  </si>
  <si>
    <t>Odkaz na mn. položky pořadí 44 : 253,65890</t>
  </si>
  <si>
    <t>998712103R00</t>
  </si>
  <si>
    <t>Přesun hmot pro povlakové krytiny v objektech výšky od 12 do 24 m</t>
  </si>
  <si>
    <t>50 m vodorovně</t>
  </si>
  <si>
    <t xml:space="preserve">26,27,31,32,33,35,36,37,38,39,40,42,43,45,46,47,48,49,50, : </t>
  </si>
  <si>
    <t>Součet: : 9,83137</t>
  </si>
  <si>
    <t>713104212R00</t>
  </si>
  <si>
    <t>Odstranění tepelné izolace z desek, lamel, rohoží, pásů a foukané izolace plochých střech, připevněné drátem, přibitím, přeistřelením nebo na trny, z desek z expandovaného polystyrenu, tloušťky od 100 mm do 200 mm</t>
  </si>
  <si>
    <t>800-713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</si>
  <si>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</si>
  <si>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</si>
  <si>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</si>
  <si>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atika svisle : (24,64+27,66+7,72+3,02+5,36)*0,73</t>
  </si>
  <si>
    <t>(38,8+7,7+5+0,3+2,25+5,08+36,05)*0,73</t>
  </si>
  <si>
    <t>atika - dilatace svisle : (13,08+1,13+7,62+0,5+0,5)*0,73</t>
  </si>
  <si>
    <t>713141312R00</t>
  </si>
  <si>
    <t>Montáž tepelné izolace plochých střech jednovrstvé, tloušťky do 160 mm na kotvy</t>
  </si>
  <si>
    <t>713392611R00</t>
  </si>
  <si>
    <t>Izolace tepelné těles-doplňky a konstrukční části výplň otvorů (materiál ve specifikaci)  pásy nebo nebo jinými vláknitými materiály cpaním</t>
  </si>
  <si>
    <t>pozn. N2 : 0,5*1,6*0,8</t>
  </si>
  <si>
    <t>713141337R01</t>
  </si>
  <si>
    <t>třívrstvé, tloušťky do 400 mm na kotvy</t>
  </si>
  <si>
    <t>S1 (area) : 333,73+492,03</t>
  </si>
  <si>
    <t>283757490R</t>
  </si>
  <si>
    <t>Výrobek izolační pro budovy z pěnového polystyrenu (EPS) tvar: deska; tl = 100 mm; OH = 23 kg/m3; lambda = 0,035 W/(m.K); pevnost v tlaku = 150 kPa</t>
  </si>
  <si>
    <t>S1 dvě vrstvy (area) : (333,73+492,03)*2</t>
  </si>
  <si>
    <t>Koeficient prořez: 0,03</t>
  </si>
  <si>
    <t>28375972R</t>
  </si>
  <si>
    <t>Výrobek izolační pro budovy z pěnového polystyrenu (EPS) tvar: spádová deska; OH = 25 kg/m3; lambda = 0,035 W/(m.K); pevnost v tlaku = 150 kPa</t>
  </si>
  <si>
    <t>S1 (area) : (333,73+492,03)*0,12</t>
  </si>
  <si>
    <t>63151379.AR</t>
  </si>
  <si>
    <t>Výrobek izolační pro budovy z minerální vlny (MW) tvar: deska; tl = 200 mm; OH = 30 kg/m3; lambda = 0,037 W/(m.K)</t>
  </si>
  <si>
    <t>pozn. N2 : 0,5*1,6*4</t>
  </si>
  <si>
    <t>998713203R00</t>
  </si>
  <si>
    <t>Přesun hmot pro izolace tepelné v objektech výšky do 24 m</t>
  </si>
  <si>
    <t>721210823R00</t>
  </si>
  <si>
    <t>Demontáž vpusti střešní , DN 125</t>
  </si>
  <si>
    <t>800-721</t>
  </si>
  <si>
    <t>pozn. B02 : 7</t>
  </si>
  <si>
    <t>721231114R00</t>
  </si>
  <si>
    <t>Střešní vtoky vtok pro střechu s povlakovou krytinou, střecha zateplená, výška izolace do 300 mm, D 75, 110, 125 mm, včetně dodávky materiálu</t>
  </si>
  <si>
    <t>OV/01 : 7</t>
  </si>
  <si>
    <t>721231212RT5</t>
  </si>
  <si>
    <t>Střešní vtoky vtok střešní sanační v povlakové krytině, střecha zateplená, D 110 mm, včetně dodávky materiálu</t>
  </si>
  <si>
    <t>998721103R00</t>
  </si>
  <si>
    <t>Přesun hmot pro vnitřní kanalizaci v objektech výšky do 24 m</t>
  </si>
  <si>
    <t>50 m vodorovně, měřeno od těžiště půdorysné plochy skládky do těžiště půdorysné plochy objektu</t>
  </si>
  <si>
    <t xml:space="preserve">62,63, : </t>
  </si>
  <si>
    <t>Součet: : 0,03591</t>
  </si>
  <si>
    <t>762441112R00</t>
  </si>
  <si>
    <t>Obložení atiky montáž z dřevoštěpkových desek, 1 vrstva, šroubováním</t>
  </si>
  <si>
    <t>800-762</t>
  </si>
  <si>
    <t>(64,84+8,56+5,4+5,32+65,11+8,52+3,02+5,36)*0,4</t>
  </si>
  <si>
    <t>pozn. N2 : 0,5*1,6</t>
  </si>
  <si>
    <t>S2 atika : (3,02+4,33+3,02)*0,22</t>
  </si>
  <si>
    <t>762495000R00</t>
  </si>
  <si>
    <t>Spojovací a ochranné prostředky hřebíky, vruty</t>
  </si>
  <si>
    <t>Odkaz na mn. položky pořadí 65 : 158,71080</t>
  </si>
  <si>
    <t>606233006R</t>
  </si>
  <si>
    <t>překližka vodovzdorná; BR; jakost S/BB; tl = 21,0 mm; š = 3 000 mm; h = 1 500,0 mm; počet vrstev 15</t>
  </si>
  <si>
    <t>Koeficient : 0,1</t>
  </si>
  <si>
    <t>998762103R00</t>
  </si>
  <si>
    <t>Přesun hmot pro konstrukce tesařské v objektech výšky do 24 m</t>
  </si>
  <si>
    <t xml:space="preserve">66,67, : </t>
  </si>
  <si>
    <t>Součet: : 2,60444</t>
  </si>
  <si>
    <t>764819212R00</t>
  </si>
  <si>
    <t>Odpadní trouby kruhové, průměr 100 mm, z lakovaného pozinkovaného plechu,  , dodávka a montáž</t>
  </si>
  <si>
    <t>800-764</t>
  </si>
  <si>
    <t>včetně kolena, objímky, spojovacího materiálu a zednické výpomoci.</t>
  </si>
  <si>
    <t>K/08 : 3,5</t>
  </si>
  <si>
    <t>764815211R00</t>
  </si>
  <si>
    <t>Žlaby podokapní půlkruhové, z lakovaného pozinkovaného plechu, rš 250 mm, dodávka a montáž</t>
  </si>
  <si>
    <t>včetně háků, čel, rohů, rovných hrdel a dilatací</t>
  </si>
  <si>
    <t>včetně háku, čela a spojky.</t>
  </si>
  <si>
    <t>K/09 : 5</t>
  </si>
  <si>
    <t>764815810R00</t>
  </si>
  <si>
    <t>Ostatní prvky ke žlabům a odpadním troubám kotlík žlabový oválného tvaru o rozměru 310/100 mm, z lakovaného pozinkovaného plechu,  , dodávka a montáž</t>
  </si>
  <si>
    <t>764816120R00</t>
  </si>
  <si>
    <t>Oplechování parapetů z lakovaného pozinkovaného plechu, rš 200 mm, dodávka a montáž, včetně rohů, lepené lepidlem</t>
  </si>
  <si>
    <t>včetně rohů</t>
  </si>
  <si>
    <t>K/01 r.š. 180 mm : 0,62*3</t>
  </si>
  <si>
    <t>764345831R00</t>
  </si>
  <si>
    <t>Demontáž ostatních kusových prvků demontáž ventilačních nástavců výšky 500 až 1 000 mm se stříškou a lemováním  průměru přes 75 do 150 mm, sklonu do 30°</t>
  </si>
  <si>
    <t>pozn. B01 : 2</t>
  </si>
  <si>
    <t>pozn. B03 : 13</t>
  </si>
  <si>
    <t>764352800R00</t>
  </si>
  <si>
    <t>Demontáž žlabů podokapních půlkruhových rovných, rš 250 mm, sklonu do 30°</t>
  </si>
  <si>
    <t>B06 : 4,35</t>
  </si>
  <si>
    <t>764410850R00</t>
  </si>
  <si>
    <t>Demontáž oplechování parapetů rš od 100 do 330 mm</t>
  </si>
  <si>
    <t>B07 : 0,58*3</t>
  </si>
  <si>
    <t>764430840R00</t>
  </si>
  <si>
    <t>Demontáž oplechování zdí a nadezdívek rš od 330 do 500 mm</t>
  </si>
  <si>
    <t>S2 - atika : 3,14+4,43+3,14</t>
  </si>
  <si>
    <t>764430850R00</t>
  </si>
  <si>
    <t>Demontáž oplechování zdí a nadezdívek rš 600 mm</t>
  </si>
  <si>
    <t>atika - obvod : 64,94+8,66+5,5+5,32+65,2+8,62+3,02+5,36</t>
  </si>
  <si>
    <t>atika - dilatace : 1,13+7,57+13</t>
  </si>
  <si>
    <t>764454801R00</t>
  </si>
  <si>
    <t>Demontáž odpadních trub nebo součástí trub kruhových , o průměru 75 a 100 mm</t>
  </si>
  <si>
    <t>B06 : 3</t>
  </si>
  <si>
    <t>K/06/2</t>
  </si>
  <si>
    <t>Krycí maska atiky lak pl. r.š.315 mm</t>
  </si>
  <si>
    <t>K/06/3</t>
  </si>
  <si>
    <t>Pomocný kotvící plech Zn, r.š.240 mm</t>
  </si>
  <si>
    <t>998764103R00</t>
  </si>
  <si>
    <t>Přesun hmot pro konstrukce klempířské v objektech výšky do 24 m</t>
  </si>
  <si>
    <t xml:space="preserve">69,70,71,72,79,80, : </t>
  </si>
  <si>
    <t>Součet: : 0,78323</t>
  </si>
  <si>
    <t>PL/01</t>
  </si>
  <si>
    <t>Plastové okno 580x580 mm, techn. specifikace a přísl. dle výpisu oken, D+ M</t>
  </si>
  <si>
    <t>PL/02</t>
  </si>
  <si>
    <t>Plastové dveře 900x2020 mm, techn. specifikace a přísl. dle výpisu dveří, D+ M</t>
  </si>
  <si>
    <t>PL/03</t>
  </si>
  <si>
    <t>Plastové okno 580x580 mm, fix, techn. specifikace a přísl. dle výpisu oken, D+ M</t>
  </si>
  <si>
    <t>998766103R00</t>
  </si>
  <si>
    <t>Přesun hmot pro konstrukce truhlářské v objektech výšky do 24 m</t>
  </si>
  <si>
    <t>800-766</t>
  </si>
  <si>
    <t xml:space="preserve">82,83,84, : </t>
  </si>
  <si>
    <t>Součet: : 0,13100</t>
  </si>
  <si>
    <t>767842330RT1</t>
  </si>
  <si>
    <t>Ochranný systém proti pádu osob nerezový kotvicí bod, délky 200 mm, osazený do betonové střechy minimální tloušťky 80 mm na chemické kotvy</t>
  </si>
  <si>
    <t>800-767</t>
  </si>
  <si>
    <t>delka 300 mm</t>
  </si>
  <si>
    <t>Z/02 : 2</t>
  </si>
  <si>
    <t>767842360RT2</t>
  </si>
  <si>
    <t>Ochranný systém proti pádu osob nerezový kotvicí bod, délky 600 mm, osazený do betonové střechy minimální tloušťky 80 mm na rozpěrné mechanické kotvy</t>
  </si>
  <si>
    <t>Z/01 : 19</t>
  </si>
  <si>
    <t>767/N03</t>
  </si>
  <si>
    <t>Repase stávající revizní lávky dle PD</t>
  </si>
  <si>
    <t>demontáž, repase a zpětná montáž na nově zateplený střešní plášť, včetně kotvení do atiky přes kotevní desku</t>
  </si>
  <si>
    <t>Z/02</t>
  </si>
  <si>
    <t>Set pro údržbu střechy, techn. specifikace a příslušenství dle PD, D+ M</t>
  </si>
  <si>
    <t>kompl</t>
  </si>
  <si>
    <t>Z/03</t>
  </si>
  <si>
    <t>Fasádní ocelový žebřík, techn. specifikace a příslušenství dle výpisu zám. výrobků, D+ M</t>
  </si>
  <si>
    <t>998767103R00</t>
  </si>
  <si>
    <t>Přesun hmot pro kovové stavební doplňk. konstrukce v objektech výšky do 24 m</t>
  </si>
  <si>
    <t xml:space="preserve">86,87,88,89,90, : </t>
  </si>
  <si>
    <t>Součet: : 0,17497</t>
  </si>
  <si>
    <t>784498930R00</t>
  </si>
  <si>
    <t>Ostatní práce penetrace před tmelením trhlin akryl. tmelem, v místnostech do 3,8 m</t>
  </si>
  <si>
    <t>800-784</t>
  </si>
  <si>
    <t>výška do 3,8 m</t>
  </si>
  <si>
    <t>Odkaz na mn. položky pořadí 93 : 300,00000</t>
  </si>
  <si>
    <t>784498931R00</t>
  </si>
  <si>
    <t>Ostatní práce tmelení trhlin v omítce š. do 4 mm akryl. tmelem , v místnostech do 3,8 m</t>
  </si>
  <si>
    <t>včetně pročoštění spáry</t>
  </si>
  <si>
    <t>pozn.N04 prostory pod střechou (odhad) : 300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</si>
  <si>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</si>
  <si>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</si>
  <si>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</si>
  <si>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Odkaz na dem. hmot. položky pořadí 74 : 0,01244</t>
  </si>
  <si>
    <t>Odkaz na dem. hmot. položky pořadí 75 : 0,00235</t>
  </si>
  <si>
    <t>Odkaz na dem. hmot. položky pořadí 76 : 0,02463</t>
  </si>
  <si>
    <t>Odkaz na dem. hmot. položky pořadí 77 : 0,63464</t>
  </si>
  <si>
    <t>Odkaz na dem. hmot. položky pořadí 78 : 0,00678</t>
  </si>
  <si>
    <t>979990121R00</t>
  </si>
  <si>
    <t>Poplatek za uložení suti - asfaltové pásy, skupina odpadu 170302</t>
  </si>
  <si>
    <t>kategorie 17 03 02 asfaltové směsi obsahující dehet</t>
  </si>
  <si>
    <t>Odkaz na dem. hmot. položky pořadí 28 : 8,97910</t>
  </si>
  <si>
    <t>Odkaz na dem. hmot. položky pořadí 29 : 11,65262</t>
  </si>
  <si>
    <t>Odkaz na dem. hmot. položky pořadí 30 : 14,98194</t>
  </si>
  <si>
    <t>979990146R00</t>
  </si>
  <si>
    <t>Poplatek za uložení lehkých izolačních materiálů - čistý polystyren</t>
  </si>
  <si>
    <t>Odkaz na dem. hmot. položky pořadí 52 : 3,46249</t>
  </si>
  <si>
    <t>979999998R00</t>
  </si>
  <si>
    <t>Poplatek za ukládku suť do 5 % příměsí (skup.170107)</t>
  </si>
  <si>
    <t>suť celkem : 389,38869</t>
  </si>
  <si>
    <t>Odkaz na mn. položky pořadí 94 : 0,68084*-1</t>
  </si>
  <si>
    <t>Odkaz na mn. položky pořadí 95 : 35,61366*-1</t>
  </si>
  <si>
    <t>Odkaz na mn. položky pořadí 96 : 3,46249*-1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</si>
  <si>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</si>
  <si>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</si>
  <si>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</si>
  <si>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</si>
  <si>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</si>
  <si>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18,19,22,23,24,28,29,30,52,61,73,74,75,76,77,78, : </t>
  </si>
  <si>
    <t>Součet: : 389,38869</t>
  </si>
  <si>
    <t>979011121R00</t>
  </si>
  <si>
    <t>Svislá doprava suti a vybouraných hmot příplatek za každé další podlaží</t>
  </si>
  <si>
    <t>Součet: : 1946,94347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</si>
  <si>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</si>
  <si>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</si>
  <si>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</si>
  <si>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</si>
  <si>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</si>
  <si>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3504,49824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</si>
  <si>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</si>
  <si>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</si>
  <si>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</si>
  <si>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</si>
  <si>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2336,33216</t>
  </si>
  <si>
    <t>Pol__0001</t>
  </si>
  <si>
    <t>Vodič AlMgSi D=8mm</t>
  </si>
  <si>
    <t>POL1_1</t>
  </si>
  <si>
    <t>Pol__0002</t>
  </si>
  <si>
    <t>Pomocný drátový jímač, h=0,5m se svorkami</t>
  </si>
  <si>
    <t>ks</t>
  </si>
  <si>
    <t>Pol__0003</t>
  </si>
  <si>
    <t>Svorka křížová, SK</t>
  </si>
  <si>
    <t>Pol__0004</t>
  </si>
  <si>
    <t>Svorka spojovací, SS</t>
  </si>
  <si>
    <t>Pol__0005</t>
  </si>
  <si>
    <t>Svorka univerzální / okapová SU / SO - vední na atice</t>
  </si>
  <si>
    <t>Pol__0006</t>
  </si>
  <si>
    <t>Držák stěnový (nástavba)</t>
  </si>
  <si>
    <t>Pol__0007</t>
  </si>
  <si>
    <t>Svorka pásková (na potrubí)</t>
  </si>
  <si>
    <t>Pol__0008</t>
  </si>
  <si>
    <t>Podpěra vedení pro ploché střechy PV21d</t>
  </si>
  <si>
    <t>Pol__0009</t>
  </si>
  <si>
    <t>Označovací štítek, OS</t>
  </si>
  <si>
    <t>Pol__0010</t>
  </si>
  <si>
    <t>Demontáž původního systému, vytřídění materiálu</t>
  </si>
  <si>
    <t>hod</t>
  </si>
  <si>
    <t>Pol__0011</t>
  </si>
  <si>
    <t>Uchování použitelného materiálu, skladování</t>
  </si>
  <si>
    <t>dní</t>
  </si>
  <si>
    <t>Pol__0012</t>
  </si>
  <si>
    <t>Odvoz a likvidace materiálu</t>
  </si>
  <si>
    <t>Pol__0013</t>
  </si>
  <si>
    <t>Montáž opraveného systému</t>
  </si>
  <si>
    <t>Pol__0014</t>
  </si>
  <si>
    <t>Doprava, příprava materiálu</t>
  </si>
  <si>
    <t>Pol__0015</t>
  </si>
  <si>
    <t>Neočekávatelné nutné práce</t>
  </si>
  <si>
    <t>Pol__0016</t>
  </si>
  <si>
    <t>Zemnící tyč ZT2, l = 2m</t>
  </si>
  <si>
    <t>Pol__0017</t>
  </si>
  <si>
    <t>Zemní práce - výkop jámy pro tyč, zához, úprava terénu</t>
  </si>
  <si>
    <t>Pol__0018</t>
  </si>
  <si>
    <t>Drát FeZn D=10mm na propoj s uzemněním</t>
  </si>
  <si>
    <t>Pol__0019</t>
  </si>
  <si>
    <t>Zemní svorka křížová</t>
  </si>
  <si>
    <t>Pol__0020</t>
  </si>
  <si>
    <t>Revize, celý objekt</t>
  </si>
  <si>
    <t>POL1_7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</si>
</sst>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0" xfId="0" applyNumberFormat="1" applyFont="1" applyAlignment="1">
      <alignment wrapText="1"/>
    </xf>
    <xf numFmtId="0" fontId="17" fillId="0" borderId="18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8" fillId="0" borderId="18" xfId="0" applyFont="1" applyBorder="1" applyAlignment="1">
      <alignment horizontal="center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j7jYcnDbsgIJzZ9rfRGLgSsnbiil1Sg7L2xjpfUKZtltY9vbuiMCTdBKLr1KwKyYJTwaP7K7EBAuie6/Z3URQg==" saltValue="7lT+4qmAy4DvZRCq4ymHJ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D14" sqref="D14:G1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6" t="s">
        <v>22</v>
      </c>
      <c r="C2" s="107"/>
      <c r="D2" s="108" t="s">
        <v>44</v>
      </c>
      <c r="E2" s="109" t="s">
        <v>45</v>
      </c>
      <c r="F2" s="110"/>
      <c r="G2" s="110"/>
      <c r="H2" s="110"/>
      <c r="I2" s="110"/>
      <c r="J2" s="111"/>
      <c r="O2" s="1"/>
    </row>
    <row r="3" spans="1:15" ht="27" hidden="1" customHeight="1" x14ac:dyDescent="0.2">
      <c r="A3" s="2"/>
      <c r="B3" s="112"/>
      <c r="C3" s="107"/>
      <c r="D3" s="113"/>
      <c r="E3" s="114"/>
      <c r="F3" s="115"/>
      <c r="G3" s="115"/>
      <c r="H3" s="115"/>
      <c r="I3" s="115"/>
      <c r="J3" s="116"/>
    </row>
    <row r="4" spans="1:15" ht="23.25" customHeight="1" x14ac:dyDescent="0.2">
      <c r="A4" s="2"/>
      <c r="B4" s="117"/>
      <c r="C4" s="118"/>
      <c r="D4" s="119"/>
      <c r="E4" s="120"/>
      <c r="F4" s="120"/>
      <c r="G4" s="120"/>
      <c r="H4" s="120"/>
      <c r="I4" s="120"/>
      <c r="J4" s="121"/>
    </row>
    <row r="5" spans="1:15" ht="24" customHeight="1" x14ac:dyDescent="0.2">
      <c r="A5" s="2"/>
      <c r="B5" s="31" t="s">
        <v>42</v>
      </c>
      <c r="D5" s="122" t="s">
        <v>46</v>
      </c>
      <c r="E5" s="89"/>
      <c r="F5" s="89"/>
      <c r="G5" s="89"/>
      <c r="H5" s="18" t="s">
        <v>40</v>
      </c>
      <c r="I5" s="126" t="s">
        <v>50</v>
      </c>
      <c r="J5" s="8"/>
    </row>
    <row r="6" spans="1:15" ht="15.75" customHeight="1" x14ac:dyDescent="0.2">
      <c r="A6" s="2"/>
      <c r="B6" s="28"/>
      <c r="C6" s="55"/>
      <c r="D6" s="123" t="s">
        <v>47</v>
      </c>
      <c r="E6" s="90"/>
      <c r="F6" s="90"/>
      <c r="G6" s="90"/>
      <c r="H6" s="18" t="s">
        <v>34</v>
      </c>
      <c r="I6" s="126" t="s">
        <v>51</v>
      </c>
      <c r="J6" s="8"/>
    </row>
    <row r="7" spans="1:15" ht="15.75" customHeight="1" x14ac:dyDescent="0.2">
      <c r="A7" s="2"/>
      <c r="B7" s="29"/>
      <c r="C7" s="56"/>
      <c r="D7" s="125" t="s">
        <v>49</v>
      </c>
      <c r="E7" s="124" t="s">
        <v>48</v>
      </c>
      <c r="F7" s="91"/>
      <c r="G7" s="91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8" t="s">
        <v>43</v>
      </c>
      <c r="E14" s="268"/>
      <c r="F14" s="268"/>
      <c r="G14" s="268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94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SUMIF(F59:F80,A16,I59:I80)+SUMIF(F59:F80,"PSU",I59:I80)</f>
        <v>0</v>
      </c>
      <c r="J16" s="83"/>
    </row>
    <row r="17" spans="1:10" ht="23.25" customHeight="1" x14ac:dyDescent="0.2">
      <c r="A17" s="194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SUMIF(F59:F80,A17,I59:I80)</f>
        <v>0</v>
      </c>
      <c r="J17" s="83"/>
    </row>
    <row r="18" spans="1:10" ht="23.25" customHeight="1" x14ac:dyDescent="0.2">
      <c r="A18" s="194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SUMIF(F59:F80,A18,I59:I80)</f>
        <v>0</v>
      </c>
      <c r="J18" s="83"/>
    </row>
    <row r="19" spans="1:10" ht="23.25" customHeight="1" x14ac:dyDescent="0.2">
      <c r="A19" s="194" t="s">
        <v>113</v>
      </c>
      <c r="B19" s="38" t="s">
        <v>27</v>
      </c>
      <c r="C19" s="60"/>
      <c r="D19" s="61"/>
      <c r="E19" s="81"/>
      <c r="F19" s="82"/>
      <c r="G19" s="81"/>
      <c r="H19" s="82"/>
      <c r="I19" s="81">
        <f>SUMIF(F59:F80,A19,I59:I80)</f>
        <v>0</v>
      </c>
      <c r="J19" s="83"/>
    </row>
    <row r="20" spans="1:10" ht="23.25" customHeight="1" x14ac:dyDescent="0.2">
      <c r="A20" s="194" t="s">
        <v>114</v>
      </c>
      <c r="B20" s="38" t="s">
        <v>28</v>
      </c>
      <c r="C20" s="60"/>
      <c r="D20" s="61"/>
      <c r="E20" s="81"/>
      <c r="F20" s="82"/>
      <c r="G20" s="81"/>
      <c r="H20" s="82"/>
      <c r="I20" s="81">
        <f>SUMIF(F59:F80,A20,I59:I80)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7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12</v>
      </c>
      <c r="F23" s="39" t="s">
        <v>0</v>
      </c>
      <c r="G23" s="95">
        <f>ZakladDPHSniVypocet</f>
        <v>0</v>
      </c>
      <c r="H23" s="96"/>
      <c r="I23" s="96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12</v>
      </c>
      <c r="F24" s="39" t="s">
        <v>0</v>
      </c>
      <c r="G24" s="93">
        <f>A23</f>
        <v>0</v>
      </c>
      <c r="H24" s="94"/>
      <c r="I24" s="94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5">
        <f>ZakladDPHZaklVypocet</f>
        <v>0</v>
      </c>
      <c r="H25" s="96"/>
      <c r="I25" s="96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8"/>
      <c r="E34" s="99"/>
      <c r="G34" s="100"/>
      <c r="H34" s="101"/>
      <c r="I34" s="101"/>
      <c r="J34" s="25"/>
    </row>
    <row r="35" spans="1:10" ht="12.75" customHeight="1" x14ac:dyDescent="0.2">
      <c r="A35" s="2"/>
      <c r="B35" s="2"/>
      <c r="D35" s="92" t="s">
        <v>2</v>
      </c>
      <c r="E35" s="92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52</v>
      </c>
      <c r="C39" s="145"/>
      <c r="D39" s="145"/>
      <c r="E39" s="145"/>
      <c r="F39" s="146">
        <f>'99 01 Naklady'!AE32+'01 01 Pol'!AE373+'01 02 Pol'!AE32</f>
        <v>0</v>
      </c>
      <c r="G39" s="147">
        <f>'99 01 Naklady'!AF32+'01 01 Pol'!AF373+'01 02 Pol'!AF32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/>
      <c r="C40" s="151" t="s">
        <v>53</v>
      </c>
      <c r="D40" s="151"/>
      <c r="E40" s="151"/>
      <c r="F40" s="152">
        <f>'99 01 Naklady'!AE32</f>
        <v>0</v>
      </c>
      <c r="G40" s="153">
        <f>'99 01 Naklady'!AF32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54</v>
      </c>
      <c r="C41" s="145" t="s">
        <v>55</v>
      </c>
      <c r="D41" s="145"/>
      <c r="E41" s="145"/>
      <c r="F41" s="156">
        <f>'99 01 Naklady'!AE32</f>
        <v>0</v>
      </c>
      <c r="G41" s="148">
        <f>'99 01 Naklady'!AF32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2</v>
      </c>
      <c r="B42" s="150"/>
      <c r="C42" s="151" t="s">
        <v>56</v>
      </c>
      <c r="D42" s="151"/>
      <c r="E42" s="151"/>
      <c r="F42" s="152"/>
      <c r="G42" s="153"/>
      <c r="H42" s="153">
        <f>(F42*SazbaDPH1/100)+(G42*SazbaDPH2/100)</f>
        <v>0</v>
      </c>
      <c r="I42" s="153"/>
      <c r="J42" s="154"/>
    </row>
    <row r="43" spans="1:10" ht="25.5" customHeight="1" x14ac:dyDescent="0.2">
      <c r="A43" s="134">
        <v>2</v>
      </c>
      <c r="B43" s="150" t="s">
        <v>54</v>
      </c>
      <c r="C43" s="151" t="s">
        <v>57</v>
      </c>
      <c r="D43" s="151"/>
      <c r="E43" s="151"/>
      <c r="F43" s="152">
        <f>'01 01 Pol'!AE373+'01 02 Pol'!AE32</f>
        <v>0</v>
      </c>
      <c r="G43" s="153">
        <f>'01 01 Pol'!AF373+'01 02 Pol'!AF32</f>
        <v>0</v>
      </c>
      <c r="H43" s="153">
        <f>(F43*SazbaDPH1/100)+(G43*SazbaDPH2/100)</f>
        <v>0</v>
      </c>
      <c r="I43" s="153">
        <f>F43+G43+H43</f>
        <v>0</v>
      </c>
      <c r="J43" s="154" t="str">
        <f>IF(CenaCelkemVypocet=0,"",I43/CenaCelkemVypocet*100)</f>
        <v/>
      </c>
    </row>
    <row r="44" spans="1:10" ht="25.5" customHeight="1" x14ac:dyDescent="0.2">
      <c r="A44" s="134">
        <v>3</v>
      </c>
      <c r="B44" s="155" t="s">
        <v>54</v>
      </c>
      <c r="C44" s="145" t="s">
        <v>58</v>
      </c>
      <c r="D44" s="145"/>
      <c r="E44" s="145"/>
      <c r="F44" s="156">
        <f>'01 01 Pol'!AE373</f>
        <v>0</v>
      </c>
      <c r="G44" s="148">
        <f>'01 01 Pol'!AF373</f>
        <v>0</v>
      </c>
      <c r="H44" s="148">
        <f>(F44*SazbaDPH1/100)+(G44*SazbaDPH2/100)</f>
        <v>0</v>
      </c>
      <c r="I44" s="148">
        <f>F44+G44+H44</f>
        <v>0</v>
      </c>
      <c r="J44" s="149" t="str">
        <f>IF(CenaCelkemVypocet=0,"",I44/CenaCelkemVypocet*100)</f>
        <v/>
      </c>
    </row>
    <row r="45" spans="1:10" ht="25.5" customHeight="1" x14ac:dyDescent="0.2">
      <c r="A45" s="134">
        <v>3</v>
      </c>
      <c r="B45" s="155" t="s">
        <v>59</v>
      </c>
      <c r="C45" s="145" t="s">
        <v>60</v>
      </c>
      <c r="D45" s="145"/>
      <c r="E45" s="145"/>
      <c r="F45" s="156">
        <f>'01 02 Pol'!AE32</f>
        <v>0</v>
      </c>
      <c r="G45" s="148">
        <f>'01 02 Pol'!AF32</f>
        <v>0</v>
      </c>
      <c r="H45" s="148">
        <f>(F45*SazbaDPH1/100)+(G45*SazbaDPH2/100)</f>
        <v>0</v>
      </c>
      <c r="I45" s="148">
        <f>F45+G45+H45</f>
        <v>0</v>
      </c>
      <c r="J45" s="149" t="str">
        <f>IF(CenaCelkemVypocet=0,"",I45/CenaCelkemVypocet*100)</f>
        <v/>
      </c>
    </row>
    <row r="46" spans="1:10" ht="25.5" customHeight="1" x14ac:dyDescent="0.2">
      <c r="A46" s="134"/>
      <c r="B46" s="157" t="s">
        <v>61</v>
      </c>
      <c r="C46" s="158"/>
      <c r="D46" s="158"/>
      <c r="E46" s="159"/>
      <c r="F46" s="160">
        <f>SUMIF(A39:A45,"=1",F39:F45)</f>
        <v>0</v>
      </c>
      <c r="G46" s="161">
        <f>SUMIF(A39:A45,"=1",G39:G45)</f>
        <v>0</v>
      </c>
      <c r="H46" s="161">
        <f>SUMIF(A39:A45,"=1",H39:H45)</f>
        <v>0</v>
      </c>
      <c r="I46" s="161">
        <f>SUMIF(A39:A45,"=1",I39:I45)</f>
        <v>0</v>
      </c>
      <c r="J46" s="162">
        <f>SUMIF(A39:A45,"=1",J39:J45)</f>
        <v>0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67</v>
      </c>
      <c r="B51" t="s">
        <v>69</v>
      </c>
    </row>
    <row r="52" spans="1:10" x14ac:dyDescent="0.2">
      <c r="A52" t="s">
        <v>65</v>
      </c>
      <c r="B52" t="s">
        <v>70</v>
      </c>
    </row>
    <row r="53" spans="1:10" x14ac:dyDescent="0.2">
      <c r="A53" t="s">
        <v>67</v>
      </c>
      <c r="B53" t="s">
        <v>71</v>
      </c>
    </row>
    <row r="56" spans="1:10" ht="15.75" x14ac:dyDescent="0.25">
      <c r="B56" s="173" t="s">
        <v>72</v>
      </c>
    </row>
    <row r="58" spans="1:10" ht="25.5" customHeight="1" x14ac:dyDescent="0.2">
      <c r="A58" s="175"/>
      <c r="B58" s="178" t="s">
        <v>17</v>
      </c>
      <c r="C58" s="178" t="s">
        <v>5</v>
      </c>
      <c r="D58" s="179"/>
      <c r="E58" s="179"/>
      <c r="F58" s="180" t="s">
        <v>73</v>
      </c>
      <c r="G58" s="180"/>
      <c r="H58" s="180"/>
      <c r="I58" s="180" t="s">
        <v>29</v>
      </c>
      <c r="J58" s="180" t="s">
        <v>0</v>
      </c>
    </row>
    <row r="59" spans="1:10" ht="36.75" customHeight="1" x14ac:dyDescent="0.2">
      <c r="A59" s="176"/>
      <c r="B59" s="181" t="s">
        <v>74</v>
      </c>
      <c r="C59" s="182" t="s">
        <v>75</v>
      </c>
      <c r="D59" s="183"/>
      <c r="E59" s="183"/>
      <c r="F59" s="190" t="s">
        <v>24</v>
      </c>
      <c r="G59" s="191"/>
      <c r="H59" s="191"/>
      <c r="I59" s="191">
        <f>'01 01 Pol'!G8</f>
        <v>0</v>
      </c>
      <c r="J59" s="187" t="str">
        <f>IF(I81=0,"",I59/I81*100)</f>
        <v/>
      </c>
    </row>
    <row r="60" spans="1:10" ht="36.75" customHeight="1" x14ac:dyDescent="0.2">
      <c r="A60" s="176"/>
      <c r="B60" s="181" t="s">
        <v>76</v>
      </c>
      <c r="C60" s="182" t="s">
        <v>77</v>
      </c>
      <c r="D60" s="183"/>
      <c r="E60" s="183"/>
      <c r="F60" s="190" t="s">
        <v>24</v>
      </c>
      <c r="G60" s="191"/>
      <c r="H60" s="191"/>
      <c r="I60" s="191">
        <f>'01 01 Pol'!G12</f>
        <v>0</v>
      </c>
      <c r="J60" s="187" t="str">
        <f>IF(I81=0,"",I60/I81*100)</f>
        <v/>
      </c>
    </row>
    <row r="61" spans="1:10" ht="36.75" customHeight="1" x14ac:dyDescent="0.2">
      <c r="A61" s="176"/>
      <c r="B61" s="181" t="s">
        <v>78</v>
      </c>
      <c r="C61" s="182" t="s">
        <v>79</v>
      </c>
      <c r="D61" s="183"/>
      <c r="E61" s="183"/>
      <c r="F61" s="190" t="s">
        <v>24</v>
      </c>
      <c r="G61" s="191"/>
      <c r="H61" s="191"/>
      <c r="I61" s="191">
        <f>'01 01 Pol'!G47</f>
        <v>0</v>
      </c>
      <c r="J61" s="187" t="str">
        <f>IF(I81=0,"",I61/I81*100)</f>
        <v/>
      </c>
    </row>
    <row r="62" spans="1:10" ht="36.75" customHeight="1" x14ac:dyDescent="0.2">
      <c r="A62" s="176"/>
      <c r="B62" s="181" t="s">
        <v>80</v>
      </c>
      <c r="C62" s="182" t="s">
        <v>81</v>
      </c>
      <c r="D62" s="183"/>
      <c r="E62" s="183"/>
      <c r="F62" s="190" t="s">
        <v>24</v>
      </c>
      <c r="G62" s="191"/>
      <c r="H62" s="191"/>
      <c r="I62" s="191">
        <f>'01 01 Pol'!G50</f>
        <v>0</v>
      </c>
      <c r="J62" s="187" t="str">
        <f>IF(I81=0,"",I62/I81*100)</f>
        <v/>
      </c>
    </row>
    <row r="63" spans="1:10" ht="36.75" customHeight="1" x14ac:dyDescent="0.2">
      <c r="A63" s="176"/>
      <c r="B63" s="181" t="s">
        <v>82</v>
      </c>
      <c r="C63" s="182" t="s">
        <v>83</v>
      </c>
      <c r="D63" s="183"/>
      <c r="E63" s="183"/>
      <c r="F63" s="190" t="s">
        <v>24</v>
      </c>
      <c r="G63" s="191"/>
      <c r="H63" s="191"/>
      <c r="I63" s="191">
        <f>'01 01 Pol'!G55</f>
        <v>0</v>
      </c>
      <c r="J63" s="187" t="str">
        <f>IF(I81=0,"",I63/I81*100)</f>
        <v/>
      </c>
    </row>
    <row r="64" spans="1:10" ht="36.75" customHeight="1" x14ac:dyDescent="0.2">
      <c r="A64" s="176"/>
      <c r="B64" s="181" t="s">
        <v>84</v>
      </c>
      <c r="C64" s="182" t="s">
        <v>85</v>
      </c>
      <c r="D64" s="183"/>
      <c r="E64" s="183"/>
      <c r="F64" s="190" t="s">
        <v>24</v>
      </c>
      <c r="G64" s="191"/>
      <c r="H64" s="191"/>
      <c r="I64" s="191">
        <f>'01 01 Pol'!G70</f>
        <v>0</v>
      </c>
      <c r="J64" s="187" t="str">
        <f>IF(I81=0,"",I64/I81*100)</f>
        <v/>
      </c>
    </row>
    <row r="65" spans="1:10" ht="36.75" customHeight="1" x14ac:dyDescent="0.2">
      <c r="A65" s="176"/>
      <c r="B65" s="181" t="s">
        <v>86</v>
      </c>
      <c r="C65" s="182" t="s">
        <v>87</v>
      </c>
      <c r="D65" s="183"/>
      <c r="E65" s="183"/>
      <c r="F65" s="190" t="s">
        <v>24</v>
      </c>
      <c r="G65" s="191"/>
      <c r="H65" s="191"/>
      <c r="I65" s="191">
        <f>'01 01 Pol'!G75</f>
        <v>0</v>
      </c>
      <c r="J65" s="187" t="str">
        <f>IF(I81=0,"",I65/I81*100)</f>
        <v/>
      </c>
    </row>
    <row r="66" spans="1:10" ht="36.75" customHeight="1" x14ac:dyDescent="0.2">
      <c r="A66" s="176"/>
      <c r="B66" s="181" t="s">
        <v>88</v>
      </c>
      <c r="C66" s="182" t="s">
        <v>89</v>
      </c>
      <c r="D66" s="183"/>
      <c r="E66" s="183"/>
      <c r="F66" s="190" t="s">
        <v>24</v>
      </c>
      <c r="G66" s="191"/>
      <c r="H66" s="191"/>
      <c r="I66" s="191">
        <f>'01 01 Pol'!G93</f>
        <v>0</v>
      </c>
      <c r="J66" s="187" t="str">
        <f>IF(I81=0,"",I66/I81*100)</f>
        <v/>
      </c>
    </row>
    <row r="67" spans="1:10" ht="36.75" customHeight="1" x14ac:dyDescent="0.2">
      <c r="A67" s="176"/>
      <c r="B67" s="181" t="s">
        <v>90</v>
      </c>
      <c r="C67" s="182" t="s">
        <v>91</v>
      </c>
      <c r="D67" s="183"/>
      <c r="E67" s="183"/>
      <c r="F67" s="190" t="s">
        <v>25</v>
      </c>
      <c r="G67" s="191"/>
      <c r="H67" s="191"/>
      <c r="I67" s="191">
        <f>'01 01 Pol'!G99</f>
        <v>0</v>
      </c>
      <c r="J67" s="187" t="str">
        <f>IF(I81=0,"",I67/I81*100)</f>
        <v/>
      </c>
    </row>
    <row r="68" spans="1:10" ht="36.75" customHeight="1" x14ac:dyDescent="0.2">
      <c r="A68" s="176"/>
      <c r="B68" s="181" t="s">
        <v>92</v>
      </c>
      <c r="C68" s="182" t="s">
        <v>93</v>
      </c>
      <c r="D68" s="183"/>
      <c r="E68" s="183"/>
      <c r="F68" s="190" t="s">
        <v>25</v>
      </c>
      <c r="G68" s="191"/>
      <c r="H68" s="191"/>
      <c r="I68" s="191">
        <f>'01 01 Pol'!G200</f>
        <v>0</v>
      </c>
      <c r="J68" s="187" t="str">
        <f>IF(I81=0,"",I68/I81*100)</f>
        <v/>
      </c>
    </row>
    <row r="69" spans="1:10" ht="36.75" customHeight="1" x14ac:dyDescent="0.2">
      <c r="A69" s="176"/>
      <c r="B69" s="181" t="s">
        <v>94</v>
      </c>
      <c r="C69" s="182" t="s">
        <v>95</v>
      </c>
      <c r="D69" s="183"/>
      <c r="E69" s="183"/>
      <c r="F69" s="190" t="s">
        <v>25</v>
      </c>
      <c r="G69" s="191"/>
      <c r="H69" s="191"/>
      <c r="I69" s="191">
        <f>'01 01 Pol'!G232</f>
        <v>0</v>
      </c>
      <c r="J69" s="187" t="str">
        <f>IF(I81=0,"",I69/I81*100)</f>
        <v/>
      </c>
    </row>
    <row r="70" spans="1:10" ht="36.75" customHeight="1" x14ac:dyDescent="0.2">
      <c r="A70" s="176"/>
      <c r="B70" s="181" t="s">
        <v>96</v>
      </c>
      <c r="C70" s="182" t="s">
        <v>97</v>
      </c>
      <c r="D70" s="183"/>
      <c r="E70" s="183"/>
      <c r="F70" s="190" t="s">
        <v>25</v>
      </c>
      <c r="G70" s="191"/>
      <c r="H70" s="191"/>
      <c r="I70" s="191">
        <f>'01 01 Pol'!G244</f>
        <v>0</v>
      </c>
      <c r="J70" s="187" t="str">
        <f>IF(I81=0,"",I70/I81*100)</f>
        <v/>
      </c>
    </row>
    <row r="71" spans="1:10" ht="36.75" customHeight="1" x14ac:dyDescent="0.2">
      <c r="A71" s="176"/>
      <c r="B71" s="181" t="s">
        <v>98</v>
      </c>
      <c r="C71" s="182" t="s">
        <v>99</v>
      </c>
      <c r="D71" s="183"/>
      <c r="E71" s="183"/>
      <c r="F71" s="190" t="s">
        <v>25</v>
      </c>
      <c r="G71" s="191"/>
      <c r="H71" s="191"/>
      <c r="I71" s="191">
        <f>'01 01 Pol'!G262</f>
        <v>0</v>
      </c>
      <c r="J71" s="187" t="str">
        <f>IF(I81=0,"",I71/I81*100)</f>
        <v/>
      </c>
    </row>
    <row r="72" spans="1:10" ht="36.75" customHeight="1" x14ac:dyDescent="0.2">
      <c r="A72" s="176"/>
      <c r="B72" s="181" t="s">
        <v>100</v>
      </c>
      <c r="C72" s="182" t="s">
        <v>101</v>
      </c>
      <c r="D72" s="183"/>
      <c r="E72" s="183"/>
      <c r="F72" s="190" t="s">
        <v>25</v>
      </c>
      <c r="G72" s="191"/>
      <c r="H72" s="191"/>
      <c r="I72" s="191">
        <f>'01 01 Pol'!G296</f>
        <v>0</v>
      </c>
      <c r="J72" s="187" t="str">
        <f>IF(I81=0,"",I72/I81*100)</f>
        <v/>
      </c>
    </row>
    <row r="73" spans="1:10" ht="36.75" customHeight="1" x14ac:dyDescent="0.2">
      <c r="A73" s="176"/>
      <c r="B73" s="181" t="s">
        <v>102</v>
      </c>
      <c r="C73" s="182" t="s">
        <v>103</v>
      </c>
      <c r="D73" s="183"/>
      <c r="E73" s="183"/>
      <c r="F73" s="190" t="s">
        <v>25</v>
      </c>
      <c r="G73" s="191"/>
      <c r="H73" s="191"/>
      <c r="I73" s="191">
        <f>'01 01 Pol'!G305</f>
        <v>0</v>
      </c>
      <c r="J73" s="187" t="str">
        <f>IF(I81=0,"",I73/I81*100)</f>
        <v/>
      </c>
    </row>
    <row r="74" spans="1:10" ht="36.75" customHeight="1" x14ac:dyDescent="0.2">
      <c r="A74" s="176"/>
      <c r="B74" s="181" t="s">
        <v>104</v>
      </c>
      <c r="C74" s="182" t="s">
        <v>105</v>
      </c>
      <c r="D74" s="183"/>
      <c r="E74" s="183"/>
      <c r="F74" s="190" t="s">
        <v>25</v>
      </c>
      <c r="G74" s="191"/>
      <c r="H74" s="191"/>
      <c r="I74" s="191">
        <f>'01 01 Pol'!G320</f>
        <v>0</v>
      </c>
      <c r="J74" s="187" t="str">
        <f>IF(I81=0,"",I74/I81*100)</f>
        <v/>
      </c>
    </row>
    <row r="75" spans="1:10" ht="36.75" customHeight="1" x14ac:dyDescent="0.2">
      <c r="A75" s="176"/>
      <c r="B75" s="181" t="s">
        <v>54</v>
      </c>
      <c r="C75" s="182" t="s">
        <v>106</v>
      </c>
      <c r="D75" s="183"/>
      <c r="E75" s="183"/>
      <c r="F75" s="190" t="s">
        <v>26</v>
      </c>
      <c r="G75" s="191"/>
      <c r="H75" s="191"/>
      <c r="I75" s="191">
        <f>'01 02 Pol'!G8</f>
        <v>0</v>
      </c>
      <c r="J75" s="187" t="str">
        <f>IF(I81=0,"",I75/I81*100)</f>
        <v/>
      </c>
    </row>
    <row r="76" spans="1:10" ht="36.75" customHeight="1" x14ac:dyDescent="0.2">
      <c r="A76" s="176"/>
      <c r="B76" s="181" t="s">
        <v>59</v>
      </c>
      <c r="C76" s="182" t="s">
        <v>107</v>
      </c>
      <c r="D76" s="183"/>
      <c r="E76" s="183"/>
      <c r="F76" s="190" t="s">
        <v>26</v>
      </c>
      <c r="G76" s="191"/>
      <c r="H76" s="191"/>
      <c r="I76" s="191">
        <f>'01 02 Pol'!G24</f>
        <v>0</v>
      </c>
      <c r="J76" s="187" t="str">
        <f>IF(I81=0,"",I76/I81*100)</f>
        <v/>
      </c>
    </row>
    <row r="77" spans="1:10" ht="36.75" customHeight="1" x14ac:dyDescent="0.2">
      <c r="A77" s="176"/>
      <c r="B77" s="181" t="s">
        <v>108</v>
      </c>
      <c r="C77" s="182" t="s">
        <v>109</v>
      </c>
      <c r="D77" s="183"/>
      <c r="E77" s="183"/>
      <c r="F77" s="190" t="s">
        <v>26</v>
      </c>
      <c r="G77" s="191"/>
      <c r="H77" s="191"/>
      <c r="I77" s="191">
        <f>'01 02 Pol'!G29</f>
        <v>0</v>
      </c>
      <c r="J77" s="187" t="str">
        <f>IF(I81=0,"",I77/I81*100)</f>
        <v/>
      </c>
    </row>
    <row r="78" spans="1:10" ht="36.75" customHeight="1" x14ac:dyDescent="0.2">
      <c r="A78" s="176"/>
      <c r="B78" s="181" t="s">
        <v>110</v>
      </c>
      <c r="C78" s="182" t="s">
        <v>111</v>
      </c>
      <c r="D78" s="183"/>
      <c r="E78" s="183"/>
      <c r="F78" s="190" t="s">
        <v>112</v>
      </c>
      <c r="G78" s="191"/>
      <c r="H78" s="191"/>
      <c r="I78" s="191">
        <f>'01 01 Pol'!G327</f>
        <v>0</v>
      </c>
      <c r="J78" s="187" t="str">
        <f>IF(I81=0,"",I78/I81*100)</f>
        <v/>
      </c>
    </row>
    <row r="79" spans="1:10" ht="36.75" customHeight="1" x14ac:dyDescent="0.2">
      <c r="A79" s="176"/>
      <c r="B79" s="181" t="s">
        <v>113</v>
      </c>
      <c r="C79" s="182" t="s">
        <v>27</v>
      </c>
      <c r="D79" s="183"/>
      <c r="E79" s="183"/>
      <c r="F79" s="190" t="s">
        <v>113</v>
      </c>
      <c r="G79" s="191"/>
      <c r="H79" s="191"/>
      <c r="I79" s="191">
        <f>'99 01 Naklady'!G8</f>
        <v>0</v>
      </c>
      <c r="J79" s="187" t="str">
        <f>IF(I81=0,"",I79/I81*100)</f>
        <v/>
      </c>
    </row>
    <row r="80" spans="1:10" ht="36.75" customHeight="1" x14ac:dyDescent="0.2">
      <c r="A80" s="176"/>
      <c r="B80" s="181" t="s">
        <v>114</v>
      </c>
      <c r="C80" s="182" t="s">
        <v>28</v>
      </c>
      <c r="D80" s="183"/>
      <c r="E80" s="183"/>
      <c r="F80" s="190" t="s">
        <v>114</v>
      </c>
      <c r="G80" s="191"/>
      <c r="H80" s="191"/>
      <c r="I80" s="191">
        <f>'99 01 Naklady'!G19</f>
        <v>0</v>
      </c>
      <c r="J80" s="187" t="str">
        <f>IF(I81=0,"",I80/I81*100)</f>
        <v/>
      </c>
    </row>
    <row r="81" spans="1:10" ht="25.5" customHeight="1" x14ac:dyDescent="0.2">
      <c r="A81" s="177"/>
      <c r="B81" s="184" t="s">
        <v>1</v>
      </c>
      <c r="C81" s="185"/>
      <c r="D81" s="186"/>
      <c r="E81" s="186"/>
      <c r="F81" s="192"/>
      <c r="G81" s="193"/>
      <c r="H81" s="193"/>
      <c r="I81" s="193">
        <f>SUM(I59:I80)</f>
        <v>0</v>
      </c>
      <c r="J81" s="188">
        <f>SUM(J59:J80)</f>
        <v>0</v>
      </c>
    </row>
    <row r="82" spans="1:10" x14ac:dyDescent="0.2">
      <c r="F82" s="133"/>
      <c r="G82" s="133"/>
      <c r="H82" s="133"/>
      <c r="I82" s="133"/>
      <c r="J82" s="189"/>
    </row>
    <row r="83" spans="1:10" x14ac:dyDescent="0.2">
      <c r="F83" s="133"/>
      <c r="G83" s="133"/>
      <c r="H83" s="133"/>
      <c r="I83" s="133"/>
      <c r="J83" s="189"/>
    </row>
    <row r="84" spans="1:10" x14ac:dyDescent="0.2">
      <c r="F84" s="133"/>
      <c r="G84" s="133"/>
      <c r="H84" s="133"/>
      <c r="I84" s="133"/>
      <c r="J84" s="189"/>
    </row>
  </sheetData>
  <sheetProtection algorithmName="SHA-512" hashValue="q8v1ow/jZeouZ1Mlr+X1NF8lL+8OAve6uf9bBuYGayxLO/FEXlcuKvpL9N/GkMslUHHG0P35S1emZLURaFNlZg==" saltValue="wCOhJUqejgj9O605FuxTe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C76:E76"/>
    <mergeCell ref="C77:E77"/>
    <mergeCell ref="C78:E78"/>
    <mergeCell ref="C79:E79"/>
    <mergeCell ref="C80:E80"/>
    <mergeCell ref="C71:E71"/>
    <mergeCell ref="C72:E72"/>
    <mergeCell ref="C73:E73"/>
    <mergeCell ref="C74:E74"/>
    <mergeCell ref="C75:E75"/>
    <mergeCell ref="C66:E66"/>
    <mergeCell ref="C67:E67"/>
    <mergeCell ref="C68:E68"/>
    <mergeCell ref="C69:E69"/>
    <mergeCell ref="C70:E70"/>
    <mergeCell ref="C61:E61"/>
    <mergeCell ref="C62:E62"/>
    <mergeCell ref="C63:E63"/>
    <mergeCell ref="C64:E64"/>
    <mergeCell ref="C65:E65"/>
    <mergeCell ref="C44:E44"/>
    <mergeCell ref="C45:E45"/>
    <mergeCell ref="B46:E46"/>
    <mergeCell ref="C59:E59"/>
    <mergeCell ref="C60:E6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G1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2" t="s">
        <v>6</v>
      </c>
      <c r="B1" s="102"/>
      <c r="C1" s="103"/>
      <c r="D1" s="102"/>
      <c r="E1" s="102"/>
      <c r="F1" s="102"/>
      <c r="G1" s="102"/>
    </row>
    <row r="2" spans="1:7" ht="24.95" customHeight="1" x14ac:dyDescent="0.2">
      <c r="A2" s="50" t="s">
        <v>7</v>
      </c>
      <c r="B2" s="49"/>
      <c r="C2" s="104"/>
      <c r="D2" s="104"/>
      <c r="E2" s="104"/>
      <c r="F2" s="104"/>
      <c r="G2" s="105"/>
    </row>
    <row r="3" spans="1:7" ht="24.95" customHeight="1" x14ac:dyDescent="0.2">
      <c r="A3" s="50" t="s">
        <v>8</v>
      </c>
      <c r="B3" s="49"/>
      <c r="C3" s="104"/>
      <c r="D3" s="104"/>
      <c r="E3" s="104"/>
      <c r="F3" s="104"/>
      <c r="G3" s="105"/>
    </row>
    <row r="4" spans="1:7" ht="24.95" customHeight="1" x14ac:dyDescent="0.2">
      <c r="A4" s="50" t="s">
        <v>9</v>
      </c>
      <c r="B4" s="49"/>
      <c r="C4" s="104"/>
      <c r="D4" s="104"/>
      <c r="E4" s="104"/>
      <c r="F4" s="104"/>
      <c r="G4" s="105"/>
    </row>
    <row r="5" spans="1:7" x14ac:dyDescent="0.2">
      <c r="B5" s="4"/>
      <c r="C5" s="5"/>
      <c r="D5" s="6"/>
    </row>
  </sheetData>
  <sheetProtection algorithmName="SHA-512" hashValue="+D+aaTgb1yaDu9QzTC5LTLiwEIXHVdl0PCJQzJ9nOW60v8WGVWUkLA2L+1qi0VRynCNJ3pJ7iPxXL1zCRo7DRQ==" saltValue="NMiqEDKqUuuwy6kPrq19M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62CCC-E4A2-451D-BFBA-1ECB3AE8FA12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115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117</v>
      </c>
    </row>
    <row r="3" spans="1:60" ht="24.95" customHeight="1" x14ac:dyDescent="0.2">
      <c r="A3" s="196" t="s">
        <v>8</v>
      </c>
      <c r="B3" s="49" t="s">
        <v>88</v>
      </c>
      <c r="C3" s="199" t="s">
        <v>53</v>
      </c>
      <c r="D3" s="197"/>
      <c r="E3" s="197"/>
      <c r="F3" s="197"/>
      <c r="G3" s="198"/>
      <c r="AC3" s="174" t="s">
        <v>118</v>
      </c>
      <c r="AG3" t="s">
        <v>119</v>
      </c>
    </row>
    <row r="4" spans="1:60" ht="24.95" customHeight="1" x14ac:dyDescent="0.2">
      <c r="A4" s="200" t="s">
        <v>9</v>
      </c>
      <c r="B4" s="201" t="s">
        <v>54</v>
      </c>
      <c r="C4" s="202" t="s">
        <v>55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143</v>
      </c>
      <c r="B8" s="225" t="s">
        <v>113</v>
      </c>
      <c r="C8" s="247" t="s">
        <v>27</v>
      </c>
      <c r="D8" s="226"/>
      <c r="E8" s="227"/>
      <c r="F8" s="228"/>
      <c r="G8" s="228">
        <f>SUMIF(AG9:AG18,"&lt;&gt;NOR",G9:G18)</f>
        <v>0</v>
      </c>
      <c r="H8" s="228"/>
      <c r="I8" s="228">
        <f>SUM(I9:I18)</f>
        <v>0</v>
      </c>
      <c r="J8" s="228"/>
      <c r="K8" s="228">
        <f>SUM(K9:K18)</f>
        <v>0</v>
      </c>
      <c r="L8" s="228"/>
      <c r="M8" s="228">
        <f>SUM(M9:M18)</f>
        <v>0</v>
      </c>
      <c r="N8" s="227"/>
      <c r="O8" s="227">
        <f>SUM(O9:O18)</f>
        <v>0</v>
      </c>
      <c r="P8" s="227"/>
      <c r="Q8" s="227">
        <f>SUM(Q9:Q18)</f>
        <v>0</v>
      </c>
      <c r="R8" s="228"/>
      <c r="S8" s="228"/>
      <c r="T8" s="229"/>
      <c r="U8" s="223"/>
      <c r="V8" s="223">
        <f>SUM(V9:V18)</f>
        <v>0</v>
      </c>
      <c r="W8" s="223"/>
      <c r="X8" s="223"/>
      <c r="Y8" s="223"/>
      <c r="AG8" t="s">
        <v>144</v>
      </c>
    </row>
    <row r="9" spans="1:60" outlineLevel="1" x14ac:dyDescent="0.2">
      <c r="A9" s="231">
        <v>1</v>
      </c>
      <c r="B9" s="232" t="s">
        <v>145</v>
      </c>
      <c r="C9" s="248" t="s">
        <v>146</v>
      </c>
      <c r="D9" s="233" t="s">
        <v>147</v>
      </c>
      <c r="E9" s="234">
        <v>1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6"/>
      <c r="S9" s="236" t="s">
        <v>148</v>
      </c>
      <c r="T9" s="237" t="s">
        <v>149</v>
      </c>
      <c r="U9" s="221">
        <v>0</v>
      </c>
      <c r="V9" s="221">
        <f>ROUND(E9*U9,2)</f>
        <v>0</v>
      </c>
      <c r="W9" s="221"/>
      <c r="X9" s="221" t="s">
        <v>150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152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49" t="s">
        <v>153</v>
      </c>
      <c r="D10" s="239"/>
      <c r="E10" s="239"/>
      <c r="F10" s="239"/>
      <c r="G10" s="23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38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1">
        <v>2</v>
      </c>
      <c r="B11" s="232" t="s">
        <v>155</v>
      </c>
      <c r="C11" s="248" t="s">
        <v>156</v>
      </c>
      <c r="D11" s="233" t="s">
        <v>147</v>
      </c>
      <c r="E11" s="234">
        <v>1</v>
      </c>
      <c r="F11" s="235"/>
      <c r="G11" s="236">
        <f>ROUND(E11*F11,2)</f>
        <v>0</v>
      </c>
      <c r="H11" s="235"/>
      <c r="I11" s="236">
        <f>ROUND(E11*H11,2)</f>
        <v>0</v>
      </c>
      <c r="J11" s="235"/>
      <c r="K11" s="236">
        <f>ROUND(E11*J11,2)</f>
        <v>0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/>
      <c r="S11" s="236" t="s">
        <v>148</v>
      </c>
      <c r="T11" s="237" t="s">
        <v>149</v>
      </c>
      <c r="U11" s="221">
        <v>0</v>
      </c>
      <c r="V11" s="221">
        <f>ROUND(E11*U11,2)</f>
        <v>0</v>
      </c>
      <c r="W11" s="221"/>
      <c r="X11" s="221" t="s">
        <v>150</v>
      </c>
      <c r="Y11" s="221" t="s">
        <v>151</v>
      </c>
      <c r="Z11" s="210"/>
      <c r="AA11" s="210"/>
      <c r="AB11" s="210"/>
      <c r="AC11" s="210"/>
      <c r="AD11" s="210"/>
      <c r="AE11" s="210"/>
      <c r="AF11" s="210"/>
      <c r="AG11" s="210" t="s">
        <v>152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33.75" outlineLevel="2" x14ac:dyDescent="0.2">
      <c r="A12" s="217"/>
      <c r="B12" s="218"/>
      <c r="C12" s="249" t="s">
        <v>157</v>
      </c>
      <c r="D12" s="239"/>
      <c r="E12" s="239"/>
      <c r="F12" s="239"/>
      <c r="G12" s="23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154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38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1">
        <v>3</v>
      </c>
      <c r="B13" s="232" t="s">
        <v>158</v>
      </c>
      <c r="C13" s="248" t="s">
        <v>159</v>
      </c>
      <c r="D13" s="233" t="s">
        <v>147</v>
      </c>
      <c r="E13" s="234">
        <v>1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0</v>
      </c>
      <c r="O13" s="234">
        <f>ROUND(E13*N13,2)</f>
        <v>0</v>
      </c>
      <c r="P13" s="234">
        <v>0</v>
      </c>
      <c r="Q13" s="234">
        <f>ROUND(E13*P13,2)</f>
        <v>0</v>
      </c>
      <c r="R13" s="236"/>
      <c r="S13" s="236" t="s">
        <v>148</v>
      </c>
      <c r="T13" s="237" t="s">
        <v>149</v>
      </c>
      <c r="U13" s="221">
        <v>0</v>
      </c>
      <c r="V13" s="221">
        <f>ROUND(E13*U13,2)</f>
        <v>0</v>
      </c>
      <c r="W13" s="221"/>
      <c r="X13" s="221" t="s">
        <v>150</v>
      </c>
      <c r="Y13" s="221" t="s">
        <v>151</v>
      </c>
      <c r="Z13" s="210"/>
      <c r="AA13" s="210"/>
      <c r="AB13" s="210"/>
      <c r="AC13" s="210"/>
      <c r="AD13" s="210"/>
      <c r="AE13" s="210"/>
      <c r="AF13" s="210"/>
      <c r="AG13" s="210" t="s">
        <v>152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22.5" outlineLevel="2" x14ac:dyDescent="0.2">
      <c r="A14" s="217"/>
      <c r="B14" s="218"/>
      <c r="C14" s="249" t="s">
        <v>160</v>
      </c>
      <c r="D14" s="239"/>
      <c r="E14" s="239"/>
      <c r="F14" s="239"/>
      <c r="G14" s="23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154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38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1">
        <v>4</v>
      </c>
      <c r="B15" s="232" t="s">
        <v>161</v>
      </c>
      <c r="C15" s="248" t="s">
        <v>162</v>
      </c>
      <c r="D15" s="233" t="s">
        <v>147</v>
      </c>
      <c r="E15" s="234">
        <v>1</v>
      </c>
      <c r="F15" s="235"/>
      <c r="G15" s="236">
        <f>ROUND(E15*F15,2)</f>
        <v>0</v>
      </c>
      <c r="H15" s="235"/>
      <c r="I15" s="236">
        <f>ROUND(E15*H15,2)</f>
        <v>0</v>
      </c>
      <c r="J15" s="235"/>
      <c r="K15" s="236">
        <f>ROUND(E15*J15,2)</f>
        <v>0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/>
      <c r="S15" s="236" t="s">
        <v>148</v>
      </c>
      <c r="T15" s="237" t="s">
        <v>149</v>
      </c>
      <c r="U15" s="221">
        <v>0</v>
      </c>
      <c r="V15" s="221">
        <f>ROUND(E15*U15,2)</f>
        <v>0</v>
      </c>
      <c r="W15" s="221"/>
      <c r="X15" s="221" t="s">
        <v>150</v>
      </c>
      <c r="Y15" s="221" t="s">
        <v>151</v>
      </c>
      <c r="Z15" s="210"/>
      <c r="AA15" s="210"/>
      <c r="AB15" s="210"/>
      <c r="AC15" s="210"/>
      <c r="AD15" s="210"/>
      <c r="AE15" s="210"/>
      <c r="AF15" s="210"/>
      <c r="AG15" s="210" t="s">
        <v>163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49" t="s">
        <v>164</v>
      </c>
      <c r="D16" s="239"/>
      <c r="E16" s="239"/>
      <c r="F16" s="239"/>
      <c r="G16" s="23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154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38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1">
        <v>5</v>
      </c>
      <c r="B17" s="232" t="s">
        <v>165</v>
      </c>
      <c r="C17" s="248" t="s">
        <v>166</v>
      </c>
      <c r="D17" s="233" t="s">
        <v>147</v>
      </c>
      <c r="E17" s="234">
        <v>1</v>
      </c>
      <c r="F17" s="235"/>
      <c r="G17" s="236">
        <f>ROUND(E17*F17,2)</f>
        <v>0</v>
      </c>
      <c r="H17" s="235"/>
      <c r="I17" s="236">
        <f>ROUND(E17*H17,2)</f>
        <v>0</v>
      </c>
      <c r="J17" s="235"/>
      <c r="K17" s="236">
        <f>ROUND(E17*J17,2)</f>
        <v>0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/>
      <c r="S17" s="236" t="s">
        <v>148</v>
      </c>
      <c r="T17" s="237" t="s">
        <v>149</v>
      </c>
      <c r="U17" s="221">
        <v>0</v>
      </c>
      <c r="V17" s="221">
        <f>ROUND(E17*U17,2)</f>
        <v>0</v>
      </c>
      <c r="W17" s="221"/>
      <c r="X17" s="221" t="s">
        <v>150</v>
      </c>
      <c r="Y17" s="221" t="s">
        <v>151</v>
      </c>
      <c r="Z17" s="210"/>
      <c r="AA17" s="210"/>
      <c r="AB17" s="210"/>
      <c r="AC17" s="210"/>
      <c r="AD17" s="210"/>
      <c r="AE17" s="210"/>
      <c r="AF17" s="210"/>
      <c r="AG17" s="210" t="s">
        <v>152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49" t="s">
        <v>167</v>
      </c>
      <c r="D18" s="239"/>
      <c r="E18" s="239"/>
      <c r="F18" s="239"/>
      <c r="G18" s="23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">
      <c r="A19" s="224" t="s">
        <v>143</v>
      </c>
      <c r="B19" s="225" t="s">
        <v>114</v>
      </c>
      <c r="C19" s="247" t="s">
        <v>28</v>
      </c>
      <c r="D19" s="226"/>
      <c r="E19" s="227"/>
      <c r="F19" s="228"/>
      <c r="G19" s="228">
        <f>SUMIF(AG20:AG30,"&lt;&gt;NOR",G20:G30)</f>
        <v>0</v>
      </c>
      <c r="H19" s="228"/>
      <c r="I19" s="228">
        <f>SUM(I20:I30)</f>
        <v>0</v>
      </c>
      <c r="J19" s="228"/>
      <c r="K19" s="228">
        <f>SUM(K20:K30)</f>
        <v>0</v>
      </c>
      <c r="L19" s="228"/>
      <c r="M19" s="228">
        <f>SUM(M20:M30)</f>
        <v>0</v>
      </c>
      <c r="N19" s="227"/>
      <c r="O19" s="227">
        <f>SUM(O20:O30)</f>
        <v>0</v>
      </c>
      <c r="P19" s="227"/>
      <c r="Q19" s="227">
        <f>SUM(Q20:Q30)</f>
        <v>0</v>
      </c>
      <c r="R19" s="228"/>
      <c r="S19" s="228"/>
      <c r="T19" s="229"/>
      <c r="U19" s="223"/>
      <c r="V19" s="223">
        <f>SUM(V20:V30)</f>
        <v>0</v>
      </c>
      <c r="W19" s="223"/>
      <c r="X19" s="223"/>
      <c r="Y19" s="223"/>
      <c r="AG19" t="s">
        <v>144</v>
      </c>
    </row>
    <row r="20" spans="1:60" outlineLevel="1" x14ac:dyDescent="0.2">
      <c r="A20" s="231">
        <v>6</v>
      </c>
      <c r="B20" s="232" t="s">
        <v>168</v>
      </c>
      <c r="C20" s="248" t="s">
        <v>169</v>
      </c>
      <c r="D20" s="233" t="s">
        <v>147</v>
      </c>
      <c r="E20" s="234">
        <v>1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/>
      <c r="S20" s="236" t="s">
        <v>148</v>
      </c>
      <c r="T20" s="237" t="s">
        <v>149</v>
      </c>
      <c r="U20" s="221">
        <v>0</v>
      </c>
      <c r="V20" s="221">
        <f>ROUND(E20*U20,2)</f>
        <v>0</v>
      </c>
      <c r="W20" s="221"/>
      <c r="X20" s="221" t="s">
        <v>150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170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2" x14ac:dyDescent="0.2">
      <c r="A21" s="217"/>
      <c r="B21" s="218"/>
      <c r="C21" s="249" t="s">
        <v>171</v>
      </c>
      <c r="D21" s="239"/>
      <c r="E21" s="239"/>
      <c r="F21" s="239"/>
      <c r="G21" s="239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154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38" t="str">
        <f>C21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31">
        <v>7</v>
      </c>
      <c r="B22" s="232" t="s">
        <v>172</v>
      </c>
      <c r="C22" s="248" t="s">
        <v>173</v>
      </c>
      <c r="D22" s="233" t="s">
        <v>147</v>
      </c>
      <c r="E22" s="234">
        <v>1</v>
      </c>
      <c r="F22" s="235"/>
      <c r="G22" s="236">
        <f>ROUND(E22*F22,2)</f>
        <v>0</v>
      </c>
      <c r="H22" s="235"/>
      <c r="I22" s="236">
        <f>ROUND(E22*H22,2)</f>
        <v>0</v>
      </c>
      <c r="J22" s="235"/>
      <c r="K22" s="236">
        <f>ROUND(E22*J22,2)</f>
        <v>0</v>
      </c>
      <c r="L22" s="236">
        <v>21</v>
      </c>
      <c r="M22" s="236">
        <f>G22*(1+L22/100)</f>
        <v>0</v>
      </c>
      <c r="N22" s="234">
        <v>0</v>
      </c>
      <c r="O22" s="234">
        <f>ROUND(E22*N22,2)</f>
        <v>0</v>
      </c>
      <c r="P22" s="234">
        <v>0</v>
      </c>
      <c r="Q22" s="234">
        <f>ROUND(E22*P22,2)</f>
        <v>0</v>
      </c>
      <c r="R22" s="236"/>
      <c r="S22" s="236" t="s">
        <v>148</v>
      </c>
      <c r="T22" s="237" t="s">
        <v>149</v>
      </c>
      <c r="U22" s="221">
        <v>0</v>
      </c>
      <c r="V22" s="221">
        <f>ROUND(E22*U22,2)</f>
        <v>0</v>
      </c>
      <c r="W22" s="221"/>
      <c r="X22" s="221" t="s">
        <v>150</v>
      </c>
      <c r="Y22" s="221" t="s">
        <v>151</v>
      </c>
      <c r="Z22" s="210"/>
      <c r="AA22" s="210"/>
      <c r="AB22" s="210"/>
      <c r="AC22" s="210"/>
      <c r="AD22" s="210"/>
      <c r="AE22" s="210"/>
      <c r="AF22" s="210"/>
      <c r="AG22" s="210" t="s">
        <v>170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33.75" outlineLevel="2" x14ac:dyDescent="0.2">
      <c r="A23" s="217"/>
      <c r="B23" s="218"/>
      <c r="C23" s="249" t="s">
        <v>174</v>
      </c>
      <c r="D23" s="239"/>
      <c r="E23" s="239"/>
      <c r="F23" s="239"/>
      <c r="G23" s="239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154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38" t="str">
        <f>C23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1">
        <v>8</v>
      </c>
      <c r="B24" s="232" t="s">
        <v>175</v>
      </c>
      <c r="C24" s="248" t="s">
        <v>176</v>
      </c>
      <c r="D24" s="233" t="s">
        <v>147</v>
      </c>
      <c r="E24" s="234">
        <v>1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0</v>
      </c>
      <c r="O24" s="234">
        <f>ROUND(E24*N24,2)</f>
        <v>0</v>
      </c>
      <c r="P24" s="234">
        <v>0</v>
      </c>
      <c r="Q24" s="234">
        <f>ROUND(E24*P24,2)</f>
        <v>0</v>
      </c>
      <c r="R24" s="236"/>
      <c r="S24" s="236" t="s">
        <v>148</v>
      </c>
      <c r="T24" s="237" t="s">
        <v>149</v>
      </c>
      <c r="U24" s="221">
        <v>0</v>
      </c>
      <c r="V24" s="221">
        <f>ROUND(E24*U24,2)</f>
        <v>0</v>
      </c>
      <c r="W24" s="221"/>
      <c r="X24" s="221" t="s">
        <v>150</v>
      </c>
      <c r="Y24" s="221" t="s">
        <v>151</v>
      </c>
      <c r="Z24" s="210"/>
      <c r="AA24" s="210"/>
      <c r="AB24" s="210"/>
      <c r="AC24" s="210"/>
      <c r="AD24" s="210"/>
      <c r="AE24" s="210"/>
      <c r="AF24" s="210"/>
      <c r="AG24" s="210" t="s">
        <v>170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49" t="s">
        <v>177</v>
      </c>
      <c r="D25" s="239"/>
      <c r="E25" s="239"/>
      <c r="F25" s="239"/>
      <c r="G25" s="239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154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38" t="str">
        <f>C25</f>
        <v>Náklady na vyhotovení dokumentace skutečného provedení stavby a její předání objednateli v požadované formě a požadovaném počtu.</v>
      </c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9</v>
      </c>
      <c r="B26" s="241" t="s">
        <v>178</v>
      </c>
      <c r="C26" s="250" t="s">
        <v>179</v>
      </c>
      <c r="D26" s="242" t="s">
        <v>147</v>
      </c>
      <c r="E26" s="243">
        <v>1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180</v>
      </c>
      <c r="T26" s="246" t="s">
        <v>149</v>
      </c>
      <c r="U26" s="221">
        <v>0</v>
      </c>
      <c r="V26" s="221">
        <f>ROUND(E26*U26,2)</f>
        <v>0</v>
      </c>
      <c r="W26" s="221"/>
      <c r="X26" s="221" t="s">
        <v>150</v>
      </c>
      <c r="Y26" s="221" t="s">
        <v>151</v>
      </c>
      <c r="Z26" s="210"/>
      <c r="AA26" s="210"/>
      <c r="AB26" s="210"/>
      <c r="AC26" s="210"/>
      <c r="AD26" s="210"/>
      <c r="AE26" s="210"/>
      <c r="AF26" s="210"/>
      <c r="AG26" s="210" t="s">
        <v>170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10</v>
      </c>
      <c r="B27" s="241" t="s">
        <v>181</v>
      </c>
      <c r="C27" s="250" t="s">
        <v>182</v>
      </c>
      <c r="D27" s="242" t="s">
        <v>147</v>
      </c>
      <c r="E27" s="243">
        <v>1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180</v>
      </c>
      <c r="T27" s="246" t="s">
        <v>149</v>
      </c>
      <c r="U27" s="221">
        <v>0</v>
      </c>
      <c r="V27" s="221">
        <f>ROUND(E27*U27,2)</f>
        <v>0</v>
      </c>
      <c r="W27" s="221"/>
      <c r="X27" s="221" t="s">
        <v>150</v>
      </c>
      <c r="Y27" s="221" t="s">
        <v>151</v>
      </c>
      <c r="Z27" s="210"/>
      <c r="AA27" s="210"/>
      <c r="AB27" s="210"/>
      <c r="AC27" s="210"/>
      <c r="AD27" s="210"/>
      <c r="AE27" s="210"/>
      <c r="AF27" s="210"/>
      <c r="AG27" s="210" t="s">
        <v>170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11</v>
      </c>
      <c r="B28" s="241" t="s">
        <v>183</v>
      </c>
      <c r="C28" s="250" t="s">
        <v>184</v>
      </c>
      <c r="D28" s="242" t="s">
        <v>147</v>
      </c>
      <c r="E28" s="243">
        <v>1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180</v>
      </c>
      <c r="T28" s="246" t="s">
        <v>149</v>
      </c>
      <c r="U28" s="221">
        <v>0</v>
      </c>
      <c r="V28" s="221">
        <f>ROUND(E28*U28,2)</f>
        <v>0</v>
      </c>
      <c r="W28" s="221"/>
      <c r="X28" s="221" t="s">
        <v>150</v>
      </c>
      <c r="Y28" s="221" t="s">
        <v>151</v>
      </c>
      <c r="Z28" s="210"/>
      <c r="AA28" s="210"/>
      <c r="AB28" s="210"/>
      <c r="AC28" s="210"/>
      <c r="AD28" s="210"/>
      <c r="AE28" s="210"/>
      <c r="AF28" s="210"/>
      <c r="AG28" s="210" t="s">
        <v>170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2.5" outlineLevel="1" x14ac:dyDescent="0.2">
      <c r="A29" s="231">
        <v>12</v>
      </c>
      <c r="B29" s="232" t="s">
        <v>185</v>
      </c>
      <c r="C29" s="248" t="s">
        <v>186</v>
      </c>
      <c r="D29" s="233" t="s">
        <v>187</v>
      </c>
      <c r="E29" s="234">
        <v>1</v>
      </c>
      <c r="F29" s="235"/>
      <c r="G29" s="236">
        <f>ROUND(E29*F29,2)</f>
        <v>0</v>
      </c>
      <c r="H29" s="235"/>
      <c r="I29" s="236">
        <f>ROUND(E29*H29,2)</f>
        <v>0</v>
      </c>
      <c r="J29" s="235"/>
      <c r="K29" s="236">
        <f>ROUND(E29*J29,2)</f>
        <v>0</v>
      </c>
      <c r="L29" s="236">
        <v>21</v>
      </c>
      <c r="M29" s="236">
        <f>G29*(1+L29/100)</f>
        <v>0</v>
      </c>
      <c r="N29" s="234">
        <v>0</v>
      </c>
      <c r="O29" s="234">
        <f>ROUND(E29*N29,2)</f>
        <v>0</v>
      </c>
      <c r="P29" s="234">
        <v>0</v>
      </c>
      <c r="Q29" s="234">
        <f>ROUND(E29*P29,2)</f>
        <v>0</v>
      </c>
      <c r="R29" s="236"/>
      <c r="S29" s="236" t="s">
        <v>180</v>
      </c>
      <c r="T29" s="237" t="s">
        <v>149</v>
      </c>
      <c r="U29" s="221">
        <v>0</v>
      </c>
      <c r="V29" s="221">
        <f>ROUND(E29*U29,2)</f>
        <v>0</v>
      </c>
      <c r="W29" s="221"/>
      <c r="X29" s="221" t="s">
        <v>150</v>
      </c>
      <c r="Y29" s="221" t="s">
        <v>151</v>
      </c>
      <c r="Z29" s="210"/>
      <c r="AA29" s="210"/>
      <c r="AB29" s="210"/>
      <c r="AC29" s="210"/>
      <c r="AD29" s="210"/>
      <c r="AE29" s="210"/>
      <c r="AF29" s="210"/>
      <c r="AG29" s="210" t="s">
        <v>170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33.75" outlineLevel="2" x14ac:dyDescent="0.2">
      <c r="A30" s="217"/>
      <c r="B30" s="218"/>
      <c r="C30" s="249" t="s">
        <v>188</v>
      </c>
      <c r="D30" s="239"/>
      <c r="E30" s="239"/>
      <c r="F30" s="239"/>
      <c r="G30" s="239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154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38" t="str">
        <f>C30</f>
        <v>V rámci prací na střešním plášti musí být zabráněno zatečení srážkové vody do objektu zajištěním provizorní hydroizolace. Realizační firma si zvolí takový postup a pracovní záběr, aby byla schopna zabezpečit a ochránit konstrukci střechy tak, aby nedošlo k jejímu poškození a zatečení. Včetně plánu postupu pro zajištění provizorní hydroizolace stavby.</v>
      </c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5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129</v>
      </c>
    </row>
    <row r="32" spans="1:60" x14ac:dyDescent="0.2">
      <c r="A32" s="213"/>
      <c r="B32" s="214" t="s">
        <v>29</v>
      </c>
      <c r="C32" s="252"/>
      <c r="D32" s="215"/>
      <c r="E32" s="216"/>
      <c r="F32" s="216"/>
      <c r="G32" s="230">
        <f>G8+G19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189</v>
      </c>
    </row>
    <row r="33" spans="3:33" x14ac:dyDescent="0.2">
      <c r="C33" s="253"/>
      <c r="D33" s="10"/>
      <c r="AG33" t="s">
        <v>190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4yXV8iT5iYyH3uwYYomQP0jST0MCLDY3mAkmdgd1NQvLdpRhLkCokYlo0b4HU2YbVZbn/ybFWm8/8/iTeS4Zw==" saltValue="wEkD5ZNqGa+1HQvuWwOwmQ==" spinCount="100000" sheet="1" formatRows="0"/>
  <mergeCells count="13">
    <mergeCell ref="C30:G30"/>
    <mergeCell ref="C14:G14"/>
    <mergeCell ref="C16:G16"/>
    <mergeCell ref="C18:G18"/>
    <mergeCell ref="C21:G21"/>
    <mergeCell ref="C23:G23"/>
    <mergeCell ref="C25:G25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23B3-D3F8-4E59-A90A-EF07D624A5A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191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117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117</v>
      </c>
      <c r="AG3" t="s">
        <v>119</v>
      </c>
    </row>
    <row r="4" spans="1:60" ht="24.95" customHeight="1" x14ac:dyDescent="0.2">
      <c r="A4" s="200" t="s">
        <v>9</v>
      </c>
      <c r="B4" s="201" t="s">
        <v>54</v>
      </c>
      <c r="C4" s="202" t="s">
        <v>58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143</v>
      </c>
      <c r="B8" s="225" t="s">
        <v>74</v>
      </c>
      <c r="C8" s="247" t="s">
        <v>75</v>
      </c>
      <c r="D8" s="226"/>
      <c r="E8" s="227"/>
      <c r="F8" s="228"/>
      <c r="G8" s="228">
        <f>SUMIF(AG9:AG11,"&lt;&gt;NOR",G9:G11)</f>
        <v>0</v>
      </c>
      <c r="H8" s="228"/>
      <c r="I8" s="228">
        <f>SUM(I9:I11)</f>
        <v>0</v>
      </c>
      <c r="J8" s="228"/>
      <c r="K8" s="228">
        <f>SUM(K9:K11)</f>
        <v>0</v>
      </c>
      <c r="L8" s="228"/>
      <c r="M8" s="228">
        <f>SUM(M9:M11)</f>
        <v>0</v>
      </c>
      <c r="N8" s="227"/>
      <c r="O8" s="227">
        <f>SUM(O9:O11)</f>
        <v>0.31</v>
      </c>
      <c r="P8" s="227"/>
      <c r="Q8" s="227">
        <f>SUM(Q9:Q11)</f>
        <v>0</v>
      </c>
      <c r="R8" s="228"/>
      <c r="S8" s="228"/>
      <c r="T8" s="229"/>
      <c r="U8" s="223"/>
      <c r="V8" s="223">
        <f>SUM(V9:V11)</f>
        <v>1.7</v>
      </c>
      <c r="W8" s="223"/>
      <c r="X8" s="223"/>
      <c r="Y8" s="223"/>
      <c r="AG8" t="s">
        <v>144</v>
      </c>
    </row>
    <row r="9" spans="1:60" outlineLevel="1" x14ac:dyDescent="0.2">
      <c r="A9" s="231">
        <v>1</v>
      </c>
      <c r="B9" s="232" t="s">
        <v>192</v>
      </c>
      <c r="C9" s="248" t="s">
        <v>193</v>
      </c>
      <c r="D9" s="233" t="s">
        <v>194</v>
      </c>
      <c r="E9" s="234">
        <v>2.52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4">
        <v>0.12182999999999999</v>
      </c>
      <c r="O9" s="234">
        <f>ROUND(E9*N9,2)</f>
        <v>0.31</v>
      </c>
      <c r="P9" s="234">
        <v>0</v>
      </c>
      <c r="Q9" s="234">
        <f>ROUND(E9*P9,2)</f>
        <v>0</v>
      </c>
      <c r="R9" s="236" t="s">
        <v>195</v>
      </c>
      <c r="S9" s="236" t="s">
        <v>148</v>
      </c>
      <c r="T9" s="237" t="s">
        <v>148</v>
      </c>
      <c r="U9" s="221">
        <v>0.67400000000000004</v>
      </c>
      <c r="V9" s="221">
        <f>ROUND(E9*U9,2)</f>
        <v>1.7</v>
      </c>
      <c r="W9" s="221"/>
      <c r="X9" s="221" t="s">
        <v>196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197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2" t="s">
        <v>198</v>
      </c>
      <c r="D10" s="258"/>
      <c r="E10" s="258"/>
      <c r="F10" s="258"/>
      <c r="G10" s="258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199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3" t="s">
        <v>200</v>
      </c>
      <c r="D11" s="254"/>
      <c r="E11" s="255">
        <v>2.52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201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">
      <c r="A12" s="224" t="s">
        <v>143</v>
      </c>
      <c r="B12" s="225" t="s">
        <v>76</v>
      </c>
      <c r="C12" s="247" t="s">
        <v>77</v>
      </c>
      <c r="D12" s="226"/>
      <c r="E12" s="227"/>
      <c r="F12" s="228"/>
      <c r="G12" s="228">
        <f>SUMIF(AG13:AG46,"&lt;&gt;NOR",G13:G46)</f>
        <v>0</v>
      </c>
      <c r="H12" s="228"/>
      <c r="I12" s="228">
        <f>SUM(I13:I46)</f>
        <v>0</v>
      </c>
      <c r="J12" s="228"/>
      <c r="K12" s="228">
        <f>SUM(K13:K46)</f>
        <v>0</v>
      </c>
      <c r="L12" s="228"/>
      <c r="M12" s="228">
        <f>SUM(M13:M46)</f>
        <v>0</v>
      </c>
      <c r="N12" s="227"/>
      <c r="O12" s="227">
        <f>SUM(O13:O46)</f>
        <v>2.7099999999999995</v>
      </c>
      <c r="P12" s="227"/>
      <c r="Q12" s="227">
        <f>SUM(Q13:Q46)</f>
        <v>0</v>
      </c>
      <c r="R12" s="228"/>
      <c r="S12" s="228"/>
      <c r="T12" s="229"/>
      <c r="U12" s="223"/>
      <c r="V12" s="223">
        <f>SUM(V13:V46)</f>
        <v>79.890000000000015</v>
      </c>
      <c r="W12" s="223"/>
      <c r="X12" s="223"/>
      <c r="Y12" s="223"/>
      <c r="AG12" t="s">
        <v>144</v>
      </c>
    </row>
    <row r="13" spans="1:60" ht="22.5" outlineLevel="1" x14ac:dyDescent="0.2">
      <c r="A13" s="231">
        <v>2</v>
      </c>
      <c r="B13" s="232" t="s">
        <v>202</v>
      </c>
      <c r="C13" s="248" t="s">
        <v>203</v>
      </c>
      <c r="D13" s="233" t="s">
        <v>194</v>
      </c>
      <c r="E13" s="234">
        <v>35.925600000000003</v>
      </c>
      <c r="F13" s="235"/>
      <c r="G13" s="236">
        <f>ROUND(E13*F13,2)</f>
        <v>0</v>
      </c>
      <c r="H13" s="235"/>
      <c r="I13" s="236">
        <f>ROUND(E13*H13,2)</f>
        <v>0</v>
      </c>
      <c r="J13" s="235"/>
      <c r="K13" s="236">
        <f>ROUND(E13*J13,2)</f>
        <v>0</v>
      </c>
      <c r="L13" s="236">
        <v>21</v>
      </c>
      <c r="M13" s="236">
        <f>G13*(1+L13/100)</f>
        <v>0</v>
      </c>
      <c r="N13" s="234">
        <v>3.15E-3</v>
      </c>
      <c r="O13" s="234">
        <f>ROUND(E13*N13,2)</f>
        <v>0.11</v>
      </c>
      <c r="P13" s="234">
        <v>0</v>
      </c>
      <c r="Q13" s="234">
        <f>ROUND(E13*P13,2)</f>
        <v>0</v>
      </c>
      <c r="R13" s="236" t="s">
        <v>195</v>
      </c>
      <c r="S13" s="236" t="s">
        <v>148</v>
      </c>
      <c r="T13" s="237" t="s">
        <v>148</v>
      </c>
      <c r="U13" s="221">
        <v>0.22400999999999999</v>
      </c>
      <c r="V13" s="221">
        <f>ROUND(E13*U13,2)</f>
        <v>8.0500000000000007</v>
      </c>
      <c r="W13" s="221"/>
      <c r="X13" s="221" t="s">
        <v>196</v>
      </c>
      <c r="Y13" s="221" t="s">
        <v>151</v>
      </c>
      <c r="Z13" s="210"/>
      <c r="AA13" s="210"/>
      <c r="AB13" s="210"/>
      <c r="AC13" s="210"/>
      <c r="AD13" s="210"/>
      <c r="AE13" s="210"/>
      <c r="AF13" s="210"/>
      <c r="AG13" s="210" t="s">
        <v>197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2" t="s">
        <v>204</v>
      </c>
      <c r="D14" s="258"/>
      <c r="E14" s="258"/>
      <c r="F14" s="258"/>
      <c r="G14" s="258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199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3" t="s">
        <v>205</v>
      </c>
      <c r="D15" s="254"/>
      <c r="E15" s="255">
        <v>27.586500000000001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201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17"/>
      <c r="B16" s="218"/>
      <c r="C16" s="263" t="s">
        <v>206</v>
      </c>
      <c r="D16" s="254"/>
      <c r="E16" s="255">
        <v>10.5219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201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3" x14ac:dyDescent="0.2">
      <c r="A17" s="217"/>
      <c r="B17" s="218"/>
      <c r="C17" s="263" t="s">
        <v>207</v>
      </c>
      <c r="D17" s="254"/>
      <c r="E17" s="255">
        <v>-1.0092000000000001</v>
      </c>
      <c r="F17" s="221"/>
      <c r="G17" s="221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201</v>
      </c>
      <c r="AH17" s="210">
        <v>0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3" x14ac:dyDescent="0.2">
      <c r="A18" s="217"/>
      <c r="B18" s="218"/>
      <c r="C18" s="263" t="s">
        <v>208</v>
      </c>
      <c r="D18" s="254"/>
      <c r="E18" s="255">
        <v>-1.8</v>
      </c>
      <c r="F18" s="221"/>
      <c r="G18" s="221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201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3" x14ac:dyDescent="0.2">
      <c r="A19" s="217"/>
      <c r="B19" s="218"/>
      <c r="C19" s="263" t="s">
        <v>209</v>
      </c>
      <c r="D19" s="254"/>
      <c r="E19" s="255">
        <v>0.62639999999999996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201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31">
        <v>3</v>
      </c>
      <c r="B20" s="232" t="s">
        <v>210</v>
      </c>
      <c r="C20" s="248" t="s">
        <v>211</v>
      </c>
      <c r="D20" s="233" t="s">
        <v>194</v>
      </c>
      <c r="E20" s="234">
        <v>82.906199999999998</v>
      </c>
      <c r="F20" s="235"/>
      <c r="G20" s="236">
        <f>ROUND(E20*F20,2)</f>
        <v>0</v>
      </c>
      <c r="H20" s="235"/>
      <c r="I20" s="236">
        <f>ROUND(E20*H20,2)</f>
        <v>0</v>
      </c>
      <c r="J20" s="235"/>
      <c r="K20" s="236">
        <f>ROUND(E20*J20,2)</f>
        <v>0</v>
      </c>
      <c r="L20" s="236">
        <v>21</v>
      </c>
      <c r="M20" s="236">
        <f>G20*(1+L20/100)</f>
        <v>0</v>
      </c>
      <c r="N20" s="234">
        <v>2.9999999999999997E-4</v>
      </c>
      <c r="O20" s="234">
        <f>ROUND(E20*N20,2)</f>
        <v>0.02</v>
      </c>
      <c r="P20" s="234">
        <v>0</v>
      </c>
      <c r="Q20" s="234">
        <f>ROUND(E20*P20,2)</f>
        <v>0</v>
      </c>
      <c r="R20" s="236" t="s">
        <v>195</v>
      </c>
      <c r="S20" s="236" t="s">
        <v>148</v>
      </c>
      <c r="T20" s="237" t="s">
        <v>148</v>
      </c>
      <c r="U20" s="221">
        <v>7.0000000000000007E-2</v>
      </c>
      <c r="V20" s="221">
        <f>ROUND(E20*U20,2)</f>
        <v>5.8</v>
      </c>
      <c r="W20" s="221"/>
      <c r="X20" s="221" t="s">
        <v>196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197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17"/>
      <c r="B21" s="218"/>
      <c r="C21" s="262" t="s">
        <v>204</v>
      </c>
      <c r="D21" s="258"/>
      <c r="E21" s="258"/>
      <c r="F21" s="258"/>
      <c r="G21" s="258"/>
      <c r="H21" s="221"/>
      <c r="I21" s="221"/>
      <c r="J21" s="221"/>
      <c r="K21" s="221"/>
      <c r="L21" s="221"/>
      <c r="M21" s="221"/>
      <c r="N21" s="220"/>
      <c r="O21" s="220"/>
      <c r="P21" s="220"/>
      <c r="Q21" s="220"/>
      <c r="R21" s="221"/>
      <c r="S21" s="221"/>
      <c r="T21" s="221"/>
      <c r="U21" s="221"/>
      <c r="V21" s="221"/>
      <c r="W21" s="221"/>
      <c r="X21" s="221"/>
      <c r="Y21" s="221"/>
      <c r="Z21" s="210"/>
      <c r="AA21" s="210"/>
      <c r="AB21" s="210"/>
      <c r="AC21" s="210"/>
      <c r="AD21" s="210"/>
      <c r="AE21" s="210"/>
      <c r="AF21" s="210"/>
      <c r="AG21" s="210" t="s">
        <v>199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17"/>
      <c r="B22" s="218"/>
      <c r="C22" s="263" t="s">
        <v>212</v>
      </c>
      <c r="D22" s="254"/>
      <c r="E22" s="255">
        <v>35.925600000000003</v>
      </c>
      <c r="F22" s="221"/>
      <c r="G22" s="221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201</v>
      </c>
      <c r="AH22" s="210">
        <v>5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3" x14ac:dyDescent="0.2">
      <c r="A23" s="217"/>
      <c r="B23" s="218"/>
      <c r="C23" s="263" t="s">
        <v>213</v>
      </c>
      <c r="D23" s="254"/>
      <c r="E23" s="255">
        <v>46.980600000000003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201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31">
        <v>4</v>
      </c>
      <c r="B24" s="232" t="s">
        <v>214</v>
      </c>
      <c r="C24" s="248" t="s">
        <v>215</v>
      </c>
      <c r="D24" s="233" t="s">
        <v>194</v>
      </c>
      <c r="E24" s="234">
        <v>46.980600000000003</v>
      </c>
      <c r="F24" s="235"/>
      <c r="G24" s="236">
        <f>ROUND(E24*F24,2)</f>
        <v>0</v>
      </c>
      <c r="H24" s="235"/>
      <c r="I24" s="236">
        <f>ROUND(E24*H24,2)</f>
        <v>0</v>
      </c>
      <c r="J24" s="235"/>
      <c r="K24" s="236">
        <f>ROUND(E24*J24,2)</f>
        <v>0</v>
      </c>
      <c r="L24" s="236">
        <v>21</v>
      </c>
      <c r="M24" s="236">
        <f>G24*(1+L24/100)</f>
        <v>0</v>
      </c>
      <c r="N24" s="234">
        <v>5.0189999999999999E-2</v>
      </c>
      <c r="O24" s="234">
        <f>ROUND(E24*N24,2)</f>
        <v>2.36</v>
      </c>
      <c r="P24" s="234">
        <v>0</v>
      </c>
      <c r="Q24" s="234">
        <f>ROUND(E24*P24,2)</f>
        <v>0</v>
      </c>
      <c r="R24" s="236" t="s">
        <v>216</v>
      </c>
      <c r="S24" s="236" t="s">
        <v>148</v>
      </c>
      <c r="T24" s="237" t="s">
        <v>148</v>
      </c>
      <c r="U24" s="221">
        <v>0.51127999999999996</v>
      </c>
      <c r="V24" s="221">
        <f>ROUND(E24*U24,2)</f>
        <v>24.02</v>
      </c>
      <c r="W24" s="221"/>
      <c r="X24" s="221" t="s">
        <v>196</v>
      </c>
      <c r="Y24" s="221" t="s">
        <v>151</v>
      </c>
      <c r="Z24" s="210"/>
      <c r="AA24" s="210"/>
      <c r="AB24" s="210"/>
      <c r="AC24" s="210"/>
      <c r="AD24" s="210"/>
      <c r="AE24" s="210"/>
      <c r="AF24" s="210"/>
      <c r="AG24" s="210" t="s">
        <v>197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17"/>
      <c r="B25" s="218"/>
      <c r="C25" s="263" t="s">
        <v>217</v>
      </c>
      <c r="D25" s="254"/>
      <c r="E25" s="255">
        <v>35.393999999999998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201</v>
      </c>
      <c r="AH25" s="210">
        <v>0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3" t="s">
        <v>218</v>
      </c>
      <c r="D26" s="254"/>
      <c r="E26" s="255">
        <v>13.769399999999999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201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3" t="s">
        <v>207</v>
      </c>
      <c r="D27" s="254"/>
      <c r="E27" s="255">
        <v>-1.0092000000000001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201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17"/>
      <c r="B28" s="218"/>
      <c r="C28" s="263" t="s">
        <v>208</v>
      </c>
      <c r="D28" s="254"/>
      <c r="E28" s="255">
        <v>-1.8</v>
      </c>
      <c r="F28" s="221"/>
      <c r="G28" s="221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201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3" t="s">
        <v>209</v>
      </c>
      <c r="D29" s="254"/>
      <c r="E29" s="255">
        <v>0.62639999999999996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201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2.5" outlineLevel="1" x14ac:dyDescent="0.2">
      <c r="A30" s="231">
        <v>5</v>
      </c>
      <c r="B30" s="232" t="s">
        <v>219</v>
      </c>
      <c r="C30" s="248" t="s">
        <v>220</v>
      </c>
      <c r="D30" s="233" t="s">
        <v>194</v>
      </c>
      <c r="E30" s="234">
        <v>46.980600000000003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4.3800000000000002E-3</v>
      </c>
      <c r="O30" s="234">
        <f>ROUND(E30*N30,2)</f>
        <v>0.21</v>
      </c>
      <c r="P30" s="234">
        <v>0</v>
      </c>
      <c r="Q30" s="234">
        <f>ROUND(E30*P30,2)</f>
        <v>0</v>
      </c>
      <c r="R30" s="236" t="s">
        <v>195</v>
      </c>
      <c r="S30" s="236" t="s">
        <v>148</v>
      </c>
      <c r="T30" s="237" t="s">
        <v>148</v>
      </c>
      <c r="U30" s="221">
        <v>0.36199999999999999</v>
      </c>
      <c r="V30" s="221">
        <f>ROUND(E30*U30,2)</f>
        <v>17.010000000000002</v>
      </c>
      <c r="W30" s="221"/>
      <c r="X30" s="221" t="s">
        <v>196</v>
      </c>
      <c r="Y30" s="221" t="s">
        <v>151</v>
      </c>
      <c r="Z30" s="210"/>
      <c r="AA30" s="210"/>
      <c r="AB30" s="210"/>
      <c r="AC30" s="210"/>
      <c r="AD30" s="210"/>
      <c r="AE30" s="210"/>
      <c r="AF30" s="210"/>
      <c r="AG30" s="210" t="s">
        <v>197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2" x14ac:dyDescent="0.2">
      <c r="A31" s="217"/>
      <c r="B31" s="218"/>
      <c r="C31" s="263" t="s">
        <v>221</v>
      </c>
      <c r="D31" s="254"/>
      <c r="E31" s="255">
        <v>46.980600000000003</v>
      </c>
      <c r="F31" s="221"/>
      <c r="G31" s="221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201</v>
      </c>
      <c r="AH31" s="210">
        <v>5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2.5" outlineLevel="1" x14ac:dyDescent="0.2">
      <c r="A32" s="231">
        <v>6</v>
      </c>
      <c r="B32" s="232" t="s">
        <v>222</v>
      </c>
      <c r="C32" s="248" t="s">
        <v>223</v>
      </c>
      <c r="D32" s="233" t="s">
        <v>224</v>
      </c>
      <c r="E32" s="234">
        <v>18.38</v>
      </c>
      <c r="F32" s="235"/>
      <c r="G32" s="236">
        <f>ROUND(E32*F32,2)</f>
        <v>0</v>
      </c>
      <c r="H32" s="235"/>
      <c r="I32" s="236">
        <f>ROUND(E32*H32,2)</f>
        <v>0</v>
      </c>
      <c r="J32" s="235"/>
      <c r="K32" s="236">
        <f>ROUND(E32*J32,2)</f>
        <v>0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195</v>
      </c>
      <c r="S32" s="236" t="s">
        <v>148</v>
      </c>
      <c r="T32" s="237" t="s">
        <v>148</v>
      </c>
      <c r="U32" s="221">
        <v>0.1</v>
      </c>
      <c r="V32" s="221">
        <f>ROUND(E32*U32,2)</f>
        <v>1.84</v>
      </c>
      <c r="W32" s="221"/>
      <c r="X32" s="221" t="s">
        <v>196</v>
      </c>
      <c r="Y32" s="221" t="s">
        <v>151</v>
      </c>
      <c r="Z32" s="210"/>
      <c r="AA32" s="210"/>
      <c r="AB32" s="210"/>
      <c r="AC32" s="210"/>
      <c r="AD32" s="210"/>
      <c r="AE32" s="210"/>
      <c r="AF32" s="210"/>
      <c r="AG32" s="210" t="s">
        <v>197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3" t="s">
        <v>225</v>
      </c>
      <c r="D33" s="254"/>
      <c r="E33" s="255">
        <v>6.8</v>
      </c>
      <c r="F33" s="221"/>
      <c r="G33" s="221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201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3" x14ac:dyDescent="0.2">
      <c r="A34" s="217"/>
      <c r="B34" s="218"/>
      <c r="C34" s="263" t="s">
        <v>226</v>
      </c>
      <c r="D34" s="254"/>
      <c r="E34" s="255">
        <v>6.36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201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3" t="s">
        <v>227</v>
      </c>
      <c r="D35" s="254"/>
      <c r="E35" s="255">
        <v>5.22</v>
      </c>
      <c r="F35" s="221"/>
      <c r="G35" s="221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201</v>
      </c>
      <c r="AH35" s="210">
        <v>0</v>
      </c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31">
        <v>7</v>
      </c>
      <c r="B36" s="232" t="s">
        <v>228</v>
      </c>
      <c r="C36" s="248" t="s">
        <v>229</v>
      </c>
      <c r="D36" s="233" t="s">
        <v>194</v>
      </c>
      <c r="E36" s="234">
        <v>46.980600000000003</v>
      </c>
      <c r="F36" s="235"/>
      <c r="G36" s="236">
        <f>ROUND(E36*F36,2)</f>
        <v>0</v>
      </c>
      <c r="H36" s="235"/>
      <c r="I36" s="236">
        <f>ROUND(E36*H36,2)</f>
        <v>0</v>
      </c>
      <c r="J36" s="235"/>
      <c r="K36" s="236">
        <f>ROUND(E36*J36,2)</f>
        <v>0</v>
      </c>
      <c r="L36" s="236">
        <v>21</v>
      </c>
      <c r="M36" s="236">
        <f>G36*(1+L36/100)</f>
        <v>0</v>
      </c>
      <c r="N36" s="234">
        <v>2.0000000000000002E-5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195</v>
      </c>
      <c r="S36" s="236" t="s">
        <v>148</v>
      </c>
      <c r="T36" s="237" t="s">
        <v>148</v>
      </c>
      <c r="U36" s="221">
        <v>0.11</v>
      </c>
      <c r="V36" s="221">
        <f>ROUND(E36*U36,2)</f>
        <v>5.17</v>
      </c>
      <c r="W36" s="221"/>
      <c r="X36" s="221" t="s">
        <v>196</v>
      </c>
      <c r="Y36" s="221" t="s">
        <v>151</v>
      </c>
      <c r="Z36" s="210"/>
      <c r="AA36" s="210"/>
      <c r="AB36" s="210"/>
      <c r="AC36" s="210"/>
      <c r="AD36" s="210"/>
      <c r="AE36" s="210"/>
      <c r="AF36" s="210"/>
      <c r="AG36" s="210" t="s">
        <v>197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3" t="s">
        <v>217</v>
      </c>
      <c r="D37" s="254"/>
      <c r="E37" s="255">
        <v>35.393999999999998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201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3" t="s">
        <v>218</v>
      </c>
      <c r="D38" s="254"/>
      <c r="E38" s="255">
        <v>13.769399999999999</v>
      </c>
      <c r="F38" s="221"/>
      <c r="G38" s="221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201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3" t="s">
        <v>207</v>
      </c>
      <c r="D39" s="254"/>
      <c r="E39" s="255">
        <v>-1.0092000000000001</v>
      </c>
      <c r="F39" s="221"/>
      <c r="G39" s="221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201</v>
      </c>
      <c r="AH39" s="210">
        <v>0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3" x14ac:dyDescent="0.2">
      <c r="A40" s="217"/>
      <c r="B40" s="218"/>
      <c r="C40" s="263" t="s">
        <v>208</v>
      </c>
      <c r="D40" s="254"/>
      <c r="E40" s="255">
        <v>-1.8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201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3" t="s">
        <v>209</v>
      </c>
      <c r="D41" s="254"/>
      <c r="E41" s="255">
        <v>0.62639999999999996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201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31">
        <v>8</v>
      </c>
      <c r="B42" s="232" t="s">
        <v>230</v>
      </c>
      <c r="C42" s="248" t="s">
        <v>231</v>
      </c>
      <c r="D42" s="233" t="s">
        <v>232</v>
      </c>
      <c r="E42" s="234">
        <v>100</v>
      </c>
      <c r="F42" s="235"/>
      <c r="G42" s="236">
        <f>ROUND(E42*F42,2)</f>
        <v>0</v>
      </c>
      <c r="H42" s="235"/>
      <c r="I42" s="236">
        <f>ROUND(E42*H42,2)</f>
        <v>0</v>
      </c>
      <c r="J42" s="235"/>
      <c r="K42" s="236">
        <f>ROUND(E42*J42,2)</f>
        <v>0</v>
      </c>
      <c r="L42" s="236">
        <v>21</v>
      </c>
      <c r="M42" s="236">
        <f>G42*(1+L42/100)</f>
        <v>0</v>
      </c>
      <c r="N42" s="234">
        <v>8.0000000000000007E-5</v>
      </c>
      <c r="O42" s="234">
        <f>ROUND(E42*N42,2)</f>
        <v>0.01</v>
      </c>
      <c r="P42" s="234">
        <v>0</v>
      </c>
      <c r="Q42" s="234">
        <f>ROUND(E42*P42,2)</f>
        <v>0</v>
      </c>
      <c r="R42" s="236"/>
      <c r="S42" s="236" t="s">
        <v>180</v>
      </c>
      <c r="T42" s="237" t="s">
        <v>233</v>
      </c>
      <c r="U42" s="221">
        <v>0.18</v>
      </c>
      <c r="V42" s="221">
        <f>ROUND(E42*U42,2)</f>
        <v>18</v>
      </c>
      <c r="W42" s="221"/>
      <c r="X42" s="221" t="s">
        <v>196</v>
      </c>
      <c r="Y42" s="221" t="s">
        <v>151</v>
      </c>
      <c r="Z42" s="210"/>
      <c r="AA42" s="210"/>
      <c r="AB42" s="210"/>
      <c r="AC42" s="210"/>
      <c r="AD42" s="210"/>
      <c r="AE42" s="210"/>
      <c r="AF42" s="210"/>
      <c r="AG42" s="210" t="s">
        <v>197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3" t="s">
        <v>234</v>
      </c>
      <c r="D43" s="254"/>
      <c r="E43" s="255">
        <v>100</v>
      </c>
      <c r="F43" s="221"/>
      <c r="G43" s="221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201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2.5" outlineLevel="1" x14ac:dyDescent="0.2">
      <c r="A44" s="231">
        <v>9</v>
      </c>
      <c r="B44" s="232" t="s">
        <v>235</v>
      </c>
      <c r="C44" s="248" t="s">
        <v>236</v>
      </c>
      <c r="D44" s="233" t="s">
        <v>224</v>
      </c>
      <c r="E44" s="234">
        <v>20.218</v>
      </c>
      <c r="F44" s="235"/>
      <c r="G44" s="236">
        <f>ROUND(E44*F44,2)</f>
        <v>0</v>
      </c>
      <c r="H44" s="235"/>
      <c r="I44" s="236">
        <f>ROUND(E44*H44,2)</f>
        <v>0</v>
      </c>
      <c r="J44" s="235"/>
      <c r="K44" s="236">
        <f>ROUND(E44*J44,2)</f>
        <v>0</v>
      </c>
      <c r="L44" s="236">
        <v>21</v>
      </c>
      <c r="M44" s="236">
        <f>G44*(1+L44/100)</f>
        <v>0</v>
      </c>
      <c r="N44" s="234">
        <v>1E-4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237</v>
      </c>
      <c r="S44" s="236" t="s">
        <v>148</v>
      </c>
      <c r="T44" s="237" t="s">
        <v>148</v>
      </c>
      <c r="U44" s="221">
        <v>0</v>
      </c>
      <c r="V44" s="221">
        <f>ROUND(E44*U44,2)</f>
        <v>0</v>
      </c>
      <c r="W44" s="221"/>
      <c r="X44" s="221" t="s">
        <v>238</v>
      </c>
      <c r="Y44" s="221" t="s">
        <v>151</v>
      </c>
      <c r="Z44" s="210"/>
      <c r="AA44" s="210"/>
      <c r="AB44" s="210"/>
      <c r="AC44" s="210"/>
      <c r="AD44" s="210"/>
      <c r="AE44" s="210"/>
      <c r="AF44" s="210"/>
      <c r="AG44" s="210" t="s">
        <v>239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2" x14ac:dyDescent="0.2">
      <c r="A45" s="217"/>
      <c r="B45" s="218"/>
      <c r="C45" s="263" t="s">
        <v>240</v>
      </c>
      <c r="D45" s="254"/>
      <c r="E45" s="255">
        <v>18.38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201</v>
      </c>
      <c r="AH45" s="210">
        <v>5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4" t="s">
        <v>241</v>
      </c>
      <c r="D46" s="256"/>
      <c r="E46" s="257">
        <v>1.8380000000000001</v>
      </c>
      <c r="F46" s="221"/>
      <c r="G46" s="221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201</v>
      </c>
      <c r="AH46" s="210">
        <v>4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24" t="s">
        <v>143</v>
      </c>
      <c r="B47" s="225" t="s">
        <v>78</v>
      </c>
      <c r="C47" s="247" t="s">
        <v>79</v>
      </c>
      <c r="D47" s="226"/>
      <c r="E47" s="227"/>
      <c r="F47" s="228"/>
      <c r="G47" s="228">
        <f>SUMIF(AG48:AG49,"&lt;&gt;NOR",G48:G49)</f>
        <v>0</v>
      </c>
      <c r="H47" s="228"/>
      <c r="I47" s="228">
        <f>SUM(I48:I49)</f>
        <v>0</v>
      </c>
      <c r="J47" s="228"/>
      <c r="K47" s="228">
        <f>SUM(K48:K49)</f>
        <v>0</v>
      </c>
      <c r="L47" s="228"/>
      <c r="M47" s="228">
        <f>SUM(M48:M49)</f>
        <v>0</v>
      </c>
      <c r="N47" s="227"/>
      <c r="O47" s="227">
        <f>SUM(O48:O49)</f>
        <v>35.29</v>
      </c>
      <c r="P47" s="227"/>
      <c r="Q47" s="227">
        <f>SUM(Q48:Q49)</f>
        <v>0</v>
      </c>
      <c r="R47" s="228"/>
      <c r="S47" s="228"/>
      <c r="T47" s="229"/>
      <c r="U47" s="223"/>
      <c r="V47" s="223">
        <f>SUM(V48:V49)</f>
        <v>307.73</v>
      </c>
      <c r="W47" s="223"/>
      <c r="X47" s="223"/>
      <c r="Y47" s="223"/>
      <c r="AG47" t="s">
        <v>144</v>
      </c>
    </row>
    <row r="48" spans="1:60" ht="22.5" outlineLevel="1" x14ac:dyDescent="0.2">
      <c r="A48" s="231">
        <v>10</v>
      </c>
      <c r="B48" s="232" t="s">
        <v>242</v>
      </c>
      <c r="C48" s="248" t="s">
        <v>243</v>
      </c>
      <c r="D48" s="233" t="s">
        <v>244</v>
      </c>
      <c r="E48" s="234">
        <v>59.869050000000001</v>
      </c>
      <c r="F48" s="235"/>
      <c r="G48" s="236">
        <f>ROUND(E48*F48,2)</f>
        <v>0</v>
      </c>
      <c r="H48" s="235"/>
      <c r="I48" s="236">
        <f>ROUND(E48*H48,2)</f>
        <v>0</v>
      </c>
      <c r="J48" s="235"/>
      <c r="K48" s="236">
        <f>ROUND(E48*J48,2)</f>
        <v>0</v>
      </c>
      <c r="L48" s="236">
        <v>21</v>
      </c>
      <c r="M48" s="236">
        <f>G48*(1+L48/100)</f>
        <v>0</v>
      </c>
      <c r="N48" s="234">
        <v>0.58950000000000002</v>
      </c>
      <c r="O48" s="234">
        <f>ROUND(E48*N48,2)</f>
        <v>35.29</v>
      </c>
      <c r="P48" s="234">
        <v>0</v>
      </c>
      <c r="Q48" s="234">
        <f>ROUND(E48*P48,2)</f>
        <v>0</v>
      </c>
      <c r="R48" s="236" t="s">
        <v>195</v>
      </c>
      <c r="S48" s="236" t="s">
        <v>148</v>
      </c>
      <c r="T48" s="237" t="s">
        <v>148</v>
      </c>
      <c r="U48" s="221">
        <v>5.14</v>
      </c>
      <c r="V48" s="221">
        <f>ROUND(E48*U48,2)</f>
        <v>307.73</v>
      </c>
      <c r="W48" s="221"/>
      <c r="X48" s="221" t="s">
        <v>196</v>
      </c>
      <c r="Y48" s="221" t="s">
        <v>151</v>
      </c>
      <c r="Z48" s="210"/>
      <c r="AA48" s="210"/>
      <c r="AB48" s="210"/>
      <c r="AC48" s="210"/>
      <c r="AD48" s="210"/>
      <c r="AE48" s="210"/>
      <c r="AF48" s="210"/>
      <c r="AG48" s="210" t="s">
        <v>197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3" t="s">
        <v>245</v>
      </c>
      <c r="D49" s="254"/>
      <c r="E49" s="255">
        <v>59.869050000000001</v>
      </c>
      <c r="F49" s="221"/>
      <c r="G49" s="221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201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">
      <c r="A50" s="224" t="s">
        <v>143</v>
      </c>
      <c r="B50" s="225" t="s">
        <v>80</v>
      </c>
      <c r="C50" s="247" t="s">
        <v>81</v>
      </c>
      <c r="D50" s="226"/>
      <c r="E50" s="227"/>
      <c r="F50" s="228"/>
      <c r="G50" s="228">
        <f>SUMIF(AG51:AG54,"&lt;&gt;NOR",G51:G54)</f>
        <v>0</v>
      </c>
      <c r="H50" s="228"/>
      <c r="I50" s="228">
        <f>SUM(I51:I54)</f>
        <v>0</v>
      </c>
      <c r="J50" s="228"/>
      <c r="K50" s="228">
        <f>SUM(K51:K54)</f>
        <v>0</v>
      </c>
      <c r="L50" s="228"/>
      <c r="M50" s="228">
        <f>SUM(M51:M54)</f>
        <v>0</v>
      </c>
      <c r="N50" s="227"/>
      <c r="O50" s="227">
        <f>SUM(O51:O54)</f>
        <v>0.23</v>
      </c>
      <c r="P50" s="227"/>
      <c r="Q50" s="227">
        <f>SUM(Q51:Q54)</f>
        <v>0</v>
      </c>
      <c r="R50" s="228"/>
      <c r="S50" s="228"/>
      <c r="T50" s="229"/>
      <c r="U50" s="223"/>
      <c r="V50" s="223">
        <f>SUM(V51:V54)</f>
        <v>32.03</v>
      </c>
      <c r="W50" s="223"/>
      <c r="X50" s="223"/>
      <c r="Y50" s="223"/>
      <c r="AG50" t="s">
        <v>144</v>
      </c>
    </row>
    <row r="51" spans="1:60" outlineLevel="1" x14ac:dyDescent="0.2">
      <c r="A51" s="231">
        <v>11</v>
      </c>
      <c r="B51" s="232" t="s">
        <v>246</v>
      </c>
      <c r="C51" s="248" t="s">
        <v>247</v>
      </c>
      <c r="D51" s="233" t="s">
        <v>194</v>
      </c>
      <c r="E51" s="234">
        <v>64.05</v>
      </c>
      <c r="F51" s="235"/>
      <c r="G51" s="236">
        <f>ROUND(E51*F51,2)</f>
        <v>0</v>
      </c>
      <c r="H51" s="235"/>
      <c r="I51" s="236">
        <f>ROUND(E51*H51,2)</f>
        <v>0</v>
      </c>
      <c r="J51" s="235"/>
      <c r="K51" s="236">
        <f>ROUND(E51*J51,2)</f>
        <v>0</v>
      </c>
      <c r="L51" s="236">
        <v>21</v>
      </c>
      <c r="M51" s="236">
        <f>G51*(1+L51/100)</f>
        <v>0</v>
      </c>
      <c r="N51" s="234">
        <v>3.5300000000000002E-3</v>
      </c>
      <c r="O51" s="234">
        <f>ROUND(E51*N51,2)</f>
        <v>0.23</v>
      </c>
      <c r="P51" s="234">
        <v>0</v>
      </c>
      <c r="Q51" s="234">
        <f>ROUND(E51*P51,2)</f>
        <v>0</v>
      </c>
      <c r="R51" s="236" t="s">
        <v>248</v>
      </c>
      <c r="S51" s="236" t="s">
        <v>148</v>
      </c>
      <c r="T51" s="237" t="s">
        <v>148</v>
      </c>
      <c r="U51" s="221">
        <v>0.5</v>
      </c>
      <c r="V51" s="221">
        <f>ROUND(E51*U51,2)</f>
        <v>32.03</v>
      </c>
      <c r="W51" s="221"/>
      <c r="X51" s="221" t="s">
        <v>196</v>
      </c>
      <c r="Y51" s="221" t="s">
        <v>151</v>
      </c>
      <c r="Z51" s="210"/>
      <c r="AA51" s="210"/>
      <c r="AB51" s="210"/>
      <c r="AC51" s="210"/>
      <c r="AD51" s="210"/>
      <c r="AE51" s="210"/>
      <c r="AF51" s="210"/>
      <c r="AG51" s="210" t="s">
        <v>197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3" t="s">
        <v>249</v>
      </c>
      <c r="D52" s="254"/>
      <c r="E52" s="255">
        <v>5.5720000000000001</v>
      </c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201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2.5" outlineLevel="3" x14ac:dyDescent="0.2">
      <c r="A53" s="217"/>
      <c r="B53" s="218"/>
      <c r="C53" s="263" t="s">
        <v>250</v>
      </c>
      <c r="D53" s="254"/>
      <c r="E53" s="255">
        <v>4.3479999999999999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201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3" x14ac:dyDescent="0.2">
      <c r="A54" s="217"/>
      <c r="B54" s="218"/>
      <c r="C54" s="263" t="s">
        <v>251</v>
      </c>
      <c r="D54" s="254"/>
      <c r="E54" s="255">
        <v>54.13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201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">
      <c r="A55" s="224" t="s">
        <v>143</v>
      </c>
      <c r="B55" s="225" t="s">
        <v>82</v>
      </c>
      <c r="C55" s="247" t="s">
        <v>83</v>
      </c>
      <c r="D55" s="226"/>
      <c r="E55" s="227"/>
      <c r="F55" s="228"/>
      <c r="G55" s="228">
        <f>SUMIF(AG56:AG69,"&lt;&gt;NOR",G56:G69)</f>
        <v>0</v>
      </c>
      <c r="H55" s="228"/>
      <c r="I55" s="228">
        <f>SUM(I56:I69)</f>
        <v>0</v>
      </c>
      <c r="J55" s="228"/>
      <c r="K55" s="228">
        <f>SUM(K56:K69)</f>
        <v>0</v>
      </c>
      <c r="L55" s="228"/>
      <c r="M55" s="228">
        <f>SUM(M56:M69)</f>
        <v>0</v>
      </c>
      <c r="N55" s="227"/>
      <c r="O55" s="227">
        <f>SUM(O56:O69)</f>
        <v>0.56000000000000005</v>
      </c>
      <c r="P55" s="227"/>
      <c r="Q55" s="227">
        <f>SUM(Q56:Q69)</f>
        <v>0</v>
      </c>
      <c r="R55" s="228"/>
      <c r="S55" s="228"/>
      <c r="T55" s="229"/>
      <c r="U55" s="223"/>
      <c r="V55" s="223">
        <f>SUM(V56:V69)</f>
        <v>7.93</v>
      </c>
      <c r="W55" s="223"/>
      <c r="X55" s="223"/>
      <c r="Y55" s="223"/>
      <c r="AG55" t="s">
        <v>144</v>
      </c>
    </row>
    <row r="56" spans="1:60" outlineLevel="1" x14ac:dyDescent="0.2">
      <c r="A56" s="231">
        <v>12</v>
      </c>
      <c r="B56" s="232" t="s">
        <v>252</v>
      </c>
      <c r="C56" s="248" t="s">
        <v>253</v>
      </c>
      <c r="D56" s="233" t="s">
        <v>194</v>
      </c>
      <c r="E56" s="234">
        <v>18</v>
      </c>
      <c r="F56" s="235"/>
      <c r="G56" s="236">
        <f>ROUND(E56*F56,2)</f>
        <v>0</v>
      </c>
      <c r="H56" s="235"/>
      <c r="I56" s="236">
        <f>ROUND(E56*H56,2)</f>
        <v>0</v>
      </c>
      <c r="J56" s="235"/>
      <c r="K56" s="236">
        <f>ROUND(E56*J56,2)</f>
        <v>0</v>
      </c>
      <c r="L56" s="236">
        <v>21</v>
      </c>
      <c r="M56" s="236">
        <f>G56*(1+L56/100)</f>
        <v>0</v>
      </c>
      <c r="N56" s="234">
        <v>1.58E-3</v>
      </c>
      <c r="O56" s="234">
        <f>ROUND(E56*N56,2)</f>
        <v>0.03</v>
      </c>
      <c r="P56" s="234">
        <v>0</v>
      </c>
      <c r="Q56" s="234">
        <f>ROUND(E56*P56,2)</f>
        <v>0</v>
      </c>
      <c r="R56" s="236" t="s">
        <v>254</v>
      </c>
      <c r="S56" s="236" t="s">
        <v>148</v>
      </c>
      <c r="T56" s="237" t="s">
        <v>148</v>
      </c>
      <c r="U56" s="221">
        <v>0.214</v>
      </c>
      <c r="V56" s="221">
        <f>ROUND(E56*U56,2)</f>
        <v>3.85</v>
      </c>
      <c r="W56" s="221"/>
      <c r="X56" s="221" t="s">
        <v>196</v>
      </c>
      <c r="Y56" s="221" t="s">
        <v>151</v>
      </c>
      <c r="Z56" s="210"/>
      <c r="AA56" s="210"/>
      <c r="AB56" s="210"/>
      <c r="AC56" s="210"/>
      <c r="AD56" s="210"/>
      <c r="AE56" s="210"/>
      <c r="AF56" s="210"/>
      <c r="AG56" s="210" t="s">
        <v>197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3" t="s">
        <v>255</v>
      </c>
      <c r="D57" s="254"/>
      <c r="E57" s="255">
        <v>18</v>
      </c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201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31">
        <v>13</v>
      </c>
      <c r="B58" s="232" t="s">
        <v>256</v>
      </c>
      <c r="C58" s="248" t="s">
        <v>257</v>
      </c>
      <c r="D58" s="233" t="s">
        <v>224</v>
      </c>
      <c r="E58" s="234">
        <v>7</v>
      </c>
      <c r="F58" s="235"/>
      <c r="G58" s="236">
        <f>ROUND(E58*F58,2)</f>
        <v>0</v>
      </c>
      <c r="H58" s="235"/>
      <c r="I58" s="236">
        <f>ROUND(E58*H58,2)</f>
        <v>0</v>
      </c>
      <c r="J58" s="235"/>
      <c r="K58" s="236">
        <f>ROUND(E58*J58,2)</f>
        <v>0</v>
      </c>
      <c r="L58" s="236">
        <v>21</v>
      </c>
      <c r="M58" s="236">
        <f>G58*(1+L58/100)</f>
        <v>0</v>
      </c>
      <c r="N58" s="234">
        <v>2.1909999999999999E-2</v>
      </c>
      <c r="O58" s="234">
        <f>ROUND(E58*N58,2)</f>
        <v>0.15</v>
      </c>
      <c r="P58" s="234">
        <v>0</v>
      </c>
      <c r="Q58" s="234">
        <f>ROUND(E58*P58,2)</f>
        <v>0</v>
      </c>
      <c r="R58" s="236" t="s">
        <v>254</v>
      </c>
      <c r="S58" s="236" t="s">
        <v>148</v>
      </c>
      <c r="T58" s="237" t="s">
        <v>148</v>
      </c>
      <c r="U58" s="221">
        <v>0.20300000000000001</v>
      </c>
      <c r="V58" s="221">
        <f>ROUND(E58*U58,2)</f>
        <v>1.42</v>
      </c>
      <c r="W58" s="221"/>
      <c r="X58" s="221" t="s">
        <v>196</v>
      </c>
      <c r="Y58" s="221" t="s">
        <v>151</v>
      </c>
      <c r="Z58" s="210"/>
      <c r="AA58" s="210"/>
      <c r="AB58" s="210"/>
      <c r="AC58" s="210"/>
      <c r="AD58" s="210"/>
      <c r="AE58" s="210"/>
      <c r="AF58" s="210"/>
      <c r="AG58" s="210" t="s">
        <v>197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17"/>
      <c r="B59" s="218"/>
      <c r="C59" s="263" t="s">
        <v>258</v>
      </c>
      <c r="D59" s="254"/>
      <c r="E59" s="255">
        <v>4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201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3" t="s">
        <v>259</v>
      </c>
      <c r="D60" s="254"/>
      <c r="E60" s="255">
        <v>3</v>
      </c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201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ht="22.5" outlineLevel="1" x14ac:dyDescent="0.2">
      <c r="A61" s="231">
        <v>14</v>
      </c>
      <c r="B61" s="232" t="s">
        <v>260</v>
      </c>
      <c r="C61" s="248" t="s">
        <v>261</v>
      </c>
      <c r="D61" s="233" t="s">
        <v>224</v>
      </c>
      <c r="E61" s="234">
        <v>217</v>
      </c>
      <c r="F61" s="235"/>
      <c r="G61" s="236">
        <f>ROUND(E61*F61,2)</f>
        <v>0</v>
      </c>
      <c r="H61" s="235"/>
      <c r="I61" s="236">
        <f>ROUND(E61*H61,2)</f>
        <v>0</v>
      </c>
      <c r="J61" s="235"/>
      <c r="K61" s="236">
        <f>ROUND(E61*J61,2)</f>
        <v>0</v>
      </c>
      <c r="L61" s="236">
        <v>21</v>
      </c>
      <c r="M61" s="236">
        <f>G61*(1+L61/100)</f>
        <v>0</v>
      </c>
      <c r="N61" s="234">
        <v>1.7600000000000001E-3</v>
      </c>
      <c r="O61" s="234">
        <f>ROUND(E61*N61,2)</f>
        <v>0.38</v>
      </c>
      <c r="P61" s="234">
        <v>0</v>
      </c>
      <c r="Q61" s="234">
        <f>ROUND(E61*P61,2)</f>
        <v>0</v>
      </c>
      <c r="R61" s="236" t="s">
        <v>254</v>
      </c>
      <c r="S61" s="236" t="s">
        <v>148</v>
      </c>
      <c r="T61" s="237" t="s">
        <v>148</v>
      </c>
      <c r="U61" s="221">
        <v>8.0000000000000002E-3</v>
      </c>
      <c r="V61" s="221">
        <f>ROUND(E61*U61,2)</f>
        <v>1.74</v>
      </c>
      <c r="W61" s="221"/>
      <c r="X61" s="221" t="s">
        <v>196</v>
      </c>
      <c r="Y61" s="221" t="s">
        <v>151</v>
      </c>
      <c r="Z61" s="210"/>
      <c r="AA61" s="210"/>
      <c r="AB61" s="210"/>
      <c r="AC61" s="210"/>
      <c r="AD61" s="210"/>
      <c r="AE61" s="210"/>
      <c r="AF61" s="210"/>
      <c r="AG61" s="210" t="s">
        <v>197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2" x14ac:dyDescent="0.2">
      <c r="A62" s="217"/>
      <c r="B62" s="218"/>
      <c r="C62" s="263" t="s">
        <v>262</v>
      </c>
      <c r="D62" s="254"/>
      <c r="E62" s="255">
        <v>7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201</v>
      </c>
      <c r="AH62" s="210">
        <v>5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4" t="s">
        <v>263</v>
      </c>
      <c r="D63" s="256"/>
      <c r="E63" s="257">
        <v>210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201</v>
      </c>
      <c r="AH63" s="210">
        <v>4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31">
        <v>15</v>
      </c>
      <c r="B64" s="232" t="s">
        <v>264</v>
      </c>
      <c r="C64" s="248" t="s">
        <v>265</v>
      </c>
      <c r="D64" s="233" t="s">
        <v>224</v>
      </c>
      <c r="E64" s="234">
        <v>7</v>
      </c>
      <c r="F64" s="235"/>
      <c r="G64" s="236">
        <f>ROUND(E64*F64,2)</f>
        <v>0</v>
      </c>
      <c r="H64" s="235"/>
      <c r="I64" s="236">
        <f>ROUND(E64*H64,2)</f>
        <v>0</v>
      </c>
      <c r="J64" s="235"/>
      <c r="K64" s="236">
        <f>ROUND(E64*J64,2)</f>
        <v>0</v>
      </c>
      <c r="L64" s="236">
        <v>21</v>
      </c>
      <c r="M64" s="236">
        <f>G64*(1+L64/100)</f>
        <v>0</v>
      </c>
      <c r="N64" s="234">
        <v>0</v>
      </c>
      <c r="O64" s="234">
        <f>ROUND(E64*N64,2)</f>
        <v>0</v>
      </c>
      <c r="P64" s="234">
        <v>0</v>
      </c>
      <c r="Q64" s="234">
        <f>ROUND(E64*P64,2)</f>
        <v>0</v>
      </c>
      <c r="R64" s="236" t="s">
        <v>254</v>
      </c>
      <c r="S64" s="236" t="s">
        <v>148</v>
      </c>
      <c r="T64" s="237" t="s">
        <v>148</v>
      </c>
      <c r="U64" s="221">
        <v>0.13100000000000001</v>
      </c>
      <c r="V64" s="221">
        <f>ROUND(E64*U64,2)</f>
        <v>0.92</v>
      </c>
      <c r="W64" s="221"/>
      <c r="X64" s="221" t="s">
        <v>196</v>
      </c>
      <c r="Y64" s="221" t="s">
        <v>151</v>
      </c>
      <c r="Z64" s="210"/>
      <c r="AA64" s="210"/>
      <c r="AB64" s="210"/>
      <c r="AC64" s="210"/>
      <c r="AD64" s="210"/>
      <c r="AE64" s="210"/>
      <c r="AF64" s="210"/>
      <c r="AG64" s="210" t="s">
        <v>197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2" t="s">
        <v>266</v>
      </c>
      <c r="D65" s="258"/>
      <c r="E65" s="258"/>
      <c r="F65" s="258"/>
      <c r="G65" s="258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199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3" t="s">
        <v>262</v>
      </c>
      <c r="D66" s="254"/>
      <c r="E66" s="255">
        <v>7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201</v>
      </c>
      <c r="AH66" s="210">
        <v>5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ht="22.5" outlineLevel="1" x14ac:dyDescent="0.2">
      <c r="A67" s="231">
        <v>16</v>
      </c>
      <c r="B67" s="232" t="s">
        <v>267</v>
      </c>
      <c r="C67" s="248" t="s">
        <v>268</v>
      </c>
      <c r="D67" s="233" t="s">
        <v>224</v>
      </c>
      <c r="E67" s="234">
        <v>169</v>
      </c>
      <c r="F67" s="235"/>
      <c r="G67" s="236">
        <f>ROUND(E67*F67,2)</f>
        <v>0</v>
      </c>
      <c r="H67" s="235"/>
      <c r="I67" s="236">
        <f>ROUND(E67*H67,2)</f>
        <v>0</v>
      </c>
      <c r="J67" s="235"/>
      <c r="K67" s="236">
        <f>ROUND(E67*J67,2)</f>
        <v>0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/>
      <c r="S67" s="236" t="s">
        <v>180</v>
      </c>
      <c r="T67" s="237" t="s">
        <v>149</v>
      </c>
      <c r="U67" s="221">
        <v>0</v>
      </c>
      <c r="V67" s="221">
        <f>ROUND(E67*U67,2)</f>
        <v>0</v>
      </c>
      <c r="W67" s="221"/>
      <c r="X67" s="221" t="s">
        <v>196</v>
      </c>
      <c r="Y67" s="221" t="s">
        <v>151</v>
      </c>
      <c r="Z67" s="210"/>
      <c r="AA67" s="210"/>
      <c r="AB67" s="210"/>
      <c r="AC67" s="210"/>
      <c r="AD67" s="210"/>
      <c r="AE67" s="210"/>
      <c r="AF67" s="210"/>
      <c r="AG67" s="210" t="s">
        <v>197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3" t="s">
        <v>269</v>
      </c>
      <c r="D68" s="254"/>
      <c r="E68" s="255">
        <v>176</v>
      </c>
      <c r="F68" s="221"/>
      <c r="G68" s="221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201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17"/>
      <c r="B69" s="218"/>
      <c r="C69" s="263" t="s">
        <v>270</v>
      </c>
      <c r="D69" s="254"/>
      <c r="E69" s="255">
        <v>-7</v>
      </c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201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x14ac:dyDescent="0.2">
      <c r="A70" s="224" t="s">
        <v>143</v>
      </c>
      <c r="B70" s="225" t="s">
        <v>84</v>
      </c>
      <c r="C70" s="247" t="s">
        <v>85</v>
      </c>
      <c r="D70" s="226"/>
      <c r="E70" s="227"/>
      <c r="F70" s="228"/>
      <c r="G70" s="228">
        <f>SUMIF(AG71:AG74,"&lt;&gt;NOR",G71:G74)</f>
        <v>0</v>
      </c>
      <c r="H70" s="228"/>
      <c r="I70" s="228">
        <f>SUM(I71:I74)</f>
        <v>0</v>
      </c>
      <c r="J70" s="228"/>
      <c r="K70" s="228">
        <f>SUM(K71:K74)</f>
        <v>0</v>
      </c>
      <c r="L70" s="228"/>
      <c r="M70" s="228">
        <f>SUM(M71:M74)</f>
        <v>0</v>
      </c>
      <c r="N70" s="227"/>
      <c r="O70" s="227">
        <f>SUM(O71:O74)</f>
        <v>0</v>
      </c>
      <c r="P70" s="227"/>
      <c r="Q70" s="227">
        <f>SUM(Q71:Q74)</f>
        <v>0</v>
      </c>
      <c r="R70" s="228"/>
      <c r="S70" s="228"/>
      <c r="T70" s="229"/>
      <c r="U70" s="223"/>
      <c r="V70" s="223">
        <f>SUM(V71:V74)</f>
        <v>13.67</v>
      </c>
      <c r="W70" s="223"/>
      <c r="X70" s="223"/>
      <c r="Y70" s="223"/>
      <c r="AG70" t="s">
        <v>144</v>
      </c>
    </row>
    <row r="71" spans="1:60" outlineLevel="1" x14ac:dyDescent="0.2">
      <c r="A71" s="231">
        <v>17</v>
      </c>
      <c r="B71" s="232" t="s">
        <v>271</v>
      </c>
      <c r="C71" s="248" t="s">
        <v>272</v>
      </c>
      <c r="D71" s="233" t="s">
        <v>194</v>
      </c>
      <c r="E71" s="234">
        <v>911.07</v>
      </c>
      <c r="F71" s="235"/>
      <c r="G71" s="236">
        <f>ROUND(E71*F71,2)</f>
        <v>0</v>
      </c>
      <c r="H71" s="235"/>
      <c r="I71" s="236">
        <f>ROUND(E71*H71,2)</f>
        <v>0</v>
      </c>
      <c r="J71" s="235"/>
      <c r="K71" s="236">
        <f>ROUND(E71*J71,2)</f>
        <v>0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216</v>
      </c>
      <c r="S71" s="236" t="s">
        <v>148</v>
      </c>
      <c r="T71" s="237" t="s">
        <v>148</v>
      </c>
      <c r="U71" s="221">
        <v>1.4999999999999999E-2</v>
      </c>
      <c r="V71" s="221">
        <f>ROUND(E71*U71,2)</f>
        <v>13.67</v>
      </c>
      <c r="W71" s="221"/>
      <c r="X71" s="221" t="s">
        <v>196</v>
      </c>
      <c r="Y71" s="221" t="s">
        <v>151</v>
      </c>
      <c r="Z71" s="210"/>
      <c r="AA71" s="210"/>
      <c r="AB71" s="210"/>
      <c r="AC71" s="210"/>
      <c r="AD71" s="210"/>
      <c r="AE71" s="210"/>
      <c r="AF71" s="210"/>
      <c r="AG71" s="210" t="s">
        <v>197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17"/>
      <c r="B72" s="218"/>
      <c r="C72" s="263" t="s">
        <v>273</v>
      </c>
      <c r="D72" s="254"/>
      <c r="E72" s="255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201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3" t="s">
        <v>274</v>
      </c>
      <c r="D73" s="254"/>
      <c r="E73" s="255">
        <v>897.91</v>
      </c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201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3" t="s">
        <v>275</v>
      </c>
      <c r="D74" s="254"/>
      <c r="E74" s="255">
        <v>13.16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201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x14ac:dyDescent="0.2">
      <c r="A75" s="224" t="s">
        <v>143</v>
      </c>
      <c r="B75" s="225" t="s">
        <v>86</v>
      </c>
      <c r="C75" s="247" t="s">
        <v>87</v>
      </c>
      <c r="D75" s="226"/>
      <c r="E75" s="227"/>
      <c r="F75" s="228"/>
      <c r="G75" s="228">
        <f>SUMIF(AG76:AG92,"&lt;&gt;NOR",G76:G92)</f>
        <v>0</v>
      </c>
      <c r="H75" s="228"/>
      <c r="I75" s="228">
        <f>SUM(I76:I92)</f>
        <v>0</v>
      </c>
      <c r="J75" s="228"/>
      <c r="K75" s="228">
        <f>SUM(K76:K92)</f>
        <v>0</v>
      </c>
      <c r="L75" s="228"/>
      <c r="M75" s="228">
        <f>SUM(M76:M92)</f>
        <v>0</v>
      </c>
      <c r="N75" s="227"/>
      <c r="O75" s="227">
        <f>SUM(O76:O92)</f>
        <v>1.85</v>
      </c>
      <c r="P75" s="227"/>
      <c r="Q75" s="227">
        <f>SUM(Q76:Q92)</f>
        <v>349.45</v>
      </c>
      <c r="R75" s="228"/>
      <c r="S75" s="228"/>
      <c r="T75" s="229"/>
      <c r="U75" s="223"/>
      <c r="V75" s="223">
        <f>SUM(V76:V92)</f>
        <v>837.87</v>
      </c>
      <c r="W75" s="223"/>
      <c r="X75" s="223"/>
      <c r="Y75" s="223"/>
      <c r="AG75" t="s">
        <v>144</v>
      </c>
    </row>
    <row r="76" spans="1:60" ht="22.5" outlineLevel="1" x14ac:dyDescent="0.2">
      <c r="A76" s="231">
        <v>18</v>
      </c>
      <c r="B76" s="232" t="s">
        <v>276</v>
      </c>
      <c r="C76" s="248" t="s">
        <v>277</v>
      </c>
      <c r="D76" s="233" t="s">
        <v>194</v>
      </c>
      <c r="E76" s="234">
        <v>832.33</v>
      </c>
      <c r="F76" s="235"/>
      <c r="G76" s="236">
        <f>ROUND(E76*F76,2)</f>
        <v>0</v>
      </c>
      <c r="H76" s="235"/>
      <c r="I76" s="236">
        <f>ROUND(E76*H76,2)</f>
        <v>0</v>
      </c>
      <c r="J76" s="235"/>
      <c r="K76" s="236">
        <f>ROUND(E76*J76,2)</f>
        <v>0</v>
      </c>
      <c r="L76" s="236">
        <v>21</v>
      </c>
      <c r="M76" s="236">
        <f>G76*(1+L76/100)</f>
        <v>0</v>
      </c>
      <c r="N76" s="234">
        <v>2.2200000000000002E-3</v>
      </c>
      <c r="O76" s="234">
        <f>ROUND(E76*N76,2)</f>
        <v>1.85</v>
      </c>
      <c r="P76" s="234">
        <v>0.17100000000000001</v>
      </c>
      <c r="Q76" s="234">
        <f>ROUND(E76*P76,2)</f>
        <v>142.33000000000001</v>
      </c>
      <c r="R76" s="236" t="s">
        <v>278</v>
      </c>
      <c r="S76" s="236" t="s">
        <v>148</v>
      </c>
      <c r="T76" s="237" t="s">
        <v>148</v>
      </c>
      <c r="U76" s="221">
        <v>0.77300000000000002</v>
      </c>
      <c r="V76" s="221">
        <f>ROUND(E76*U76,2)</f>
        <v>643.39</v>
      </c>
      <c r="W76" s="221"/>
      <c r="X76" s="221" t="s">
        <v>196</v>
      </c>
      <c r="Y76" s="221" t="s">
        <v>151</v>
      </c>
      <c r="Z76" s="210"/>
      <c r="AA76" s="210"/>
      <c r="AB76" s="210"/>
      <c r="AC76" s="210"/>
      <c r="AD76" s="210"/>
      <c r="AE76" s="210"/>
      <c r="AF76" s="210"/>
      <c r="AG76" s="210" t="s">
        <v>197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2" x14ac:dyDescent="0.2">
      <c r="A77" s="217"/>
      <c r="B77" s="218"/>
      <c r="C77" s="262" t="s">
        <v>279</v>
      </c>
      <c r="D77" s="258"/>
      <c r="E77" s="258"/>
      <c r="F77" s="258"/>
      <c r="G77" s="258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199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38" t="str">
        <f>C77</f>
        <v>nebo vybourání otvorů jakýchkoliv rozměrů, včetně pomocného lešení o výšce podlahy do 1900 mm a pro zatížení do 1,5 kPa  (150 kg/m2),</v>
      </c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3" t="s">
        <v>280</v>
      </c>
      <c r="D78" s="254"/>
      <c r="E78" s="255">
        <v>832.33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201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2.5" outlineLevel="1" x14ac:dyDescent="0.2">
      <c r="A79" s="231">
        <v>19</v>
      </c>
      <c r="B79" s="232" t="s">
        <v>281</v>
      </c>
      <c r="C79" s="248" t="s">
        <v>282</v>
      </c>
      <c r="D79" s="233" t="s">
        <v>244</v>
      </c>
      <c r="E79" s="234">
        <v>146.82301000000001</v>
      </c>
      <c r="F79" s="235"/>
      <c r="G79" s="236">
        <f>ROUND(E79*F79,2)</f>
        <v>0</v>
      </c>
      <c r="H79" s="235"/>
      <c r="I79" s="236">
        <f>ROUND(E79*H79,2)</f>
        <v>0</v>
      </c>
      <c r="J79" s="235"/>
      <c r="K79" s="236">
        <f>ROUND(E79*J79,2)</f>
        <v>0</v>
      </c>
      <c r="L79" s="236">
        <v>21</v>
      </c>
      <c r="M79" s="236">
        <f>G79*(1+L79/100)</f>
        <v>0</v>
      </c>
      <c r="N79" s="234">
        <v>0</v>
      </c>
      <c r="O79" s="234">
        <f>ROUND(E79*N79,2)</f>
        <v>0</v>
      </c>
      <c r="P79" s="234">
        <v>1.4</v>
      </c>
      <c r="Q79" s="234">
        <f>ROUND(E79*P79,2)</f>
        <v>205.55</v>
      </c>
      <c r="R79" s="236" t="s">
        <v>278</v>
      </c>
      <c r="S79" s="236" t="s">
        <v>148</v>
      </c>
      <c r="T79" s="237" t="s">
        <v>148</v>
      </c>
      <c r="U79" s="221">
        <v>1.2569999999999999</v>
      </c>
      <c r="V79" s="221">
        <f>ROUND(E79*U79,2)</f>
        <v>184.56</v>
      </c>
      <c r="W79" s="221"/>
      <c r="X79" s="221" t="s">
        <v>196</v>
      </c>
      <c r="Y79" s="221" t="s">
        <v>151</v>
      </c>
      <c r="Z79" s="210"/>
      <c r="AA79" s="210"/>
      <c r="AB79" s="210"/>
      <c r="AC79" s="210"/>
      <c r="AD79" s="210"/>
      <c r="AE79" s="210"/>
      <c r="AF79" s="210"/>
      <c r="AG79" s="210" t="s">
        <v>197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3" t="s">
        <v>283</v>
      </c>
      <c r="D80" s="254"/>
      <c r="E80" s="255">
        <v>146.82301000000001</v>
      </c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201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31">
        <v>20</v>
      </c>
      <c r="B81" s="232" t="s">
        <v>284</v>
      </c>
      <c r="C81" s="248" t="s">
        <v>285</v>
      </c>
      <c r="D81" s="233" t="s">
        <v>286</v>
      </c>
      <c r="E81" s="234">
        <v>3</v>
      </c>
      <c r="F81" s="235"/>
      <c r="G81" s="236">
        <f>ROUND(E81*F81,2)</f>
        <v>0</v>
      </c>
      <c r="H81" s="235"/>
      <c r="I81" s="236">
        <f>ROUND(E81*H81,2)</f>
        <v>0</v>
      </c>
      <c r="J81" s="235"/>
      <c r="K81" s="236">
        <f>ROUND(E81*J81,2)</f>
        <v>0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 t="s">
        <v>278</v>
      </c>
      <c r="S81" s="236" t="s">
        <v>148</v>
      </c>
      <c r="T81" s="237" t="s">
        <v>148</v>
      </c>
      <c r="U81" s="221">
        <v>0.06</v>
      </c>
      <c r="V81" s="221">
        <f>ROUND(E81*U81,2)</f>
        <v>0.18</v>
      </c>
      <c r="W81" s="221"/>
      <c r="X81" s="221" t="s">
        <v>196</v>
      </c>
      <c r="Y81" s="221" t="s">
        <v>151</v>
      </c>
      <c r="Z81" s="210"/>
      <c r="AA81" s="210"/>
      <c r="AB81" s="210"/>
      <c r="AC81" s="210"/>
      <c r="AD81" s="210"/>
      <c r="AE81" s="210"/>
      <c r="AF81" s="210"/>
      <c r="AG81" s="210" t="s">
        <v>197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17"/>
      <c r="B82" s="218"/>
      <c r="C82" s="262" t="s">
        <v>287</v>
      </c>
      <c r="D82" s="258"/>
      <c r="E82" s="258"/>
      <c r="F82" s="258"/>
      <c r="G82" s="258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199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2" x14ac:dyDescent="0.2">
      <c r="A83" s="217"/>
      <c r="B83" s="218"/>
      <c r="C83" s="263" t="s">
        <v>288</v>
      </c>
      <c r="D83" s="254"/>
      <c r="E83" s="255">
        <v>3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201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">
      <c r="A84" s="231">
        <v>21</v>
      </c>
      <c r="B84" s="232" t="s">
        <v>289</v>
      </c>
      <c r="C84" s="248" t="s">
        <v>290</v>
      </c>
      <c r="D84" s="233" t="s">
        <v>286</v>
      </c>
      <c r="E84" s="234">
        <v>1</v>
      </c>
      <c r="F84" s="235"/>
      <c r="G84" s="236">
        <f>ROUND(E84*F84,2)</f>
        <v>0</v>
      </c>
      <c r="H84" s="235"/>
      <c r="I84" s="236">
        <f>ROUND(E84*H84,2)</f>
        <v>0</v>
      </c>
      <c r="J84" s="235"/>
      <c r="K84" s="236">
        <f>ROUND(E84*J84,2)</f>
        <v>0</v>
      </c>
      <c r="L84" s="236">
        <v>21</v>
      </c>
      <c r="M84" s="236">
        <f>G84*(1+L84/100)</f>
        <v>0</v>
      </c>
      <c r="N84" s="234">
        <v>0</v>
      </c>
      <c r="O84" s="234">
        <f>ROUND(E84*N84,2)</f>
        <v>0</v>
      </c>
      <c r="P84" s="234">
        <v>0</v>
      </c>
      <c r="Q84" s="234">
        <f>ROUND(E84*P84,2)</f>
        <v>0</v>
      </c>
      <c r="R84" s="236" t="s">
        <v>278</v>
      </c>
      <c r="S84" s="236" t="s">
        <v>148</v>
      </c>
      <c r="T84" s="237" t="s">
        <v>148</v>
      </c>
      <c r="U84" s="221">
        <v>0.08</v>
      </c>
      <c r="V84" s="221">
        <f>ROUND(E84*U84,2)</f>
        <v>0.08</v>
      </c>
      <c r="W84" s="221"/>
      <c r="X84" s="221" t="s">
        <v>196</v>
      </c>
      <c r="Y84" s="221" t="s">
        <v>151</v>
      </c>
      <c r="Z84" s="210"/>
      <c r="AA84" s="210"/>
      <c r="AB84" s="210"/>
      <c r="AC84" s="210"/>
      <c r="AD84" s="210"/>
      <c r="AE84" s="210"/>
      <c r="AF84" s="210"/>
      <c r="AG84" s="210" t="s">
        <v>197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287</v>
      </c>
      <c r="D85" s="258"/>
      <c r="E85" s="258"/>
      <c r="F85" s="258"/>
      <c r="G85" s="258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199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17"/>
      <c r="B86" s="218"/>
      <c r="C86" s="263" t="s">
        <v>291</v>
      </c>
      <c r="D86" s="254"/>
      <c r="E86" s="255">
        <v>1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201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33.75" outlineLevel="1" x14ac:dyDescent="0.2">
      <c r="A87" s="231">
        <v>22</v>
      </c>
      <c r="B87" s="232" t="s">
        <v>292</v>
      </c>
      <c r="C87" s="248" t="s">
        <v>293</v>
      </c>
      <c r="D87" s="233" t="s">
        <v>194</v>
      </c>
      <c r="E87" s="234">
        <v>1.0092000000000001</v>
      </c>
      <c r="F87" s="235"/>
      <c r="G87" s="236">
        <f>ROUND(E87*F87,2)</f>
        <v>0</v>
      </c>
      <c r="H87" s="235"/>
      <c r="I87" s="236">
        <f>ROUND(E87*H87,2)</f>
        <v>0</v>
      </c>
      <c r="J87" s="235"/>
      <c r="K87" s="236">
        <f>ROUND(E87*J87,2)</f>
        <v>0</v>
      </c>
      <c r="L87" s="236">
        <v>21</v>
      </c>
      <c r="M87" s="236">
        <f>G87*(1+L87/100)</f>
        <v>0</v>
      </c>
      <c r="N87" s="234">
        <v>3.0400000000000002E-3</v>
      </c>
      <c r="O87" s="234">
        <f>ROUND(E87*N87,2)</f>
        <v>0</v>
      </c>
      <c r="P87" s="234">
        <v>6.5000000000000002E-2</v>
      </c>
      <c r="Q87" s="234">
        <f>ROUND(E87*P87,2)</f>
        <v>7.0000000000000007E-2</v>
      </c>
      <c r="R87" s="236" t="s">
        <v>278</v>
      </c>
      <c r="S87" s="236" t="s">
        <v>148</v>
      </c>
      <c r="T87" s="237" t="s">
        <v>148</v>
      </c>
      <c r="U87" s="221">
        <v>0.91300000000000003</v>
      </c>
      <c r="V87" s="221">
        <f>ROUND(E87*U87,2)</f>
        <v>0.92</v>
      </c>
      <c r="W87" s="221"/>
      <c r="X87" s="221" t="s">
        <v>196</v>
      </c>
      <c r="Y87" s="221" t="s">
        <v>151</v>
      </c>
      <c r="Z87" s="210"/>
      <c r="AA87" s="210"/>
      <c r="AB87" s="210"/>
      <c r="AC87" s="210"/>
      <c r="AD87" s="210"/>
      <c r="AE87" s="210"/>
      <c r="AF87" s="210"/>
      <c r="AG87" s="210" t="s">
        <v>197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2" x14ac:dyDescent="0.2">
      <c r="A88" s="217"/>
      <c r="B88" s="218"/>
      <c r="C88" s="263" t="s">
        <v>294</v>
      </c>
      <c r="D88" s="254"/>
      <c r="E88" s="255">
        <v>1.0092000000000001</v>
      </c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201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33.75" outlineLevel="1" x14ac:dyDescent="0.2">
      <c r="A89" s="231">
        <v>23</v>
      </c>
      <c r="B89" s="232" t="s">
        <v>295</v>
      </c>
      <c r="C89" s="248" t="s">
        <v>296</v>
      </c>
      <c r="D89" s="233" t="s">
        <v>194</v>
      </c>
      <c r="E89" s="234">
        <v>1.8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4">
        <v>1.17E-3</v>
      </c>
      <c r="O89" s="234">
        <f>ROUND(E89*N89,2)</f>
        <v>0</v>
      </c>
      <c r="P89" s="234">
        <v>7.5999999999999998E-2</v>
      </c>
      <c r="Q89" s="234">
        <f>ROUND(E89*P89,2)</f>
        <v>0.14000000000000001</v>
      </c>
      <c r="R89" s="236" t="s">
        <v>278</v>
      </c>
      <c r="S89" s="236" t="s">
        <v>148</v>
      </c>
      <c r="T89" s="237" t="s">
        <v>148</v>
      </c>
      <c r="U89" s="221">
        <v>0.93899999999999995</v>
      </c>
      <c r="V89" s="221">
        <f>ROUND(E89*U89,2)</f>
        <v>1.69</v>
      </c>
      <c r="W89" s="221"/>
      <c r="X89" s="221" t="s">
        <v>196</v>
      </c>
      <c r="Y89" s="221" t="s">
        <v>151</v>
      </c>
      <c r="Z89" s="210"/>
      <c r="AA89" s="210"/>
      <c r="AB89" s="210"/>
      <c r="AC89" s="210"/>
      <c r="AD89" s="210"/>
      <c r="AE89" s="210"/>
      <c r="AF89" s="210"/>
      <c r="AG89" s="210" t="s">
        <v>197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3" t="s">
        <v>297</v>
      </c>
      <c r="D90" s="254"/>
      <c r="E90" s="255">
        <v>1.8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201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2.5" outlineLevel="1" x14ac:dyDescent="0.2">
      <c r="A91" s="231">
        <v>24</v>
      </c>
      <c r="B91" s="232" t="s">
        <v>298</v>
      </c>
      <c r="C91" s="248" t="s">
        <v>299</v>
      </c>
      <c r="D91" s="233" t="s">
        <v>194</v>
      </c>
      <c r="E91" s="234">
        <v>46.980600000000003</v>
      </c>
      <c r="F91" s="235"/>
      <c r="G91" s="236">
        <f>ROUND(E91*F91,2)</f>
        <v>0</v>
      </c>
      <c r="H91" s="235"/>
      <c r="I91" s="236">
        <f>ROUND(E91*H91,2)</f>
        <v>0</v>
      </c>
      <c r="J91" s="235"/>
      <c r="K91" s="236">
        <f>ROUND(E91*J91,2)</f>
        <v>0</v>
      </c>
      <c r="L91" s="236">
        <v>21</v>
      </c>
      <c r="M91" s="236">
        <f>G91*(1+L91/100)</f>
        <v>0</v>
      </c>
      <c r="N91" s="234">
        <v>0</v>
      </c>
      <c r="O91" s="234">
        <f>ROUND(E91*N91,2)</f>
        <v>0</v>
      </c>
      <c r="P91" s="234">
        <v>2.9000000000000001E-2</v>
      </c>
      <c r="Q91" s="234">
        <f>ROUND(E91*P91,2)</f>
        <v>1.36</v>
      </c>
      <c r="R91" s="236" t="s">
        <v>278</v>
      </c>
      <c r="S91" s="236" t="s">
        <v>148</v>
      </c>
      <c r="T91" s="237" t="s">
        <v>148</v>
      </c>
      <c r="U91" s="221">
        <v>0.15</v>
      </c>
      <c r="V91" s="221">
        <f>ROUND(E91*U91,2)</f>
        <v>7.05</v>
      </c>
      <c r="W91" s="221"/>
      <c r="X91" s="221" t="s">
        <v>196</v>
      </c>
      <c r="Y91" s="221" t="s">
        <v>151</v>
      </c>
      <c r="Z91" s="210"/>
      <c r="AA91" s="210"/>
      <c r="AB91" s="210"/>
      <c r="AC91" s="210"/>
      <c r="AD91" s="210"/>
      <c r="AE91" s="210"/>
      <c r="AF91" s="210"/>
      <c r="AG91" s="210" t="s">
        <v>197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3" t="s">
        <v>221</v>
      </c>
      <c r="D92" s="254"/>
      <c r="E92" s="255">
        <v>46.980600000000003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201</v>
      </c>
      <c r="AH92" s="210">
        <v>5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">
      <c r="A93" s="224" t="s">
        <v>143</v>
      </c>
      <c r="B93" s="225" t="s">
        <v>88</v>
      </c>
      <c r="C93" s="247" t="s">
        <v>89</v>
      </c>
      <c r="D93" s="226"/>
      <c r="E93" s="227"/>
      <c r="F93" s="228"/>
      <c r="G93" s="228">
        <f>SUMIF(AG94:AG98,"&lt;&gt;NOR",G94:G98)</f>
        <v>0</v>
      </c>
      <c r="H93" s="228"/>
      <c r="I93" s="228">
        <f>SUM(I94:I98)</f>
        <v>0</v>
      </c>
      <c r="J93" s="228"/>
      <c r="K93" s="228">
        <f>SUM(K94:K98)</f>
        <v>0</v>
      </c>
      <c r="L93" s="228"/>
      <c r="M93" s="228">
        <f>SUM(M94:M98)</f>
        <v>0</v>
      </c>
      <c r="N93" s="227"/>
      <c r="O93" s="227">
        <f>SUM(O94:O98)</f>
        <v>0</v>
      </c>
      <c r="P93" s="227"/>
      <c r="Q93" s="227">
        <f>SUM(Q94:Q98)</f>
        <v>0</v>
      </c>
      <c r="R93" s="228"/>
      <c r="S93" s="228"/>
      <c r="T93" s="229"/>
      <c r="U93" s="223"/>
      <c r="V93" s="223">
        <f>SUM(V94:V98)</f>
        <v>105.54</v>
      </c>
      <c r="W93" s="223"/>
      <c r="X93" s="223"/>
      <c r="Y93" s="223"/>
      <c r="AG93" t="s">
        <v>144</v>
      </c>
    </row>
    <row r="94" spans="1:60" ht="22.5" outlineLevel="1" x14ac:dyDescent="0.2">
      <c r="A94" s="231">
        <v>25</v>
      </c>
      <c r="B94" s="232" t="s">
        <v>300</v>
      </c>
      <c r="C94" s="248" t="s">
        <v>301</v>
      </c>
      <c r="D94" s="233" t="s">
        <v>302</v>
      </c>
      <c r="E94" s="234">
        <v>40.95532</v>
      </c>
      <c r="F94" s="235"/>
      <c r="G94" s="236">
        <f>ROUND(E94*F94,2)</f>
        <v>0</v>
      </c>
      <c r="H94" s="235"/>
      <c r="I94" s="236">
        <f>ROUND(E94*H94,2)</f>
        <v>0</v>
      </c>
      <c r="J94" s="235"/>
      <c r="K94" s="236">
        <f>ROUND(E94*J94,2)</f>
        <v>0</v>
      </c>
      <c r="L94" s="236">
        <v>21</v>
      </c>
      <c r="M94" s="236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6" t="s">
        <v>216</v>
      </c>
      <c r="S94" s="236" t="s">
        <v>148</v>
      </c>
      <c r="T94" s="237" t="s">
        <v>148</v>
      </c>
      <c r="U94" s="221">
        <v>2.577</v>
      </c>
      <c r="V94" s="221">
        <f>ROUND(E94*U94,2)</f>
        <v>105.54</v>
      </c>
      <c r="W94" s="221"/>
      <c r="X94" s="221" t="s">
        <v>303</v>
      </c>
      <c r="Y94" s="221" t="s">
        <v>151</v>
      </c>
      <c r="Z94" s="210"/>
      <c r="AA94" s="210"/>
      <c r="AB94" s="210"/>
      <c r="AC94" s="210"/>
      <c r="AD94" s="210"/>
      <c r="AE94" s="210"/>
      <c r="AF94" s="210"/>
      <c r="AG94" s="210" t="s">
        <v>304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305</v>
      </c>
      <c r="D95" s="258"/>
      <c r="E95" s="258"/>
      <c r="F95" s="258"/>
      <c r="G95" s="258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199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3" t="s">
        <v>306</v>
      </c>
      <c r="D96" s="254"/>
      <c r="E96" s="255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201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3" t="s">
        <v>307</v>
      </c>
      <c r="D97" s="254"/>
      <c r="E97" s="255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201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3" t="s">
        <v>308</v>
      </c>
      <c r="D98" s="254"/>
      <c r="E98" s="255">
        <v>40.95532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201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x14ac:dyDescent="0.2">
      <c r="A99" s="224" t="s">
        <v>143</v>
      </c>
      <c r="B99" s="225" t="s">
        <v>90</v>
      </c>
      <c r="C99" s="247" t="s">
        <v>91</v>
      </c>
      <c r="D99" s="226"/>
      <c r="E99" s="227"/>
      <c r="F99" s="228"/>
      <c r="G99" s="228">
        <f>SUMIF(AG100:AG199,"&lt;&gt;NOR",G100:G199)</f>
        <v>0</v>
      </c>
      <c r="H99" s="228"/>
      <c r="I99" s="228">
        <f>SUM(I100:I199)</f>
        <v>0</v>
      </c>
      <c r="J99" s="228"/>
      <c r="K99" s="228">
        <f>SUM(K100:K199)</f>
        <v>0</v>
      </c>
      <c r="L99" s="228"/>
      <c r="M99" s="228">
        <f>SUM(M100:M199)</f>
        <v>0</v>
      </c>
      <c r="N99" s="227"/>
      <c r="O99" s="227">
        <f>SUM(O100:O199)</f>
        <v>9.84</v>
      </c>
      <c r="P99" s="227"/>
      <c r="Q99" s="227">
        <f>SUM(Q100:Q199)</f>
        <v>35.61</v>
      </c>
      <c r="R99" s="228"/>
      <c r="S99" s="228"/>
      <c r="T99" s="229"/>
      <c r="U99" s="223"/>
      <c r="V99" s="223">
        <f>SUM(V100:V199)</f>
        <v>1651.8300000000002</v>
      </c>
      <c r="W99" s="223"/>
      <c r="X99" s="223"/>
      <c r="Y99" s="223"/>
      <c r="AG99" t="s">
        <v>144</v>
      </c>
    </row>
    <row r="100" spans="1:60" outlineLevel="1" x14ac:dyDescent="0.2">
      <c r="A100" s="231">
        <v>26</v>
      </c>
      <c r="B100" s="232" t="s">
        <v>309</v>
      </c>
      <c r="C100" s="248" t="s">
        <v>310</v>
      </c>
      <c r="D100" s="233" t="s">
        <v>286</v>
      </c>
      <c r="E100" s="234">
        <v>14</v>
      </c>
      <c r="F100" s="235"/>
      <c r="G100" s="236">
        <f>ROUND(E100*F100,2)</f>
        <v>0</v>
      </c>
      <c r="H100" s="235"/>
      <c r="I100" s="236">
        <f>ROUND(E100*H100,2)</f>
        <v>0</v>
      </c>
      <c r="J100" s="235"/>
      <c r="K100" s="236">
        <f>ROUND(E100*J100,2)</f>
        <v>0</v>
      </c>
      <c r="L100" s="236">
        <v>21</v>
      </c>
      <c r="M100" s="236">
        <f>G100*(1+L100/100)</f>
        <v>0</v>
      </c>
      <c r="N100" s="234">
        <v>1.72E-3</v>
      </c>
      <c r="O100" s="234">
        <f>ROUND(E100*N100,2)</f>
        <v>0.02</v>
      </c>
      <c r="P100" s="234">
        <v>0</v>
      </c>
      <c r="Q100" s="234">
        <f>ROUND(E100*P100,2)</f>
        <v>0</v>
      </c>
      <c r="R100" s="236" t="s">
        <v>311</v>
      </c>
      <c r="S100" s="236" t="s">
        <v>148</v>
      </c>
      <c r="T100" s="237" t="s">
        <v>148</v>
      </c>
      <c r="U100" s="221">
        <v>1.84</v>
      </c>
      <c r="V100" s="221">
        <f>ROUND(E100*U100,2)</f>
        <v>25.76</v>
      </c>
      <c r="W100" s="221"/>
      <c r="X100" s="221" t="s">
        <v>196</v>
      </c>
      <c r="Y100" s="221" t="s">
        <v>151</v>
      </c>
      <c r="Z100" s="210"/>
      <c r="AA100" s="210"/>
      <c r="AB100" s="210"/>
      <c r="AC100" s="210"/>
      <c r="AD100" s="210"/>
      <c r="AE100" s="210"/>
      <c r="AF100" s="210"/>
      <c r="AG100" s="210" t="s">
        <v>197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17"/>
      <c r="B101" s="218"/>
      <c r="C101" s="263" t="s">
        <v>312</v>
      </c>
      <c r="D101" s="254"/>
      <c r="E101" s="255">
        <v>14</v>
      </c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201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31">
        <v>27</v>
      </c>
      <c r="B102" s="232" t="s">
        <v>313</v>
      </c>
      <c r="C102" s="248" t="s">
        <v>314</v>
      </c>
      <c r="D102" s="233" t="s">
        <v>286</v>
      </c>
      <c r="E102" s="234">
        <v>21</v>
      </c>
      <c r="F102" s="235"/>
      <c r="G102" s="236">
        <f>ROUND(E102*F102,2)</f>
        <v>0</v>
      </c>
      <c r="H102" s="235"/>
      <c r="I102" s="236">
        <f>ROUND(E102*H102,2)</f>
        <v>0</v>
      </c>
      <c r="J102" s="235"/>
      <c r="K102" s="236">
        <f>ROUND(E102*J102,2)</f>
        <v>0</v>
      </c>
      <c r="L102" s="236">
        <v>21</v>
      </c>
      <c r="M102" s="236">
        <f>G102*(1+L102/100)</f>
        <v>0</v>
      </c>
      <c r="N102" s="234">
        <v>6.9999999999999994E-5</v>
      </c>
      <c r="O102" s="234">
        <f>ROUND(E102*N102,2)</f>
        <v>0</v>
      </c>
      <c r="P102" s="234">
        <v>0</v>
      </c>
      <c r="Q102" s="234">
        <f>ROUND(E102*P102,2)</f>
        <v>0</v>
      </c>
      <c r="R102" s="236" t="s">
        <v>311</v>
      </c>
      <c r="S102" s="236" t="s">
        <v>148</v>
      </c>
      <c r="T102" s="237" t="s">
        <v>148</v>
      </c>
      <c r="U102" s="221">
        <v>1</v>
      </c>
      <c r="V102" s="221">
        <f>ROUND(E102*U102,2)</f>
        <v>21</v>
      </c>
      <c r="W102" s="221"/>
      <c r="X102" s="221" t="s">
        <v>196</v>
      </c>
      <c r="Y102" s="221" t="s">
        <v>151</v>
      </c>
      <c r="Z102" s="210"/>
      <c r="AA102" s="210"/>
      <c r="AB102" s="210"/>
      <c r="AC102" s="210"/>
      <c r="AD102" s="210"/>
      <c r="AE102" s="210"/>
      <c r="AF102" s="210"/>
      <c r="AG102" s="210" t="s">
        <v>197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3" t="s">
        <v>315</v>
      </c>
      <c r="D103" s="254"/>
      <c r="E103" s="255">
        <v>21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201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2.5" outlineLevel="1" x14ac:dyDescent="0.2">
      <c r="A104" s="231">
        <v>28</v>
      </c>
      <c r="B104" s="232" t="s">
        <v>316</v>
      </c>
      <c r="C104" s="248" t="s">
        <v>317</v>
      </c>
      <c r="D104" s="233" t="s">
        <v>194</v>
      </c>
      <c r="E104" s="234">
        <v>897.91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4">
        <v>0</v>
      </c>
      <c r="O104" s="234">
        <f>ROUND(E104*N104,2)</f>
        <v>0</v>
      </c>
      <c r="P104" s="234">
        <v>0.01</v>
      </c>
      <c r="Q104" s="234">
        <f>ROUND(E104*P104,2)</f>
        <v>8.98</v>
      </c>
      <c r="R104" s="236" t="s">
        <v>311</v>
      </c>
      <c r="S104" s="236" t="s">
        <v>148</v>
      </c>
      <c r="T104" s="237" t="s">
        <v>148</v>
      </c>
      <c r="U104" s="221">
        <v>0.06</v>
      </c>
      <c r="V104" s="221">
        <f>ROUND(E104*U104,2)</f>
        <v>53.87</v>
      </c>
      <c r="W104" s="221"/>
      <c r="X104" s="221" t="s">
        <v>196</v>
      </c>
      <c r="Y104" s="221" t="s">
        <v>151</v>
      </c>
      <c r="Z104" s="210"/>
      <c r="AA104" s="210"/>
      <c r="AB104" s="210"/>
      <c r="AC104" s="210"/>
      <c r="AD104" s="210"/>
      <c r="AE104" s="210"/>
      <c r="AF104" s="210"/>
      <c r="AG104" s="210" t="s">
        <v>197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2" x14ac:dyDescent="0.2">
      <c r="A105" s="217"/>
      <c r="B105" s="218"/>
      <c r="C105" s="263" t="s">
        <v>318</v>
      </c>
      <c r="D105" s="254"/>
      <c r="E105" s="255">
        <v>897.91</v>
      </c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201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22.5" outlineLevel="1" x14ac:dyDescent="0.2">
      <c r="A106" s="231">
        <v>29</v>
      </c>
      <c r="B106" s="232" t="s">
        <v>319</v>
      </c>
      <c r="C106" s="248" t="s">
        <v>320</v>
      </c>
      <c r="D106" s="233" t="s">
        <v>194</v>
      </c>
      <c r="E106" s="234">
        <v>832.33</v>
      </c>
      <c r="F106" s="235"/>
      <c r="G106" s="236">
        <f>ROUND(E106*F106,2)</f>
        <v>0</v>
      </c>
      <c r="H106" s="235"/>
      <c r="I106" s="236">
        <f>ROUND(E106*H106,2)</f>
        <v>0</v>
      </c>
      <c r="J106" s="235"/>
      <c r="K106" s="236">
        <f>ROUND(E106*J106,2)</f>
        <v>0</v>
      </c>
      <c r="L106" s="236">
        <v>21</v>
      </c>
      <c r="M106" s="236">
        <f>G106*(1+L106/100)</f>
        <v>0</v>
      </c>
      <c r="N106" s="234">
        <v>0</v>
      </c>
      <c r="O106" s="234">
        <f>ROUND(E106*N106,2)</f>
        <v>0</v>
      </c>
      <c r="P106" s="234">
        <v>1.4E-2</v>
      </c>
      <c r="Q106" s="234">
        <f>ROUND(E106*P106,2)</f>
        <v>11.65</v>
      </c>
      <c r="R106" s="236" t="s">
        <v>311</v>
      </c>
      <c r="S106" s="236" t="s">
        <v>148</v>
      </c>
      <c r="T106" s="237" t="s">
        <v>148</v>
      </c>
      <c r="U106" s="221">
        <v>6.5000000000000002E-2</v>
      </c>
      <c r="V106" s="221">
        <f>ROUND(E106*U106,2)</f>
        <v>54.1</v>
      </c>
      <c r="W106" s="221"/>
      <c r="X106" s="221" t="s">
        <v>196</v>
      </c>
      <c r="Y106" s="221" t="s">
        <v>151</v>
      </c>
      <c r="Z106" s="210"/>
      <c r="AA106" s="210"/>
      <c r="AB106" s="210"/>
      <c r="AC106" s="210"/>
      <c r="AD106" s="210"/>
      <c r="AE106" s="210"/>
      <c r="AF106" s="210"/>
      <c r="AG106" s="210" t="s">
        <v>197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2" x14ac:dyDescent="0.2">
      <c r="A107" s="217"/>
      <c r="B107" s="218"/>
      <c r="C107" s="263" t="s">
        <v>321</v>
      </c>
      <c r="D107" s="254"/>
      <c r="E107" s="255">
        <v>832.33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201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ht="22.5" outlineLevel="1" x14ac:dyDescent="0.2">
      <c r="A108" s="231">
        <v>30</v>
      </c>
      <c r="B108" s="232" t="s">
        <v>322</v>
      </c>
      <c r="C108" s="248" t="s">
        <v>323</v>
      </c>
      <c r="D108" s="233" t="s">
        <v>194</v>
      </c>
      <c r="E108" s="234">
        <v>2496.9899999999998</v>
      </c>
      <c r="F108" s="235"/>
      <c r="G108" s="236">
        <f>ROUND(E108*F108,2)</f>
        <v>0</v>
      </c>
      <c r="H108" s="235"/>
      <c r="I108" s="236">
        <f>ROUND(E108*H108,2)</f>
        <v>0</v>
      </c>
      <c r="J108" s="235"/>
      <c r="K108" s="236">
        <f>ROUND(E108*J108,2)</f>
        <v>0</v>
      </c>
      <c r="L108" s="236">
        <v>21</v>
      </c>
      <c r="M108" s="236">
        <f>G108*(1+L108/100)</f>
        <v>0</v>
      </c>
      <c r="N108" s="234">
        <v>0</v>
      </c>
      <c r="O108" s="234">
        <f>ROUND(E108*N108,2)</f>
        <v>0</v>
      </c>
      <c r="P108" s="234">
        <v>6.0000000000000001E-3</v>
      </c>
      <c r="Q108" s="234">
        <f>ROUND(E108*P108,2)</f>
        <v>14.98</v>
      </c>
      <c r="R108" s="236" t="s">
        <v>311</v>
      </c>
      <c r="S108" s="236" t="s">
        <v>148</v>
      </c>
      <c r="T108" s="237" t="s">
        <v>148</v>
      </c>
      <c r="U108" s="221">
        <v>6.0000000000000001E-3</v>
      </c>
      <c r="V108" s="221">
        <f>ROUND(E108*U108,2)</f>
        <v>14.98</v>
      </c>
      <c r="W108" s="221"/>
      <c r="X108" s="221" t="s">
        <v>196</v>
      </c>
      <c r="Y108" s="221" t="s">
        <v>151</v>
      </c>
      <c r="Z108" s="210"/>
      <c r="AA108" s="210"/>
      <c r="AB108" s="210"/>
      <c r="AC108" s="210"/>
      <c r="AD108" s="210"/>
      <c r="AE108" s="210"/>
      <c r="AF108" s="210"/>
      <c r="AG108" s="210" t="s">
        <v>197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2" x14ac:dyDescent="0.2">
      <c r="A109" s="217"/>
      <c r="B109" s="218"/>
      <c r="C109" s="263" t="s">
        <v>324</v>
      </c>
      <c r="D109" s="254"/>
      <c r="E109" s="255">
        <v>832.33</v>
      </c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201</v>
      </c>
      <c r="AH109" s="210">
        <v>5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4" t="s">
        <v>325</v>
      </c>
      <c r="D110" s="256"/>
      <c r="E110" s="257">
        <v>1664.66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201</v>
      </c>
      <c r="AH110" s="210">
        <v>4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ht="22.5" outlineLevel="1" x14ac:dyDescent="0.2">
      <c r="A111" s="231">
        <v>31</v>
      </c>
      <c r="B111" s="232" t="s">
        <v>326</v>
      </c>
      <c r="C111" s="248" t="s">
        <v>327</v>
      </c>
      <c r="D111" s="233" t="s">
        <v>194</v>
      </c>
      <c r="E111" s="234">
        <v>897.92</v>
      </c>
      <c r="F111" s="235"/>
      <c r="G111" s="236">
        <f>ROUND(E111*F111,2)</f>
        <v>0</v>
      </c>
      <c r="H111" s="235"/>
      <c r="I111" s="236">
        <f>ROUND(E111*H111,2)</f>
        <v>0</v>
      </c>
      <c r="J111" s="235"/>
      <c r="K111" s="236">
        <f>ROUND(E111*J111,2)</f>
        <v>0</v>
      </c>
      <c r="L111" s="236">
        <v>21</v>
      </c>
      <c r="M111" s="236">
        <f>G111*(1+L111/100)</f>
        <v>0</v>
      </c>
      <c r="N111" s="234">
        <v>3.3E-4</v>
      </c>
      <c r="O111" s="234">
        <f>ROUND(E111*N111,2)</f>
        <v>0.3</v>
      </c>
      <c r="P111" s="234">
        <v>0</v>
      </c>
      <c r="Q111" s="234">
        <f>ROUND(E111*P111,2)</f>
        <v>0</v>
      </c>
      <c r="R111" s="236" t="s">
        <v>311</v>
      </c>
      <c r="S111" s="236" t="s">
        <v>148</v>
      </c>
      <c r="T111" s="237" t="s">
        <v>148</v>
      </c>
      <c r="U111" s="221">
        <v>2.75E-2</v>
      </c>
      <c r="V111" s="221">
        <f>ROUND(E111*U111,2)</f>
        <v>24.69</v>
      </c>
      <c r="W111" s="221"/>
      <c r="X111" s="221" t="s">
        <v>196</v>
      </c>
      <c r="Y111" s="221" t="s">
        <v>151</v>
      </c>
      <c r="Z111" s="210"/>
      <c r="AA111" s="210"/>
      <c r="AB111" s="210"/>
      <c r="AC111" s="210"/>
      <c r="AD111" s="210"/>
      <c r="AE111" s="210"/>
      <c r="AF111" s="210"/>
      <c r="AG111" s="210" t="s">
        <v>197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3" t="s">
        <v>328</v>
      </c>
      <c r="D112" s="254"/>
      <c r="E112" s="255">
        <v>897.92</v>
      </c>
      <c r="F112" s="221"/>
      <c r="G112" s="221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201</v>
      </c>
      <c r="AH112" s="210">
        <v>5</v>
      </c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22.5" outlineLevel="1" x14ac:dyDescent="0.2">
      <c r="A113" s="231">
        <v>32</v>
      </c>
      <c r="B113" s="232" t="s">
        <v>329</v>
      </c>
      <c r="C113" s="248" t="s">
        <v>330</v>
      </c>
      <c r="D113" s="233" t="s">
        <v>194</v>
      </c>
      <c r="E113" s="234">
        <v>897.92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4">
        <v>3.5E-4</v>
      </c>
      <c r="O113" s="234">
        <f>ROUND(E113*N113,2)</f>
        <v>0.31</v>
      </c>
      <c r="P113" s="234">
        <v>0</v>
      </c>
      <c r="Q113" s="234">
        <f>ROUND(E113*P113,2)</f>
        <v>0</v>
      </c>
      <c r="R113" s="236" t="s">
        <v>311</v>
      </c>
      <c r="S113" s="236" t="s">
        <v>148</v>
      </c>
      <c r="T113" s="237" t="s">
        <v>148</v>
      </c>
      <c r="U113" s="221">
        <v>0.2</v>
      </c>
      <c r="V113" s="221">
        <f>ROUND(E113*U113,2)</f>
        <v>179.58</v>
      </c>
      <c r="W113" s="221"/>
      <c r="X113" s="221" t="s">
        <v>196</v>
      </c>
      <c r="Y113" s="221" t="s">
        <v>151</v>
      </c>
      <c r="Z113" s="210"/>
      <c r="AA113" s="210"/>
      <c r="AB113" s="210"/>
      <c r="AC113" s="210"/>
      <c r="AD113" s="210"/>
      <c r="AE113" s="210"/>
      <c r="AF113" s="210"/>
      <c r="AG113" s="210" t="s">
        <v>197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17"/>
      <c r="B114" s="218"/>
      <c r="C114" s="263" t="s">
        <v>331</v>
      </c>
      <c r="D114" s="254"/>
      <c r="E114" s="255">
        <v>897.92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201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ht="22.5" outlineLevel="1" x14ac:dyDescent="0.2">
      <c r="A115" s="231">
        <v>33</v>
      </c>
      <c r="B115" s="232" t="s">
        <v>332</v>
      </c>
      <c r="C115" s="248" t="s">
        <v>333</v>
      </c>
      <c r="D115" s="233" t="s">
        <v>286</v>
      </c>
      <c r="E115" s="234">
        <v>14</v>
      </c>
      <c r="F115" s="235"/>
      <c r="G115" s="236">
        <f>ROUND(E115*F115,2)</f>
        <v>0</v>
      </c>
      <c r="H115" s="235"/>
      <c r="I115" s="236">
        <f>ROUND(E115*H115,2)</f>
        <v>0</v>
      </c>
      <c r="J115" s="235"/>
      <c r="K115" s="236">
        <f>ROUND(E115*J115,2)</f>
        <v>0</v>
      </c>
      <c r="L115" s="236">
        <v>21</v>
      </c>
      <c r="M115" s="236">
        <f>G115*(1+L115/100)</f>
        <v>0</v>
      </c>
      <c r="N115" s="234">
        <v>3.8500000000000001E-3</v>
      </c>
      <c r="O115" s="234">
        <f>ROUND(E115*N115,2)</f>
        <v>0.05</v>
      </c>
      <c r="P115" s="234">
        <v>0</v>
      </c>
      <c r="Q115" s="234">
        <f>ROUND(E115*P115,2)</f>
        <v>0</v>
      </c>
      <c r="R115" s="236" t="s">
        <v>311</v>
      </c>
      <c r="S115" s="236" t="s">
        <v>148</v>
      </c>
      <c r="T115" s="237" t="s">
        <v>148</v>
      </c>
      <c r="U115" s="221">
        <v>0.7</v>
      </c>
      <c r="V115" s="221">
        <f>ROUND(E115*U115,2)</f>
        <v>9.8000000000000007</v>
      </c>
      <c r="W115" s="221"/>
      <c r="X115" s="221" t="s">
        <v>196</v>
      </c>
      <c r="Y115" s="221" t="s">
        <v>151</v>
      </c>
      <c r="Z115" s="210"/>
      <c r="AA115" s="210"/>
      <c r="AB115" s="210"/>
      <c r="AC115" s="210"/>
      <c r="AD115" s="210"/>
      <c r="AE115" s="210"/>
      <c r="AF115" s="210"/>
      <c r="AG115" s="210" t="s">
        <v>197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2" t="s">
        <v>334</v>
      </c>
      <c r="D116" s="258"/>
      <c r="E116" s="258"/>
      <c r="F116" s="258"/>
      <c r="G116" s="258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199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5" t="s">
        <v>335</v>
      </c>
      <c r="D117" s="259"/>
      <c r="E117" s="259"/>
      <c r="F117" s="259"/>
      <c r="G117" s="259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154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38" t="str">
        <f>C117</f>
        <v>ukotvení kotevní desky šrouby, utěsnění kolem prostupu PU pěnou, natavení manžety prostupu k parozábraně</v>
      </c>
      <c r="BB117" s="210"/>
      <c r="BC117" s="210"/>
      <c r="BD117" s="210"/>
      <c r="BE117" s="210"/>
      <c r="BF117" s="210"/>
      <c r="BG117" s="210"/>
      <c r="BH117" s="210"/>
    </row>
    <row r="118" spans="1:60" outlineLevel="2" x14ac:dyDescent="0.2">
      <c r="A118" s="217"/>
      <c r="B118" s="218"/>
      <c r="C118" s="263" t="s">
        <v>312</v>
      </c>
      <c r="D118" s="254"/>
      <c r="E118" s="255">
        <v>14</v>
      </c>
      <c r="F118" s="221"/>
      <c r="G118" s="221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201</v>
      </c>
      <c r="AH118" s="210">
        <v>0</v>
      </c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1" x14ac:dyDescent="0.2">
      <c r="A119" s="231">
        <v>34</v>
      </c>
      <c r="B119" s="232" t="s">
        <v>336</v>
      </c>
      <c r="C119" s="248" t="s">
        <v>337</v>
      </c>
      <c r="D119" s="233" t="s">
        <v>194</v>
      </c>
      <c r="E119" s="234">
        <v>103.09739999999999</v>
      </c>
      <c r="F119" s="235"/>
      <c r="G119" s="236">
        <f>ROUND(E119*F119,2)</f>
        <v>0</v>
      </c>
      <c r="H119" s="235"/>
      <c r="I119" s="236">
        <f>ROUND(E119*H119,2)</f>
        <v>0</v>
      </c>
      <c r="J119" s="235"/>
      <c r="K119" s="236">
        <f>ROUND(E119*J119,2)</f>
        <v>0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6" t="s">
        <v>311</v>
      </c>
      <c r="S119" s="236" t="s">
        <v>148</v>
      </c>
      <c r="T119" s="237" t="s">
        <v>148</v>
      </c>
      <c r="U119" s="221">
        <v>0.91459999999999997</v>
      </c>
      <c r="V119" s="221">
        <f>ROUND(E119*U119,2)</f>
        <v>94.29</v>
      </c>
      <c r="W119" s="221"/>
      <c r="X119" s="221" t="s">
        <v>196</v>
      </c>
      <c r="Y119" s="221" t="s">
        <v>151</v>
      </c>
      <c r="Z119" s="210"/>
      <c r="AA119" s="210"/>
      <c r="AB119" s="210"/>
      <c r="AC119" s="210"/>
      <c r="AD119" s="210"/>
      <c r="AE119" s="210"/>
      <c r="AF119" s="210"/>
      <c r="AG119" s="210" t="s">
        <v>197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49" t="s">
        <v>338</v>
      </c>
      <c r="D120" s="239"/>
      <c r="E120" s="239"/>
      <c r="F120" s="239"/>
      <c r="G120" s="239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154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2" x14ac:dyDescent="0.2">
      <c r="A121" s="217"/>
      <c r="B121" s="218"/>
      <c r="C121" s="263" t="s">
        <v>339</v>
      </c>
      <c r="D121" s="254"/>
      <c r="E121" s="255"/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201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3" t="s">
        <v>340</v>
      </c>
      <c r="D122" s="254"/>
      <c r="E122" s="255">
        <v>83.064999999999998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201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3" t="s">
        <v>341</v>
      </c>
      <c r="D123" s="254"/>
      <c r="E123" s="255">
        <v>6.1124000000000001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201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3" t="s">
        <v>342</v>
      </c>
      <c r="D124" s="254"/>
      <c r="E124" s="255">
        <v>13.92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201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1" x14ac:dyDescent="0.2">
      <c r="A125" s="231">
        <v>35</v>
      </c>
      <c r="B125" s="232" t="s">
        <v>343</v>
      </c>
      <c r="C125" s="248" t="s">
        <v>344</v>
      </c>
      <c r="D125" s="233" t="s">
        <v>194</v>
      </c>
      <c r="E125" s="234">
        <v>807.18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4">
        <v>6.0000000000000002E-5</v>
      </c>
      <c r="O125" s="234">
        <f>ROUND(E125*N125,2)</f>
        <v>0.05</v>
      </c>
      <c r="P125" s="234">
        <v>0</v>
      </c>
      <c r="Q125" s="234">
        <f>ROUND(E125*P125,2)</f>
        <v>0</v>
      </c>
      <c r="R125" s="236" t="s">
        <v>311</v>
      </c>
      <c r="S125" s="236" t="s">
        <v>148</v>
      </c>
      <c r="T125" s="237" t="s">
        <v>148</v>
      </c>
      <c r="U125" s="221">
        <v>0.91459999999999997</v>
      </c>
      <c r="V125" s="221">
        <f>ROUND(E125*U125,2)</f>
        <v>738.25</v>
      </c>
      <c r="W125" s="221"/>
      <c r="X125" s="221" t="s">
        <v>196</v>
      </c>
      <c r="Y125" s="221" t="s">
        <v>151</v>
      </c>
      <c r="Z125" s="210"/>
      <c r="AA125" s="210"/>
      <c r="AB125" s="210"/>
      <c r="AC125" s="210"/>
      <c r="AD125" s="210"/>
      <c r="AE125" s="210"/>
      <c r="AF125" s="210"/>
      <c r="AG125" s="210" t="s">
        <v>197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17"/>
      <c r="B126" s="218"/>
      <c r="C126" s="249" t="s">
        <v>338</v>
      </c>
      <c r="D126" s="239"/>
      <c r="E126" s="239"/>
      <c r="F126" s="239"/>
      <c r="G126" s="239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154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2" x14ac:dyDescent="0.2">
      <c r="A127" s="217"/>
      <c r="B127" s="218"/>
      <c r="C127" s="263" t="s">
        <v>345</v>
      </c>
      <c r="D127" s="254"/>
      <c r="E127" s="255">
        <v>807.18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201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1" x14ac:dyDescent="0.2">
      <c r="A128" s="231">
        <v>36</v>
      </c>
      <c r="B128" s="232" t="s">
        <v>346</v>
      </c>
      <c r="C128" s="248" t="s">
        <v>347</v>
      </c>
      <c r="D128" s="233" t="s">
        <v>224</v>
      </c>
      <c r="E128" s="234">
        <v>16</v>
      </c>
      <c r="F128" s="235"/>
      <c r="G128" s="236">
        <f>ROUND(E128*F128,2)</f>
        <v>0</v>
      </c>
      <c r="H128" s="235"/>
      <c r="I128" s="236">
        <f>ROUND(E128*H128,2)</f>
        <v>0</v>
      </c>
      <c r="J128" s="235"/>
      <c r="K128" s="236">
        <f>ROUND(E128*J128,2)</f>
        <v>0</v>
      </c>
      <c r="L128" s="236">
        <v>21</v>
      </c>
      <c r="M128" s="236">
        <f>G128*(1+L128/100)</f>
        <v>0</v>
      </c>
      <c r="N128" s="234">
        <v>1.8400000000000001E-3</v>
      </c>
      <c r="O128" s="234">
        <f>ROUND(E128*N128,2)</f>
        <v>0.03</v>
      </c>
      <c r="P128" s="234">
        <v>0</v>
      </c>
      <c r="Q128" s="234">
        <f>ROUND(E128*P128,2)</f>
        <v>0</v>
      </c>
      <c r="R128" s="236" t="s">
        <v>311</v>
      </c>
      <c r="S128" s="236" t="s">
        <v>148</v>
      </c>
      <c r="T128" s="237" t="s">
        <v>148</v>
      </c>
      <c r="U128" s="221">
        <v>0.252</v>
      </c>
      <c r="V128" s="221">
        <f>ROUND(E128*U128,2)</f>
        <v>4.03</v>
      </c>
      <c r="W128" s="221"/>
      <c r="X128" s="221" t="s">
        <v>196</v>
      </c>
      <c r="Y128" s="221" t="s">
        <v>151</v>
      </c>
      <c r="Z128" s="210"/>
      <c r="AA128" s="210"/>
      <c r="AB128" s="210"/>
      <c r="AC128" s="210"/>
      <c r="AD128" s="210"/>
      <c r="AE128" s="210"/>
      <c r="AF128" s="210"/>
      <c r="AG128" s="210" t="s">
        <v>197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2" t="s">
        <v>334</v>
      </c>
      <c r="D129" s="258"/>
      <c r="E129" s="258"/>
      <c r="F129" s="258"/>
      <c r="G129" s="258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199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17"/>
      <c r="B130" s="218"/>
      <c r="C130" s="265" t="s">
        <v>348</v>
      </c>
      <c r="D130" s="259"/>
      <c r="E130" s="259"/>
      <c r="F130" s="259"/>
      <c r="G130" s="259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154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3" t="s">
        <v>349</v>
      </c>
      <c r="D131" s="254"/>
      <c r="E131" s="255">
        <v>16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201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1">
        <v>37</v>
      </c>
      <c r="B132" s="232" t="s">
        <v>350</v>
      </c>
      <c r="C132" s="248" t="s">
        <v>351</v>
      </c>
      <c r="D132" s="233" t="s">
        <v>224</v>
      </c>
      <c r="E132" s="234">
        <v>16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4">
        <v>6.6E-4</v>
      </c>
      <c r="O132" s="234">
        <f>ROUND(E132*N132,2)</f>
        <v>0.01</v>
      </c>
      <c r="P132" s="234">
        <v>0</v>
      </c>
      <c r="Q132" s="234">
        <f>ROUND(E132*P132,2)</f>
        <v>0</v>
      </c>
      <c r="R132" s="236" t="s">
        <v>311</v>
      </c>
      <c r="S132" s="236" t="s">
        <v>148</v>
      </c>
      <c r="T132" s="237" t="s">
        <v>148</v>
      </c>
      <c r="U132" s="221">
        <v>0.189</v>
      </c>
      <c r="V132" s="221">
        <f>ROUND(E132*U132,2)</f>
        <v>3.02</v>
      </c>
      <c r="W132" s="221"/>
      <c r="X132" s="221" t="s">
        <v>196</v>
      </c>
      <c r="Y132" s="221" t="s">
        <v>151</v>
      </c>
      <c r="Z132" s="210"/>
      <c r="AA132" s="210"/>
      <c r="AB132" s="210"/>
      <c r="AC132" s="210"/>
      <c r="AD132" s="210"/>
      <c r="AE132" s="210"/>
      <c r="AF132" s="210"/>
      <c r="AG132" s="210" t="s">
        <v>197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2" t="s">
        <v>334</v>
      </c>
      <c r="D133" s="258"/>
      <c r="E133" s="258"/>
      <c r="F133" s="258"/>
      <c r="G133" s="258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199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2" x14ac:dyDescent="0.2">
      <c r="A134" s="217"/>
      <c r="B134" s="218"/>
      <c r="C134" s="265" t="s">
        <v>352</v>
      </c>
      <c r="D134" s="259"/>
      <c r="E134" s="259"/>
      <c r="F134" s="259"/>
      <c r="G134" s="259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154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5" t="s">
        <v>353</v>
      </c>
      <c r="D135" s="259"/>
      <c r="E135" s="259"/>
      <c r="F135" s="259"/>
      <c r="G135" s="259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154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3" t="s">
        <v>354</v>
      </c>
      <c r="D136" s="254"/>
      <c r="E136" s="255">
        <v>16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201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1" x14ac:dyDescent="0.2">
      <c r="A137" s="231">
        <v>38</v>
      </c>
      <c r="B137" s="232" t="s">
        <v>355</v>
      </c>
      <c r="C137" s="248" t="s">
        <v>356</v>
      </c>
      <c r="D137" s="233" t="s">
        <v>224</v>
      </c>
      <c r="E137" s="234">
        <v>210.9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4">
        <v>7.6000000000000004E-4</v>
      </c>
      <c r="O137" s="234">
        <f>ROUND(E137*N137,2)</f>
        <v>0.16</v>
      </c>
      <c r="P137" s="234">
        <v>0</v>
      </c>
      <c r="Q137" s="234">
        <f>ROUND(E137*P137,2)</f>
        <v>0</v>
      </c>
      <c r="R137" s="236" t="s">
        <v>311</v>
      </c>
      <c r="S137" s="236" t="s">
        <v>148</v>
      </c>
      <c r="T137" s="237" t="s">
        <v>148</v>
      </c>
      <c r="U137" s="221">
        <v>0.189</v>
      </c>
      <c r="V137" s="221">
        <f>ROUND(E137*U137,2)</f>
        <v>39.86</v>
      </c>
      <c r="W137" s="221"/>
      <c r="X137" s="221" t="s">
        <v>196</v>
      </c>
      <c r="Y137" s="221" t="s">
        <v>151</v>
      </c>
      <c r="Z137" s="210"/>
      <c r="AA137" s="210"/>
      <c r="AB137" s="210"/>
      <c r="AC137" s="210"/>
      <c r="AD137" s="210"/>
      <c r="AE137" s="210"/>
      <c r="AF137" s="210"/>
      <c r="AG137" s="210" t="s">
        <v>197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2" x14ac:dyDescent="0.2">
      <c r="A138" s="217"/>
      <c r="B138" s="218"/>
      <c r="C138" s="262" t="s">
        <v>334</v>
      </c>
      <c r="D138" s="258"/>
      <c r="E138" s="258"/>
      <c r="F138" s="258"/>
      <c r="G138" s="258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199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2" x14ac:dyDescent="0.2">
      <c r="A139" s="217"/>
      <c r="B139" s="218"/>
      <c r="C139" s="265" t="s">
        <v>357</v>
      </c>
      <c r="D139" s="259"/>
      <c r="E139" s="259"/>
      <c r="F139" s="259"/>
      <c r="G139" s="259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154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3" t="s">
        <v>358</v>
      </c>
      <c r="D140" s="254"/>
      <c r="E140" s="255">
        <v>0.9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201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3" t="s">
        <v>359</v>
      </c>
      <c r="D141" s="254"/>
      <c r="E141" s="255">
        <v>210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201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ht="22.5" outlineLevel="1" x14ac:dyDescent="0.2">
      <c r="A142" s="231">
        <v>39</v>
      </c>
      <c r="B142" s="232" t="s">
        <v>360</v>
      </c>
      <c r="C142" s="248" t="s">
        <v>361</v>
      </c>
      <c r="D142" s="233" t="s">
        <v>224</v>
      </c>
      <c r="E142" s="234">
        <v>404</v>
      </c>
      <c r="F142" s="235"/>
      <c r="G142" s="236">
        <f>ROUND(E142*F142,2)</f>
        <v>0</v>
      </c>
      <c r="H142" s="235"/>
      <c r="I142" s="236">
        <f>ROUND(E142*H142,2)</f>
        <v>0</v>
      </c>
      <c r="J142" s="235"/>
      <c r="K142" s="236">
        <f>ROUND(E142*J142,2)</f>
        <v>0</v>
      </c>
      <c r="L142" s="236">
        <v>21</v>
      </c>
      <c r="M142" s="236">
        <f>G142*(1+L142/100)</f>
        <v>0</v>
      </c>
      <c r="N142" s="234">
        <v>7.6000000000000004E-4</v>
      </c>
      <c r="O142" s="234">
        <f>ROUND(E142*N142,2)</f>
        <v>0.31</v>
      </c>
      <c r="P142" s="234">
        <v>0</v>
      </c>
      <c r="Q142" s="234">
        <f>ROUND(E142*P142,2)</f>
        <v>0</v>
      </c>
      <c r="R142" s="236" t="s">
        <v>311</v>
      </c>
      <c r="S142" s="236" t="s">
        <v>148</v>
      </c>
      <c r="T142" s="237" t="s">
        <v>148</v>
      </c>
      <c r="U142" s="221">
        <v>0.189</v>
      </c>
      <c r="V142" s="221">
        <f>ROUND(E142*U142,2)</f>
        <v>76.36</v>
      </c>
      <c r="W142" s="221"/>
      <c r="X142" s="221" t="s">
        <v>196</v>
      </c>
      <c r="Y142" s="221" t="s">
        <v>151</v>
      </c>
      <c r="Z142" s="210"/>
      <c r="AA142" s="210"/>
      <c r="AB142" s="210"/>
      <c r="AC142" s="210"/>
      <c r="AD142" s="210"/>
      <c r="AE142" s="210"/>
      <c r="AF142" s="210"/>
      <c r="AG142" s="210" t="s">
        <v>197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2" x14ac:dyDescent="0.2">
      <c r="A143" s="217"/>
      <c r="B143" s="218"/>
      <c r="C143" s="262" t="s">
        <v>334</v>
      </c>
      <c r="D143" s="258"/>
      <c r="E143" s="258"/>
      <c r="F143" s="258"/>
      <c r="G143" s="258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199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2" x14ac:dyDescent="0.2">
      <c r="A144" s="217"/>
      <c r="B144" s="218"/>
      <c r="C144" s="265" t="s">
        <v>357</v>
      </c>
      <c r="D144" s="259"/>
      <c r="E144" s="259"/>
      <c r="F144" s="259"/>
      <c r="G144" s="259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154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outlineLevel="2" x14ac:dyDescent="0.2">
      <c r="A145" s="217"/>
      <c r="B145" s="218"/>
      <c r="C145" s="263" t="s">
        <v>362</v>
      </c>
      <c r="D145" s="254"/>
      <c r="E145" s="255">
        <v>400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201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3" t="s">
        <v>363</v>
      </c>
      <c r="D146" s="254"/>
      <c r="E146" s="255">
        <v>4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201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ht="22.5" outlineLevel="1" x14ac:dyDescent="0.2">
      <c r="A147" s="231">
        <v>40</v>
      </c>
      <c r="B147" s="232" t="s">
        <v>364</v>
      </c>
      <c r="C147" s="248" t="s">
        <v>365</v>
      </c>
      <c r="D147" s="233" t="s">
        <v>286</v>
      </c>
      <c r="E147" s="234">
        <v>14</v>
      </c>
      <c r="F147" s="235"/>
      <c r="G147" s="236">
        <f>ROUND(E147*F147,2)</f>
        <v>0</v>
      </c>
      <c r="H147" s="235"/>
      <c r="I147" s="236">
        <f>ROUND(E147*H147,2)</f>
        <v>0</v>
      </c>
      <c r="J147" s="235"/>
      <c r="K147" s="236">
        <f>ROUND(E147*J147,2)</f>
        <v>0</v>
      </c>
      <c r="L147" s="236">
        <v>21</v>
      </c>
      <c r="M147" s="236">
        <f>G147*(1+L147/100)</f>
        <v>0</v>
      </c>
      <c r="N147" s="234">
        <v>1.1999999999999999E-3</v>
      </c>
      <c r="O147" s="234">
        <f>ROUND(E147*N147,2)</f>
        <v>0.02</v>
      </c>
      <c r="P147" s="234">
        <v>0</v>
      </c>
      <c r="Q147" s="234">
        <f>ROUND(E147*P147,2)</f>
        <v>0</v>
      </c>
      <c r="R147" s="236" t="s">
        <v>311</v>
      </c>
      <c r="S147" s="236" t="s">
        <v>148</v>
      </c>
      <c r="T147" s="237" t="s">
        <v>148</v>
      </c>
      <c r="U147" s="221">
        <v>0.6</v>
      </c>
      <c r="V147" s="221">
        <f>ROUND(E147*U147,2)</f>
        <v>8.4</v>
      </c>
      <c r="W147" s="221"/>
      <c r="X147" s="221" t="s">
        <v>196</v>
      </c>
      <c r="Y147" s="221" t="s">
        <v>151</v>
      </c>
      <c r="Z147" s="210"/>
      <c r="AA147" s="210"/>
      <c r="AB147" s="210"/>
      <c r="AC147" s="210"/>
      <c r="AD147" s="210"/>
      <c r="AE147" s="210"/>
      <c r="AF147" s="210"/>
      <c r="AG147" s="210" t="s">
        <v>197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2" x14ac:dyDescent="0.2">
      <c r="A148" s="217"/>
      <c r="B148" s="218"/>
      <c r="C148" s="262" t="s">
        <v>334</v>
      </c>
      <c r="D148" s="258"/>
      <c r="E148" s="258"/>
      <c r="F148" s="258"/>
      <c r="G148" s="258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199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2" x14ac:dyDescent="0.2">
      <c r="A149" s="217"/>
      <c r="B149" s="218"/>
      <c r="C149" s="265" t="s">
        <v>366</v>
      </c>
      <c r="D149" s="259"/>
      <c r="E149" s="259"/>
      <c r="F149" s="259"/>
      <c r="G149" s="259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154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3" t="s">
        <v>312</v>
      </c>
      <c r="D150" s="254"/>
      <c r="E150" s="255">
        <v>14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201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1">
        <v>41</v>
      </c>
      <c r="B151" s="232" t="s">
        <v>367</v>
      </c>
      <c r="C151" s="248" t="s">
        <v>368</v>
      </c>
      <c r="D151" s="233" t="s">
        <v>194</v>
      </c>
      <c r="E151" s="234">
        <v>910.27739999999994</v>
      </c>
      <c r="F151" s="235"/>
      <c r="G151" s="236">
        <f>ROUND(E151*F151,2)</f>
        <v>0</v>
      </c>
      <c r="H151" s="235"/>
      <c r="I151" s="236">
        <f>ROUND(E151*H151,2)</f>
        <v>0</v>
      </c>
      <c r="J151" s="235"/>
      <c r="K151" s="236">
        <f>ROUND(E151*J151,2)</f>
        <v>0</v>
      </c>
      <c r="L151" s="236">
        <v>21</v>
      </c>
      <c r="M151" s="236">
        <f>G151*(1+L151/100)</f>
        <v>0</v>
      </c>
      <c r="N151" s="234">
        <v>0</v>
      </c>
      <c r="O151" s="234">
        <f>ROUND(E151*N151,2)</f>
        <v>0</v>
      </c>
      <c r="P151" s="234">
        <v>0</v>
      </c>
      <c r="Q151" s="234">
        <f>ROUND(E151*P151,2)</f>
        <v>0</v>
      </c>
      <c r="R151" s="236" t="s">
        <v>311</v>
      </c>
      <c r="S151" s="236" t="s">
        <v>148</v>
      </c>
      <c r="T151" s="237" t="s">
        <v>148</v>
      </c>
      <c r="U151" s="221">
        <v>0.1</v>
      </c>
      <c r="V151" s="221">
        <f>ROUND(E151*U151,2)</f>
        <v>91.03</v>
      </c>
      <c r="W151" s="221"/>
      <c r="X151" s="221" t="s">
        <v>196</v>
      </c>
      <c r="Y151" s="221" t="s">
        <v>151</v>
      </c>
      <c r="Z151" s="210"/>
      <c r="AA151" s="210"/>
      <c r="AB151" s="210"/>
      <c r="AC151" s="210"/>
      <c r="AD151" s="210"/>
      <c r="AE151" s="210"/>
      <c r="AF151" s="210"/>
      <c r="AG151" s="210" t="s">
        <v>197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63" t="s">
        <v>369</v>
      </c>
      <c r="D152" s="254"/>
      <c r="E152" s="255">
        <v>103.09739999999999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201</v>
      </c>
      <c r="AH152" s="210">
        <v>5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3" t="s">
        <v>370</v>
      </c>
      <c r="D153" s="254"/>
      <c r="E153" s="255">
        <v>807.18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201</v>
      </c>
      <c r="AH153" s="210">
        <v>5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ht="22.5" outlineLevel="1" x14ac:dyDescent="0.2">
      <c r="A154" s="231">
        <v>42</v>
      </c>
      <c r="B154" s="232" t="s">
        <v>371</v>
      </c>
      <c r="C154" s="248" t="s">
        <v>372</v>
      </c>
      <c r="D154" s="233" t="s">
        <v>194</v>
      </c>
      <c r="E154" s="234">
        <v>127.54300000000001</v>
      </c>
      <c r="F154" s="235"/>
      <c r="G154" s="236">
        <f>ROUND(E154*F154,2)</f>
        <v>0</v>
      </c>
      <c r="H154" s="235"/>
      <c r="I154" s="236">
        <f>ROUND(E154*H154,2)</f>
        <v>0</v>
      </c>
      <c r="J154" s="235"/>
      <c r="K154" s="236">
        <f>ROUND(E154*J154,2)</f>
        <v>0</v>
      </c>
      <c r="L154" s="236">
        <v>21</v>
      </c>
      <c r="M154" s="236">
        <f>G154*(1+L154/100)</f>
        <v>0</v>
      </c>
      <c r="N154" s="234">
        <v>4.2000000000000002E-4</v>
      </c>
      <c r="O154" s="234">
        <f>ROUND(E154*N154,2)</f>
        <v>0.05</v>
      </c>
      <c r="P154" s="234">
        <v>0</v>
      </c>
      <c r="Q154" s="234">
        <f>ROUND(E154*P154,2)</f>
        <v>0</v>
      </c>
      <c r="R154" s="236" t="s">
        <v>311</v>
      </c>
      <c r="S154" s="236" t="s">
        <v>148</v>
      </c>
      <c r="T154" s="237" t="s">
        <v>148</v>
      </c>
      <c r="U154" s="221">
        <v>0.28999999999999998</v>
      </c>
      <c r="V154" s="221">
        <f>ROUND(E154*U154,2)</f>
        <v>36.99</v>
      </c>
      <c r="W154" s="221"/>
      <c r="X154" s="221" t="s">
        <v>196</v>
      </c>
      <c r="Y154" s="221" t="s">
        <v>151</v>
      </c>
      <c r="Z154" s="210"/>
      <c r="AA154" s="210"/>
      <c r="AB154" s="210"/>
      <c r="AC154" s="210"/>
      <c r="AD154" s="210"/>
      <c r="AE154" s="210"/>
      <c r="AF154" s="210"/>
      <c r="AG154" s="210" t="s">
        <v>197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2" t="s">
        <v>373</v>
      </c>
      <c r="D155" s="258"/>
      <c r="E155" s="258"/>
      <c r="F155" s="258"/>
      <c r="G155" s="258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199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2" x14ac:dyDescent="0.2">
      <c r="A156" s="217"/>
      <c r="B156" s="218"/>
      <c r="C156" s="263" t="s">
        <v>374</v>
      </c>
      <c r="D156" s="254"/>
      <c r="E156" s="255"/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201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ht="22.5" outlineLevel="3" x14ac:dyDescent="0.2">
      <c r="A157" s="217"/>
      <c r="B157" s="218"/>
      <c r="C157" s="263" t="s">
        <v>375</v>
      </c>
      <c r="D157" s="254"/>
      <c r="E157" s="255">
        <v>57.173999999999999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201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3" x14ac:dyDescent="0.2">
      <c r="A158" s="217"/>
      <c r="B158" s="218"/>
      <c r="C158" s="263" t="s">
        <v>376</v>
      </c>
      <c r="D158" s="254"/>
      <c r="E158" s="255">
        <v>70.369</v>
      </c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201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ht="22.5" outlineLevel="1" x14ac:dyDescent="0.2">
      <c r="A159" s="231">
        <v>43</v>
      </c>
      <c r="B159" s="232" t="s">
        <v>377</v>
      </c>
      <c r="C159" s="248" t="s">
        <v>378</v>
      </c>
      <c r="D159" s="233" t="s">
        <v>194</v>
      </c>
      <c r="E159" s="234">
        <v>253.65889999999999</v>
      </c>
      <c r="F159" s="235"/>
      <c r="G159" s="236">
        <f>ROUND(E159*F159,2)</f>
        <v>0</v>
      </c>
      <c r="H159" s="235"/>
      <c r="I159" s="236">
        <f>ROUND(E159*H159,2)</f>
        <v>0</v>
      </c>
      <c r="J159" s="235"/>
      <c r="K159" s="236">
        <f>ROUND(E159*J159,2)</f>
        <v>0</v>
      </c>
      <c r="L159" s="236">
        <v>21</v>
      </c>
      <c r="M159" s="236">
        <f>G159*(1+L159/100)</f>
        <v>0</v>
      </c>
      <c r="N159" s="234">
        <v>3.0000000000000001E-5</v>
      </c>
      <c r="O159" s="234">
        <f>ROUND(E159*N159,2)</f>
        <v>0.01</v>
      </c>
      <c r="P159" s="234">
        <v>0</v>
      </c>
      <c r="Q159" s="234">
        <f>ROUND(E159*P159,2)</f>
        <v>0</v>
      </c>
      <c r="R159" s="236" t="s">
        <v>311</v>
      </c>
      <c r="S159" s="236" t="s">
        <v>148</v>
      </c>
      <c r="T159" s="237" t="s">
        <v>148</v>
      </c>
      <c r="U159" s="221">
        <v>0.34</v>
      </c>
      <c r="V159" s="221">
        <f>ROUND(E159*U159,2)</f>
        <v>86.24</v>
      </c>
      <c r="W159" s="221"/>
      <c r="X159" s="221" t="s">
        <v>196</v>
      </c>
      <c r="Y159" s="221" t="s">
        <v>151</v>
      </c>
      <c r="Z159" s="210"/>
      <c r="AA159" s="210"/>
      <c r="AB159" s="210"/>
      <c r="AC159" s="210"/>
      <c r="AD159" s="210"/>
      <c r="AE159" s="210"/>
      <c r="AF159" s="210"/>
      <c r="AG159" s="210" t="s">
        <v>197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2" t="s">
        <v>373</v>
      </c>
      <c r="D160" s="258"/>
      <c r="E160" s="258"/>
      <c r="F160" s="258"/>
      <c r="G160" s="258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199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2" x14ac:dyDescent="0.2">
      <c r="A161" s="217"/>
      <c r="B161" s="218"/>
      <c r="C161" s="263" t="s">
        <v>374</v>
      </c>
      <c r="D161" s="254"/>
      <c r="E161" s="255"/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201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3" t="s">
        <v>379</v>
      </c>
      <c r="D162" s="254"/>
      <c r="E162" s="255">
        <v>54.72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201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3" t="s">
        <v>380</v>
      </c>
      <c r="D163" s="254"/>
      <c r="E163" s="255">
        <v>76.144000000000005</v>
      </c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201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3" t="s">
        <v>381</v>
      </c>
      <c r="D164" s="254"/>
      <c r="E164" s="255">
        <v>18.263999999999999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201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3" t="s">
        <v>382</v>
      </c>
      <c r="D165" s="254"/>
      <c r="E165" s="255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201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3" x14ac:dyDescent="0.2">
      <c r="A166" s="217"/>
      <c r="B166" s="218"/>
      <c r="C166" s="263" t="s">
        <v>383</v>
      </c>
      <c r="D166" s="254"/>
      <c r="E166" s="255">
        <v>28.728000000000002</v>
      </c>
      <c r="F166" s="221"/>
      <c r="G166" s="221"/>
      <c r="H166" s="221"/>
      <c r="I166" s="221"/>
      <c r="J166" s="221"/>
      <c r="K166" s="221"/>
      <c r="L166" s="221"/>
      <c r="M166" s="221"/>
      <c r="N166" s="220"/>
      <c r="O166" s="220"/>
      <c r="P166" s="220"/>
      <c r="Q166" s="220"/>
      <c r="R166" s="221"/>
      <c r="S166" s="221"/>
      <c r="T166" s="221"/>
      <c r="U166" s="221"/>
      <c r="V166" s="221"/>
      <c r="W166" s="221"/>
      <c r="X166" s="221"/>
      <c r="Y166" s="221"/>
      <c r="Z166" s="210"/>
      <c r="AA166" s="210"/>
      <c r="AB166" s="210"/>
      <c r="AC166" s="210"/>
      <c r="AD166" s="210"/>
      <c r="AE166" s="210"/>
      <c r="AF166" s="210"/>
      <c r="AG166" s="210" t="s">
        <v>201</v>
      </c>
      <c r="AH166" s="210">
        <v>0</v>
      </c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3" x14ac:dyDescent="0.2">
      <c r="A167" s="217"/>
      <c r="B167" s="218"/>
      <c r="C167" s="263" t="s">
        <v>384</v>
      </c>
      <c r="D167" s="254"/>
      <c r="E167" s="255">
        <v>39.9756</v>
      </c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201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3" t="s">
        <v>385</v>
      </c>
      <c r="D168" s="254"/>
      <c r="E168" s="255">
        <v>9.5885999999999996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201</v>
      </c>
      <c r="AH168" s="210">
        <v>0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3" t="s">
        <v>386</v>
      </c>
      <c r="D169" s="254"/>
      <c r="E169" s="255">
        <v>4.0362</v>
      </c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201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3" t="s">
        <v>387</v>
      </c>
      <c r="D170" s="254"/>
      <c r="E170" s="255">
        <v>19.8</v>
      </c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201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3" t="s">
        <v>388</v>
      </c>
      <c r="D171" s="254"/>
      <c r="E171" s="255"/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201</v>
      </c>
      <c r="AH171" s="210">
        <v>0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3" x14ac:dyDescent="0.2">
      <c r="A172" s="217"/>
      <c r="B172" s="218"/>
      <c r="C172" s="263" t="s">
        <v>389</v>
      </c>
      <c r="D172" s="254"/>
      <c r="E172" s="255">
        <v>2.4024999999999999</v>
      </c>
      <c r="F172" s="221"/>
      <c r="G172" s="221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201</v>
      </c>
      <c r="AH172" s="210">
        <v>0</v>
      </c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">
      <c r="A173" s="231">
        <v>44</v>
      </c>
      <c r="B173" s="232" t="s">
        <v>390</v>
      </c>
      <c r="C173" s="248" t="s">
        <v>391</v>
      </c>
      <c r="D173" s="233" t="s">
        <v>194</v>
      </c>
      <c r="E173" s="234">
        <v>253.65889999999999</v>
      </c>
      <c r="F173" s="235"/>
      <c r="G173" s="236">
        <f>ROUND(E173*F173,2)</f>
        <v>0</v>
      </c>
      <c r="H173" s="235"/>
      <c r="I173" s="236">
        <f>ROUND(E173*H173,2)</f>
        <v>0</v>
      </c>
      <c r="J173" s="235"/>
      <c r="K173" s="236">
        <f>ROUND(E173*J173,2)</f>
        <v>0</v>
      </c>
      <c r="L173" s="236">
        <v>21</v>
      </c>
      <c r="M173" s="236">
        <f>G173*(1+L173/100)</f>
        <v>0</v>
      </c>
      <c r="N173" s="234">
        <v>0</v>
      </c>
      <c r="O173" s="234">
        <f>ROUND(E173*N173,2)</f>
        <v>0</v>
      </c>
      <c r="P173" s="234">
        <v>0</v>
      </c>
      <c r="Q173" s="234">
        <f>ROUND(E173*P173,2)</f>
        <v>0</v>
      </c>
      <c r="R173" s="236" t="s">
        <v>311</v>
      </c>
      <c r="S173" s="236" t="s">
        <v>148</v>
      </c>
      <c r="T173" s="237" t="s">
        <v>148</v>
      </c>
      <c r="U173" s="221">
        <v>0.11</v>
      </c>
      <c r="V173" s="221">
        <f>ROUND(E173*U173,2)</f>
        <v>27.9</v>
      </c>
      <c r="W173" s="221"/>
      <c r="X173" s="221" t="s">
        <v>196</v>
      </c>
      <c r="Y173" s="221" t="s">
        <v>151</v>
      </c>
      <c r="Z173" s="210"/>
      <c r="AA173" s="210"/>
      <c r="AB173" s="210"/>
      <c r="AC173" s="210"/>
      <c r="AD173" s="210"/>
      <c r="AE173" s="210"/>
      <c r="AF173" s="210"/>
      <c r="AG173" s="210" t="s">
        <v>197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2" x14ac:dyDescent="0.2">
      <c r="A174" s="217"/>
      <c r="B174" s="218"/>
      <c r="C174" s="263" t="s">
        <v>392</v>
      </c>
      <c r="D174" s="254"/>
      <c r="E174" s="255">
        <v>253.65889999999999</v>
      </c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201</v>
      </c>
      <c r="AH174" s="210">
        <v>5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1" x14ac:dyDescent="0.2">
      <c r="A175" s="231">
        <v>45</v>
      </c>
      <c r="B175" s="232" t="s">
        <v>393</v>
      </c>
      <c r="C175" s="248" t="s">
        <v>394</v>
      </c>
      <c r="D175" s="233" t="s">
        <v>224</v>
      </c>
      <c r="E175" s="234">
        <v>170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4">
        <v>7.6000000000000004E-4</v>
      </c>
      <c r="O175" s="234">
        <f>ROUND(E175*N175,2)</f>
        <v>0.13</v>
      </c>
      <c r="P175" s="234">
        <v>0</v>
      </c>
      <c r="Q175" s="234">
        <f>ROUND(E175*P175,2)</f>
        <v>0</v>
      </c>
      <c r="R175" s="236"/>
      <c r="S175" s="236" t="s">
        <v>180</v>
      </c>
      <c r="T175" s="237" t="s">
        <v>149</v>
      </c>
      <c r="U175" s="221">
        <v>0.189</v>
      </c>
      <c r="V175" s="221">
        <f>ROUND(E175*U175,2)</f>
        <v>32.130000000000003</v>
      </c>
      <c r="W175" s="221"/>
      <c r="X175" s="221" t="s">
        <v>196</v>
      </c>
      <c r="Y175" s="221" t="s">
        <v>151</v>
      </c>
      <c r="Z175" s="210"/>
      <c r="AA175" s="210"/>
      <c r="AB175" s="210"/>
      <c r="AC175" s="210"/>
      <c r="AD175" s="210"/>
      <c r="AE175" s="210"/>
      <c r="AF175" s="210"/>
      <c r="AG175" s="210" t="s">
        <v>197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2" x14ac:dyDescent="0.2">
      <c r="A176" s="217"/>
      <c r="B176" s="218"/>
      <c r="C176" s="249" t="s">
        <v>357</v>
      </c>
      <c r="D176" s="239"/>
      <c r="E176" s="239"/>
      <c r="F176" s="239"/>
      <c r="G176" s="239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154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5" t="s">
        <v>395</v>
      </c>
      <c r="D177" s="259"/>
      <c r="E177" s="259"/>
      <c r="F177" s="259"/>
      <c r="G177" s="259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154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">
      <c r="A178" s="231">
        <v>46</v>
      </c>
      <c r="B178" s="232" t="s">
        <v>396</v>
      </c>
      <c r="C178" s="248" t="s">
        <v>397</v>
      </c>
      <c r="D178" s="233" t="s">
        <v>224</v>
      </c>
      <c r="E178" s="234">
        <v>50</v>
      </c>
      <c r="F178" s="235"/>
      <c r="G178" s="236">
        <f>ROUND(E178*F178,2)</f>
        <v>0</v>
      </c>
      <c r="H178" s="235"/>
      <c r="I178" s="236">
        <f>ROUND(E178*H178,2)</f>
        <v>0</v>
      </c>
      <c r="J178" s="235"/>
      <c r="K178" s="236">
        <f>ROUND(E178*J178,2)</f>
        <v>0</v>
      </c>
      <c r="L178" s="236">
        <v>21</v>
      </c>
      <c r="M178" s="236">
        <f>G178*(1+L178/100)</f>
        <v>0</v>
      </c>
      <c r="N178" s="234">
        <v>4.2999999999999999E-4</v>
      </c>
      <c r="O178" s="234">
        <f>ROUND(E178*N178,2)</f>
        <v>0.02</v>
      </c>
      <c r="P178" s="234">
        <v>0</v>
      </c>
      <c r="Q178" s="234">
        <f>ROUND(E178*P178,2)</f>
        <v>0</v>
      </c>
      <c r="R178" s="236"/>
      <c r="S178" s="236" t="s">
        <v>180</v>
      </c>
      <c r="T178" s="237" t="s">
        <v>149</v>
      </c>
      <c r="U178" s="221">
        <v>0.189</v>
      </c>
      <c r="V178" s="221">
        <f>ROUND(E178*U178,2)</f>
        <v>9.4499999999999993</v>
      </c>
      <c r="W178" s="221"/>
      <c r="X178" s="221" t="s">
        <v>196</v>
      </c>
      <c r="Y178" s="221" t="s">
        <v>151</v>
      </c>
      <c r="Z178" s="210"/>
      <c r="AA178" s="210"/>
      <c r="AB178" s="210"/>
      <c r="AC178" s="210"/>
      <c r="AD178" s="210"/>
      <c r="AE178" s="210"/>
      <c r="AF178" s="210"/>
      <c r="AG178" s="210" t="s">
        <v>197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2" x14ac:dyDescent="0.2">
      <c r="A179" s="217"/>
      <c r="B179" s="218"/>
      <c r="C179" s="249" t="s">
        <v>398</v>
      </c>
      <c r="D179" s="239"/>
      <c r="E179" s="239"/>
      <c r="F179" s="239"/>
      <c r="G179" s="239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154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1" x14ac:dyDescent="0.2">
      <c r="A180" s="231">
        <v>47</v>
      </c>
      <c r="B180" s="232" t="s">
        <v>399</v>
      </c>
      <c r="C180" s="248" t="s">
        <v>400</v>
      </c>
      <c r="D180" s="233" t="s">
        <v>224</v>
      </c>
      <c r="E180" s="234">
        <v>14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4">
        <v>1.8400000000000001E-3</v>
      </c>
      <c r="O180" s="234">
        <f>ROUND(E180*N180,2)</f>
        <v>0.03</v>
      </c>
      <c r="P180" s="234">
        <v>0</v>
      </c>
      <c r="Q180" s="234">
        <f>ROUND(E180*P180,2)</f>
        <v>0</v>
      </c>
      <c r="R180" s="236"/>
      <c r="S180" s="236" t="s">
        <v>180</v>
      </c>
      <c r="T180" s="237" t="s">
        <v>149</v>
      </c>
      <c r="U180" s="221">
        <v>0.252</v>
      </c>
      <c r="V180" s="221">
        <f>ROUND(E180*U180,2)</f>
        <v>3.53</v>
      </c>
      <c r="W180" s="221"/>
      <c r="X180" s="221" t="s">
        <v>196</v>
      </c>
      <c r="Y180" s="221" t="s">
        <v>151</v>
      </c>
      <c r="Z180" s="210"/>
      <c r="AA180" s="210"/>
      <c r="AB180" s="210"/>
      <c r="AC180" s="210"/>
      <c r="AD180" s="210"/>
      <c r="AE180" s="210"/>
      <c r="AF180" s="210"/>
      <c r="AG180" s="210" t="s">
        <v>197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2" x14ac:dyDescent="0.2">
      <c r="A181" s="217"/>
      <c r="B181" s="218"/>
      <c r="C181" s="249" t="s">
        <v>401</v>
      </c>
      <c r="D181" s="239"/>
      <c r="E181" s="239"/>
      <c r="F181" s="239"/>
      <c r="G181" s="239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154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">
      <c r="A182" s="231">
        <v>48</v>
      </c>
      <c r="B182" s="232" t="s">
        <v>402</v>
      </c>
      <c r="C182" s="248" t="s">
        <v>403</v>
      </c>
      <c r="D182" s="233" t="s">
        <v>194</v>
      </c>
      <c r="E182" s="234">
        <v>1303.6086600000001</v>
      </c>
      <c r="F182" s="235"/>
      <c r="G182" s="236">
        <f>ROUND(E182*F182,2)</f>
        <v>0</v>
      </c>
      <c r="H182" s="235"/>
      <c r="I182" s="236">
        <f>ROUND(E182*H182,2)</f>
        <v>0</v>
      </c>
      <c r="J182" s="235"/>
      <c r="K182" s="236">
        <f>ROUND(E182*J182,2)</f>
        <v>0</v>
      </c>
      <c r="L182" s="236">
        <v>21</v>
      </c>
      <c r="M182" s="236">
        <f>G182*(1+L182/100)</f>
        <v>0</v>
      </c>
      <c r="N182" s="234">
        <v>2.2000000000000001E-3</v>
      </c>
      <c r="O182" s="234">
        <f>ROUND(E182*N182,2)</f>
        <v>2.87</v>
      </c>
      <c r="P182" s="234">
        <v>0</v>
      </c>
      <c r="Q182" s="234">
        <f>ROUND(E182*P182,2)</f>
        <v>0</v>
      </c>
      <c r="R182" s="236" t="s">
        <v>237</v>
      </c>
      <c r="S182" s="236" t="s">
        <v>148</v>
      </c>
      <c r="T182" s="237" t="s">
        <v>148</v>
      </c>
      <c r="U182" s="221">
        <v>0</v>
      </c>
      <c r="V182" s="221">
        <f>ROUND(E182*U182,2)</f>
        <v>0</v>
      </c>
      <c r="W182" s="221"/>
      <c r="X182" s="221" t="s">
        <v>238</v>
      </c>
      <c r="Y182" s="221" t="s">
        <v>151</v>
      </c>
      <c r="Z182" s="210"/>
      <c r="AA182" s="210"/>
      <c r="AB182" s="210"/>
      <c r="AC182" s="210"/>
      <c r="AD182" s="210"/>
      <c r="AE182" s="210"/>
      <c r="AF182" s="210"/>
      <c r="AG182" s="210" t="s">
        <v>239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2" x14ac:dyDescent="0.2">
      <c r="A183" s="217"/>
      <c r="B183" s="218"/>
      <c r="C183" s="263" t="s">
        <v>392</v>
      </c>
      <c r="D183" s="254"/>
      <c r="E183" s="255">
        <v>253.65889999999999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201</v>
      </c>
      <c r="AH183" s="210">
        <v>5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3" t="s">
        <v>369</v>
      </c>
      <c r="D184" s="254"/>
      <c r="E184" s="255">
        <v>103.09739999999999</v>
      </c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201</v>
      </c>
      <c r="AH184" s="210">
        <v>5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3" t="s">
        <v>370</v>
      </c>
      <c r="D185" s="254"/>
      <c r="E185" s="255">
        <v>807.18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201</v>
      </c>
      <c r="AH185" s="210">
        <v>5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4" t="s">
        <v>404</v>
      </c>
      <c r="D186" s="256"/>
      <c r="E186" s="257">
        <v>139.67236</v>
      </c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201</v>
      </c>
      <c r="AH186" s="210">
        <v>4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ht="22.5" outlineLevel="1" x14ac:dyDescent="0.2">
      <c r="A187" s="231">
        <v>49</v>
      </c>
      <c r="B187" s="232" t="s">
        <v>405</v>
      </c>
      <c r="C187" s="248" t="s">
        <v>406</v>
      </c>
      <c r="D187" s="233" t="s">
        <v>194</v>
      </c>
      <c r="E187" s="234">
        <v>1179.2824499999999</v>
      </c>
      <c r="F187" s="235"/>
      <c r="G187" s="236">
        <f>ROUND(E187*F187,2)</f>
        <v>0</v>
      </c>
      <c r="H187" s="235"/>
      <c r="I187" s="236">
        <f>ROUND(E187*H187,2)</f>
        <v>0</v>
      </c>
      <c r="J187" s="235"/>
      <c r="K187" s="236">
        <f>ROUND(E187*J187,2)</f>
        <v>0</v>
      </c>
      <c r="L187" s="236">
        <v>21</v>
      </c>
      <c r="M187" s="236">
        <f>G187*(1+L187/100)</f>
        <v>0</v>
      </c>
      <c r="N187" s="234">
        <v>4.4999999999999997E-3</v>
      </c>
      <c r="O187" s="234">
        <f>ROUND(E187*N187,2)</f>
        <v>5.31</v>
      </c>
      <c r="P187" s="234">
        <v>0</v>
      </c>
      <c r="Q187" s="234">
        <f>ROUND(E187*P187,2)</f>
        <v>0</v>
      </c>
      <c r="R187" s="236" t="s">
        <v>237</v>
      </c>
      <c r="S187" s="236" t="s">
        <v>148</v>
      </c>
      <c r="T187" s="237" t="s">
        <v>148</v>
      </c>
      <c r="U187" s="221">
        <v>0</v>
      </c>
      <c r="V187" s="221">
        <f>ROUND(E187*U187,2)</f>
        <v>0</v>
      </c>
      <c r="W187" s="221"/>
      <c r="X187" s="221" t="s">
        <v>238</v>
      </c>
      <c r="Y187" s="221" t="s">
        <v>151</v>
      </c>
      <c r="Z187" s="210"/>
      <c r="AA187" s="210"/>
      <c r="AB187" s="210"/>
      <c r="AC187" s="210"/>
      <c r="AD187" s="210"/>
      <c r="AE187" s="210"/>
      <c r="AF187" s="210"/>
      <c r="AG187" s="210" t="s">
        <v>239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2" x14ac:dyDescent="0.2">
      <c r="A188" s="217"/>
      <c r="B188" s="218"/>
      <c r="C188" s="263" t="s">
        <v>328</v>
      </c>
      <c r="D188" s="254"/>
      <c r="E188" s="255">
        <v>897.92</v>
      </c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201</v>
      </c>
      <c r="AH188" s="210">
        <v>5</v>
      </c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3" t="s">
        <v>407</v>
      </c>
      <c r="D189" s="254"/>
      <c r="E189" s="255">
        <v>127.54300000000001</v>
      </c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201</v>
      </c>
      <c r="AH189" s="210">
        <v>5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4" t="s">
        <v>408</v>
      </c>
      <c r="D190" s="256"/>
      <c r="E190" s="257">
        <v>153.81944999999999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201</v>
      </c>
      <c r="AH190" s="210">
        <v>4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1">
        <v>50</v>
      </c>
      <c r="B191" s="232" t="s">
        <v>409</v>
      </c>
      <c r="C191" s="248" t="s">
        <v>410</v>
      </c>
      <c r="D191" s="233" t="s">
        <v>194</v>
      </c>
      <c r="E191" s="234">
        <v>1303.6086600000001</v>
      </c>
      <c r="F191" s="235"/>
      <c r="G191" s="236">
        <f>ROUND(E191*F191,2)</f>
        <v>0</v>
      </c>
      <c r="H191" s="235"/>
      <c r="I191" s="236">
        <f>ROUND(E191*H191,2)</f>
        <v>0</v>
      </c>
      <c r="J191" s="235"/>
      <c r="K191" s="236">
        <f>ROUND(E191*J191,2)</f>
        <v>0</v>
      </c>
      <c r="L191" s="236">
        <v>21</v>
      </c>
      <c r="M191" s="236">
        <f>G191*(1+L191/100)</f>
        <v>0</v>
      </c>
      <c r="N191" s="234">
        <v>1.2E-4</v>
      </c>
      <c r="O191" s="234">
        <f>ROUND(E191*N191,2)</f>
        <v>0.16</v>
      </c>
      <c r="P191" s="234">
        <v>0</v>
      </c>
      <c r="Q191" s="234">
        <f>ROUND(E191*P191,2)</f>
        <v>0</v>
      </c>
      <c r="R191" s="236" t="s">
        <v>237</v>
      </c>
      <c r="S191" s="236" t="s">
        <v>148</v>
      </c>
      <c r="T191" s="237" t="s">
        <v>148</v>
      </c>
      <c r="U191" s="221">
        <v>0</v>
      </c>
      <c r="V191" s="221">
        <f>ROUND(E191*U191,2)</f>
        <v>0</v>
      </c>
      <c r="W191" s="221"/>
      <c r="X191" s="221" t="s">
        <v>238</v>
      </c>
      <c r="Y191" s="221" t="s">
        <v>151</v>
      </c>
      <c r="Z191" s="210"/>
      <c r="AA191" s="210"/>
      <c r="AB191" s="210"/>
      <c r="AC191" s="210"/>
      <c r="AD191" s="210"/>
      <c r="AE191" s="210"/>
      <c r="AF191" s="210"/>
      <c r="AG191" s="210" t="s">
        <v>239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3" t="s">
        <v>411</v>
      </c>
      <c r="D192" s="254"/>
      <c r="E192" s="255">
        <v>910.27739999999994</v>
      </c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201</v>
      </c>
      <c r="AH192" s="210">
        <v>5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3" t="s">
        <v>412</v>
      </c>
      <c r="D193" s="254"/>
      <c r="E193" s="255">
        <v>253.65889999999999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201</v>
      </c>
      <c r="AH193" s="210">
        <v>5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outlineLevel="3" x14ac:dyDescent="0.2">
      <c r="A194" s="217"/>
      <c r="B194" s="218"/>
      <c r="C194" s="264" t="s">
        <v>404</v>
      </c>
      <c r="D194" s="256"/>
      <c r="E194" s="257">
        <v>139.67236</v>
      </c>
      <c r="F194" s="221"/>
      <c r="G194" s="221"/>
      <c r="H194" s="221"/>
      <c r="I194" s="221"/>
      <c r="J194" s="221"/>
      <c r="K194" s="221"/>
      <c r="L194" s="221"/>
      <c r="M194" s="221"/>
      <c r="N194" s="220"/>
      <c r="O194" s="220"/>
      <c r="P194" s="220"/>
      <c r="Q194" s="220"/>
      <c r="R194" s="221"/>
      <c r="S194" s="221"/>
      <c r="T194" s="221"/>
      <c r="U194" s="221"/>
      <c r="V194" s="221"/>
      <c r="W194" s="221"/>
      <c r="X194" s="221"/>
      <c r="Y194" s="221"/>
      <c r="Z194" s="210"/>
      <c r="AA194" s="210"/>
      <c r="AB194" s="210"/>
      <c r="AC194" s="210"/>
      <c r="AD194" s="210"/>
      <c r="AE194" s="210"/>
      <c r="AF194" s="210"/>
      <c r="AG194" s="210" t="s">
        <v>201</v>
      </c>
      <c r="AH194" s="210">
        <v>4</v>
      </c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outlineLevel="1" x14ac:dyDescent="0.2">
      <c r="A195" s="231">
        <v>51</v>
      </c>
      <c r="B195" s="232" t="s">
        <v>413</v>
      </c>
      <c r="C195" s="248" t="s">
        <v>414</v>
      </c>
      <c r="D195" s="233" t="s">
        <v>302</v>
      </c>
      <c r="E195" s="234">
        <v>9.8313699999999997</v>
      </c>
      <c r="F195" s="235"/>
      <c r="G195" s="236">
        <f>ROUND(E195*F195,2)</f>
        <v>0</v>
      </c>
      <c r="H195" s="235"/>
      <c r="I195" s="236">
        <f>ROUND(E195*H195,2)</f>
        <v>0</v>
      </c>
      <c r="J195" s="235"/>
      <c r="K195" s="236">
        <f>ROUND(E195*J195,2)</f>
        <v>0</v>
      </c>
      <c r="L195" s="236">
        <v>21</v>
      </c>
      <c r="M195" s="236">
        <f>G195*(1+L195/100)</f>
        <v>0</v>
      </c>
      <c r="N195" s="234">
        <v>0</v>
      </c>
      <c r="O195" s="234">
        <f>ROUND(E195*N195,2)</f>
        <v>0</v>
      </c>
      <c r="P195" s="234">
        <v>0</v>
      </c>
      <c r="Q195" s="234">
        <f>ROUND(E195*P195,2)</f>
        <v>0</v>
      </c>
      <c r="R195" s="236" t="s">
        <v>311</v>
      </c>
      <c r="S195" s="236" t="s">
        <v>148</v>
      </c>
      <c r="T195" s="237" t="s">
        <v>148</v>
      </c>
      <c r="U195" s="221">
        <v>1.6850000000000001</v>
      </c>
      <c r="V195" s="221">
        <f>ROUND(E195*U195,2)</f>
        <v>16.57</v>
      </c>
      <c r="W195" s="221"/>
      <c r="X195" s="221" t="s">
        <v>303</v>
      </c>
      <c r="Y195" s="221" t="s">
        <v>151</v>
      </c>
      <c r="Z195" s="210"/>
      <c r="AA195" s="210"/>
      <c r="AB195" s="210"/>
      <c r="AC195" s="210"/>
      <c r="AD195" s="210"/>
      <c r="AE195" s="210"/>
      <c r="AF195" s="210"/>
      <c r="AG195" s="210" t="s">
        <v>304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outlineLevel="2" x14ac:dyDescent="0.2">
      <c r="A196" s="217"/>
      <c r="B196" s="218"/>
      <c r="C196" s="262" t="s">
        <v>415</v>
      </c>
      <c r="D196" s="258"/>
      <c r="E196" s="258"/>
      <c r="F196" s="258"/>
      <c r="G196" s="258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199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3" t="s">
        <v>306</v>
      </c>
      <c r="D197" s="254"/>
      <c r="E197" s="255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201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3" t="s">
        <v>416</v>
      </c>
      <c r="D198" s="254"/>
      <c r="E198" s="255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201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3" t="s">
        <v>417</v>
      </c>
      <c r="D199" s="254"/>
      <c r="E199" s="255">
        <v>9.8313699999999997</v>
      </c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201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x14ac:dyDescent="0.2">
      <c r="A200" s="224" t="s">
        <v>143</v>
      </c>
      <c r="B200" s="225" t="s">
        <v>92</v>
      </c>
      <c r="C200" s="247" t="s">
        <v>93</v>
      </c>
      <c r="D200" s="226"/>
      <c r="E200" s="227"/>
      <c r="F200" s="228"/>
      <c r="G200" s="228">
        <f>SUMIF(AG201:AG231,"&lt;&gt;NOR",G201:G231)</f>
        <v>0</v>
      </c>
      <c r="H200" s="228"/>
      <c r="I200" s="228">
        <f>SUM(I201:I231)</f>
        <v>0</v>
      </c>
      <c r="J200" s="228"/>
      <c r="K200" s="228">
        <f>SUM(K201:K231)</f>
        <v>0</v>
      </c>
      <c r="L200" s="228"/>
      <c r="M200" s="228">
        <f>SUM(M201:M231)</f>
        <v>0</v>
      </c>
      <c r="N200" s="227"/>
      <c r="O200" s="227">
        <f>SUM(O201:O231)</f>
        <v>7.5699999999999994</v>
      </c>
      <c r="P200" s="227"/>
      <c r="Q200" s="227">
        <f>SUM(Q201:Q231)</f>
        <v>3.46</v>
      </c>
      <c r="R200" s="228"/>
      <c r="S200" s="228"/>
      <c r="T200" s="229"/>
      <c r="U200" s="223"/>
      <c r="V200" s="223">
        <f>SUM(V201:V231)</f>
        <v>446.07</v>
      </c>
      <c r="W200" s="223"/>
      <c r="X200" s="223"/>
      <c r="Y200" s="223"/>
      <c r="AG200" t="s">
        <v>144</v>
      </c>
    </row>
    <row r="201" spans="1:60" ht="33.75" outlineLevel="1" x14ac:dyDescent="0.2">
      <c r="A201" s="231">
        <v>52</v>
      </c>
      <c r="B201" s="232" t="s">
        <v>418</v>
      </c>
      <c r="C201" s="248" t="s">
        <v>419</v>
      </c>
      <c r="D201" s="233" t="s">
        <v>194</v>
      </c>
      <c r="E201" s="234">
        <v>832.33</v>
      </c>
      <c r="F201" s="235"/>
      <c r="G201" s="236">
        <f>ROUND(E201*F201,2)</f>
        <v>0</v>
      </c>
      <c r="H201" s="235"/>
      <c r="I201" s="236">
        <f>ROUND(E201*H201,2)</f>
        <v>0</v>
      </c>
      <c r="J201" s="235"/>
      <c r="K201" s="236">
        <f>ROUND(E201*J201,2)</f>
        <v>0</v>
      </c>
      <c r="L201" s="236">
        <v>21</v>
      </c>
      <c r="M201" s="236">
        <f>G201*(1+L201/100)</f>
        <v>0</v>
      </c>
      <c r="N201" s="234">
        <v>0</v>
      </c>
      <c r="O201" s="234">
        <f>ROUND(E201*N201,2)</f>
        <v>0</v>
      </c>
      <c r="P201" s="234">
        <v>4.1599999999999996E-3</v>
      </c>
      <c r="Q201" s="234">
        <f>ROUND(E201*P201,2)</f>
        <v>3.46</v>
      </c>
      <c r="R201" s="236" t="s">
        <v>420</v>
      </c>
      <c r="S201" s="236" t="s">
        <v>148</v>
      </c>
      <c r="T201" s="237" t="s">
        <v>148</v>
      </c>
      <c r="U201" s="221">
        <v>5.2999999999999999E-2</v>
      </c>
      <c r="V201" s="221">
        <f>ROUND(E201*U201,2)</f>
        <v>44.11</v>
      </c>
      <c r="W201" s="221"/>
      <c r="X201" s="221" t="s">
        <v>196</v>
      </c>
      <c r="Y201" s="221" t="s">
        <v>151</v>
      </c>
      <c r="Z201" s="210"/>
      <c r="AA201" s="210"/>
      <c r="AB201" s="210"/>
      <c r="AC201" s="210"/>
      <c r="AD201" s="210"/>
      <c r="AE201" s="210"/>
      <c r="AF201" s="210"/>
      <c r="AG201" s="210" t="s">
        <v>197</v>
      </c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2" x14ac:dyDescent="0.2">
      <c r="A202" s="217"/>
      <c r="B202" s="218"/>
      <c r="C202" s="263" t="s">
        <v>280</v>
      </c>
      <c r="D202" s="254"/>
      <c r="E202" s="255">
        <v>832.33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201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">
      <c r="A203" s="231">
        <v>53</v>
      </c>
      <c r="B203" s="232" t="s">
        <v>421</v>
      </c>
      <c r="C203" s="248" t="s">
        <v>422</v>
      </c>
      <c r="D203" s="233" t="s">
        <v>194</v>
      </c>
      <c r="E203" s="234">
        <v>136.07929999999999</v>
      </c>
      <c r="F203" s="235"/>
      <c r="G203" s="236">
        <f>ROUND(E203*F203,2)</f>
        <v>0</v>
      </c>
      <c r="H203" s="235"/>
      <c r="I203" s="236">
        <f>ROUND(E203*H203,2)</f>
        <v>0</v>
      </c>
      <c r="J203" s="235"/>
      <c r="K203" s="236">
        <f>ROUND(E203*J203,2)</f>
        <v>0</v>
      </c>
      <c r="L203" s="236">
        <v>21</v>
      </c>
      <c r="M203" s="236">
        <f>G203*(1+L203/100)</f>
        <v>0</v>
      </c>
      <c r="N203" s="234">
        <v>3.0000000000000001E-3</v>
      </c>
      <c r="O203" s="234">
        <f>ROUND(E203*N203,2)</f>
        <v>0.41</v>
      </c>
      <c r="P203" s="234">
        <v>0</v>
      </c>
      <c r="Q203" s="234">
        <f>ROUND(E203*P203,2)</f>
        <v>0</v>
      </c>
      <c r="R203" s="236" t="s">
        <v>420</v>
      </c>
      <c r="S203" s="236" t="s">
        <v>148</v>
      </c>
      <c r="T203" s="237" t="s">
        <v>148</v>
      </c>
      <c r="U203" s="221">
        <v>0.28000000000000003</v>
      </c>
      <c r="V203" s="221">
        <f>ROUND(E203*U203,2)</f>
        <v>38.1</v>
      </c>
      <c r="W203" s="221"/>
      <c r="X203" s="221" t="s">
        <v>196</v>
      </c>
      <c r="Y203" s="221" t="s">
        <v>151</v>
      </c>
      <c r="Z203" s="210"/>
      <c r="AA203" s="210"/>
      <c r="AB203" s="210"/>
      <c r="AC203" s="210"/>
      <c r="AD203" s="210"/>
      <c r="AE203" s="210"/>
      <c r="AF203" s="210"/>
      <c r="AG203" s="210" t="s">
        <v>197</v>
      </c>
      <c r="AH203" s="210"/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2" x14ac:dyDescent="0.2">
      <c r="A204" s="217"/>
      <c r="B204" s="218"/>
      <c r="C204" s="249" t="s">
        <v>423</v>
      </c>
      <c r="D204" s="239"/>
      <c r="E204" s="239"/>
      <c r="F204" s="239"/>
      <c r="G204" s="239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154</v>
      </c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38" t="str">
        <f>C204</f>
        <v>Očištění povrchu stěny od prachu, nařezání izolačních desek na požadovaný rozměr, nanesení lepicího tmelu, osazení desek.</v>
      </c>
      <c r="BB204" s="210"/>
      <c r="BC204" s="210"/>
      <c r="BD204" s="210"/>
      <c r="BE204" s="210"/>
      <c r="BF204" s="210"/>
      <c r="BG204" s="210"/>
      <c r="BH204" s="210"/>
    </row>
    <row r="205" spans="1:60" outlineLevel="2" x14ac:dyDescent="0.2">
      <c r="A205" s="217"/>
      <c r="B205" s="218"/>
      <c r="C205" s="263" t="s">
        <v>424</v>
      </c>
      <c r="D205" s="254"/>
      <c r="E205" s="255">
        <v>49.932000000000002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201</v>
      </c>
      <c r="AH205" s="210">
        <v>0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63" t="s">
        <v>425</v>
      </c>
      <c r="D206" s="254"/>
      <c r="E206" s="255">
        <v>69.481399999999994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201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3" t="s">
        <v>426</v>
      </c>
      <c r="D207" s="254"/>
      <c r="E207" s="255">
        <v>16.665900000000001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201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">
      <c r="A208" s="231">
        <v>54</v>
      </c>
      <c r="B208" s="232" t="s">
        <v>427</v>
      </c>
      <c r="C208" s="248" t="s">
        <v>428</v>
      </c>
      <c r="D208" s="233" t="s">
        <v>194</v>
      </c>
      <c r="E208" s="234">
        <v>89.177400000000006</v>
      </c>
      <c r="F208" s="235"/>
      <c r="G208" s="236">
        <f>ROUND(E208*F208,2)</f>
        <v>0</v>
      </c>
      <c r="H208" s="235"/>
      <c r="I208" s="236">
        <f>ROUND(E208*H208,2)</f>
        <v>0</v>
      </c>
      <c r="J208" s="235"/>
      <c r="K208" s="236">
        <f>ROUND(E208*J208,2)</f>
        <v>0</v>
      </c>
      <c r="L208" s="236">
        <v>21</v>
      </c>
      <c r="M208" s="236">
        <f>G208*(1+L208/100)</f>
        <v>0</v>
      </c>
      <c r="N208" s="234">
        <v>0</v>
      </c>
      <c r="O208" s="234">
        <f>ROUND(E208*N208,2)</f>
        <v>0</v>
      </c>
      <c r="P208" s="234">
        <v>0</v>
      </c>
      <c r="Q208" s="234">
        <f>ROUND(E208*P208,2)</f>
        <v>0</v>
      </c>
      <c r="R208" s="236" t="s">
        <v>420</v>
      </c>
      <c r="S208" s="236" t="s">
        <v>148</v>
      </c>
      <c r="T208" s="237" t="s">
        <v>148</v>
      </c>
      <c r="U208" s="221">
        <v>0.28000000000000003</v>
      </c>
      <c r="V208" s="221">
        <f>ROUND(E208*U208,2)</f>
        <v>24.97</v>
      </c>
      <c r="W208" s="221"/>
      <c r="X208" s="221" t="s">
        <v>196</v>
      </c>
      <c r="Y208" s="221" t="s">
        <v>151</v>
      </c>
      <c r="Z208" s="210"/>
      <c r="AA208" s="210"/>
      <c r="AB208" s="210"/>
      <c r="AC208" s="210"/>
      <c r="AD208" s="210"/>
      <c r="AE208" s="210"/>
      <c r="AF208" s="210"/>
      <c r="AG208" s="210" t="s">
        <v>197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2" x14ac:dyDescent="0.2">
      <c r="A209" s="217"/>
      <c r="B209" s="218"/>
      <c r="C209" s="263" t="s">
        <v>339</v>
      </c>
      <c r="D209" s="254"/>
      <c r="E209" s="255"/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201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3" t="s">
        <v>340</v>
      </c>
      <c r="D210" s="254"/>
      <c r="E210" s="255">
        <v>83.064999999999998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201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3" x14ac:dyDescent="0.2">
      <c r="A211" s="217"/>
      <c r="B211" s="218"/>
      <c r="C211" s="263" t="s">
        <v>341</v>
      </c>
      <c r="D211" s="254"/>
      <c r="E211" s="255">
        <v>6.1124000000000001</v>
      </c>
      <c r="F211" s="221"/>
      <c r="G211" s="221"/>
      <c r="H211" s="221"/>
      <c r="I211" s="221"/>
      <c r="J211" s="221"/>
      <c r="K211" s="221"/>
      <c r="L211" s="221"/>
      <c r="M211" s="221"/>
      <c r="N211" s="220"/>
      <c r="O211" s="220"/>
      <c r="P211" s="220"/>
      <c r="Q211" s="220"/>
      <c r="R211" s="221"/>
      <c r="S211" s="221"/>
      <c r="T211" s="221"/>
      <c r="U211" s="221"/>
      <c r="V211" s="221"/>
      <c r="W211" s="221"/>
      <c r="X211" s="221"/>
      <c r="Y211" s="221"/>
      <c r="Z211" s="210"/>
      <c r="AA211" s="210"/>
      <c r="AB211" s="210"/>
      <c r="AC211" s="210"/>
      <c r="AD211" s="210"/>
      <c r="AE211" s="210"/>
      <c r="AF211" s="210"/>
      <c r="AG211" s="210" t="s">
        <v>201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1" x14ac:dyDescent="0.2">
      <c r="A212" s="231">
        <v>55</v>
      </c>
      <c r="B212" s="232" t="s">
        <v>429</v>
      </c>
      <c r="C212" s="248" t="s">
        <v>430</v>
      </c>
      <c r="D212" s="233" t="s">
        <v>244</v>
      </c>
      <c r="E212" s="234">
        <v>0.64</v>
      </c>
      <c r="F212" s="235"/>
      <c r="G212" s="236">
        <f>ROUND(E212*F212,2)</f>
        <v>0</v>
      </c>
      <c r="H212" s="235"/>
      <c r="I212" s="236">
        <f>ROUND(E212*H212,2)</f>
        <v>0</v>
      </c>
      <c r="J212" s="235"/>
      <c r="K212" s="236">
        <f>ROUND(E212*J212,2)</f>
        <v>0</v>
      </c>
      <c r="L212" s="236">
        <v>21</v>
      </c>
      <c r="M212" s="236">
        <f>G212*(1+L212/100)</f>
        <v>0</v>
      </c>
      <c r="N212" s="234">
        <v>0</v>
      </c>
      <c r="O212" s="234">
        <f>ROUND(E212*N212,2)</f>
        <v>0</v>
      </c>
      <c r="P212" s="234">
        <v>0</v>
      </c>
      <c r="Q212" s="234">
        <f>ROUND(E212*P212,2)</f>
        <v>0</v>
      </c>
      <c r="R212" s="236" t="s">
        <v>420</v>
      </c>
      <c r="S212" s="236" t="s">
        <v>148</v>
      </c>
      <c r="T212" s="237" t="s">
        <v>148</v>
      </c>
      <c r="U212" s="221">
        <v>0.51</v>
      </c>
      <c r="V212" s="221">
        <f>ROUND(E212*U212,2)</f>
        <v>0.33</v>
      </c>
      <c r="W212" s="221"/>
      <c r="X212" s="221" t="s">
        <v>196</v>
      </c>
      <c r="Y212" s="221" t="s">
        <v>151</v>
      </c>
      <c r="Z212" s="210"/>
      <c r="AA212" s="210"/>
      <c r="AB212" s="210"/>
      <c r="AC212" s="210"/>
      <c r="AD212" s="210"/>
      <c r="AE212" s="210"/>
      <c r="AF212" s="210"/>
      <c r="AG212" s="210" t="s">
        <v>197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63" t="s">
        <v>431</v>
      </c>
      <c r="D213" s="254"/>
      <c r="E213" s="255">
        <v>0.64</v>
      </c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201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1" x14ac:dyDescent="0.2">
      <c r="A214" s="231">
        <v>56</v>
      </c>
      <c r="B214" s="232" t="s">
        <v>432</v>
      </c>
      <c r="C214" s="248" t="s">
        <v>433</v>
      </c>
      <c r="D214" s="233" t="s">
        <v>194</v>
      </c>
      <c r="E214" s="234">
        <v>825.76</v>
      </c>
      <c r="F214" s="235"/>
      <c r="G214" s="236">
        <f>ROUND(E214*F214,2)</f>
        <v>0</v>
      </c>
      <c r="H214" s="235"/>
      <c r="I214" s="236">
        <f>ROUND(E214*H214,2)</f>
        <v>0</v>
      </c>
      <c r="J214" s="235"/>
      <c r="K214" s="236">
        <f>ROUND(E214*J214,2)</f>
        <v>0</v>
      </c>
      <c r="L214" s="236">
        <v>21</v>
      </c>
      <c r="M214" s="236">
        <f>G214*(1+L214/100)</f>
        <v>0</v>
      </c>
      <c r="N214" s="234">
        <v>1.7000000000000001E-4</v>
      </c>
      <c r="O214" s="234">
        <f>ROUND(E214*N214,2)</f>
        <v>0.14000000000000001</v>
      </c>
      <c r="P214" s="234">
        <v>0</v>
      </c>
      <c r="Q214" s="234">
        <f>ROUND(E214*P214,2)</f>
        <v>0</v>
      </c>
      <c r="R214" s="236"/>
      <c r="S214" s="236" t="s">
        <v>180</v>
      </c>
      <c r="T214" s="237" t="s">
        <v>149</v>
      </c>
      <c r="U214" s="221">
        <v>0.41</v>
      </c>
      <c r="V214" s="221">
        <f>ROUND(E214*U214,2)</f>
        <v>338.56</v>
      </c>
      <c r="W214" s="221"/>
      <c r="X214" s="221" t="s">
        <v>196</v>
      </c>
      <c r="Y214" s="221" t="s">
        <v>151</v>
      </c>
      <c r="Z214" s="210"/>
      <c r="AA214" s="210"/>
      <c r="AB214" s="210"/>
      <c r="AC214" s="210"/>
      <c r="AD214" s="210"/>
      <c r="AE214" s="210"/>
      <c r="AF214" s="210"/>
      <c r="AG214" s="210" t="s">
        <v>197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2" x14ac:dyDescent="0.2">
      <c r="A215" s="217"/>
      <c r="B215" s="218"/>
      <c r="C215" s="263" t="s">
        <v>434</v>
      </c>
      <c r="D215" s="254"/>
      <c r="E215" s="255">
        <v>825.76</v>
      </c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201</v>
      </c>
      <c r="AH215" s="210">
        <v>0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2.5" outlineLevel="1" x14ac:dyDescent="0.2">
      <c r="A216" s="231">
        <v>57</v>
      </c>
      <c r="B216" s="232" t="s">
        <v>435</v>
      </c>
      <c r="C216" s="248" t="s">
        <v>436</v>
      </c>
      <c r="D216" s="233" t="s">
        <v>194</v>
      </c>
      <c r="E216" s="234">
        <v>1933.08</v>
      </c>
      <c r="F216" s="235"/>
      <c r="G216" s="236">
        <f>ROUND(E216*F216,2)</f>
        <v>0</v>
      </c>
      <c r="H216" s="235"/>
      <c r="I216" s="236">
        <f>ROUND(E216*H216,2)</f>
        <v>0</v>
      </c>
      <c r="J216" s="235"/>
      <c r="K216" s="236">
        <f>ROUND(E216*J216,2)</f>
        <v>0</v>
      </c>
      <c r="L216" s="236">
        <v>21</v>
      </c>
      <c r="M216" s="236">
        <f>G216*(1+L216/100)</f>
        <v>0</v>
      </c>
      <c r="N216" s="234">
        <v>2.3E-3</v>
      </c>
      <c r="O216" s="234">
        <f>ROUND(E216*N216,2)</f>
        <v>4.45</v>
      </c>
      <c r="P216" s="234">
        <v>0</v>
      </c>
      <c r="Q216" s="234">
        <f>ROUND(E216*P216,2)</f>
        <v>0</v>
      </c>
      <c r="R216" s="236" t="s">
        <v>237</v>
      </c>
      <c r="S216" s="236" t="s">
        <v>148</v>
      </c>
      <c r="T216" s="237" t="s">
        <v>148</v>
      </c>
      <c r="U216" s="221">
        <v>0</v>
      </c>
      <c r="V216" s="221">
        <f>ROUND(E216*U216,2)</f>
        <v>0</v>
      </c>
      <c r="W216" s="221"/>
      <c r="X216" s="221" t="s">
        <v>238</v>
      </c>
      <c r="Y216" s="221" t="s">
        <v>151</v>
      </c>
      <c r="Z216" s="210"/>
      <c r="AA216" s="210"/>
      <c r="AB216" s="210"/>
      <c r="AC216" s="210"/>
      <c r="AD216" s="210"/>
      <c r="AE216" s="210"/>
      <c r="AF216" s="210"/>
      <c r="AG216" s="210" t="s">
        <v>239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2" x14ac:dyDescent="0.2">
      <c r="A217" s="217"/>
      <c r="B217" s="218"/>
      <c r="C217" s="263" t="s">
        <v>437</v>
      </c>
      <c r="D217" s="254"/>
      <c r="E217" s="255">
        <v>1651.52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201</v>
      </c>
      <c r="AH217" s="210">
        <v>0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3" t="s">
        <v>424</v>
      </c>
      <c r="D218" s="254"/>
      <c r="E218" s="255">
        <v>49.932000000000002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201</v>
      </c>
      <c r="AH218" s="210">
        <v>0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3" t="s">
        <v>425</v>
      </c>
      <c r="D219" s="254"/>
      <c r="E219" s="255">
        <v>69.481399999999994</v>
      </c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201</v>
      </c>
      <c r="AH219" s="210">
        <v>0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3" t="s">
        <v>426</v>
      </c>
      <c r="D220" s="254"/>
      <c r="E220" s="255">
        <v>16.665900000000001</v>
      </c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201</v>
      </c>
      <c r="AH220" s="210">
        <v>0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3" t="s">
        <v>339</v>
      </c>
      <c r="D221" s="254"/>
      <c r="E221" s="255"/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201</v>
      </c>
      <c r="AH221" s="210">
        <v>0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3" t="s">
        <v>340</v>
      </c>
      <c r="D222" s="254"/>
      <c r="E222" s="255">
        <v>83.064999999999998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201</v>
      </c>
      <c r="AH222" s="210">
        <v>0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3" t="s">
        <v>341</v>
      </c>
      <c r="D223" s="254"/>
      <c r="E223" s="255">
        <v>6.1124000000000001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201</v>
      </c>
      <c r="AH223" s="210">
        <v>0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4" t="s">
        <v>438</v>
      </c>
      <c r="D224" s="256"/>
      <c r="E224" s="257">
        <v>56.3033</v>
      </c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201</v>
      </c>
      <c r="AH224" s="210">
        <v>4</v>
      </c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ht="22.5" outlineLevel="1" x14ac:dyDescent="0.2">
      <c r="A225" s="231">
        <v>58</v>
      </c>
      <c r="B225" s="232" t="s">
        <v>439</v>
      </c>
      <c r="C225" s="248" t="s">
        <v>440</v>
      </c>
      <c r="D225" s="233" t="s">
        <v>244</v>
      </c>
      <c r="E225" s="234">
        <v>102.06394</v>
      </c>
      <c r="F225" s="235"/>
      <c r="G225" s="236">
        <f>ROUND(E225*F225,2)</f>
        <v>0</v>
      </c>
      <c r="H225" s="235"/>
      <c r="I225" s="236">
        <f>ROUND(E225*H225,2)</f>
        <v>0</v>
      </c>
      <c r="J225" s="235"/>
      <c r="K225" s="236">
        <f>ROUND(E225*J225,2)</f>
        <v>0</v>
      </c>
      <c r="L225" s="236">
        <v>21</v>
      </c>
      <c r="M225" s="236">
        <f>G225*(1+L225/100)</f>
        <v>0</v>
      </c>
      <c r="N225" s="234">
        <v>2.5000000000000001E-2</v>
      </c>
      <c r="O225" s="234">
        <f>ROUND(E225*N225,2)</f>
        <v>2.5499999999999998</v>
      </c>
      <c r="P225" s="234">
        <v>0</v>
      </c>
      <c r="Q225" s="234">
        <f>ROUND(E225*P225,2)</f>
        <v>0</v>
      </c>
      <c r="R225" s="236" t="s">
        <v>237</v>
      </c>
      <c r="S225" s="236" t="s">
        <v>148</v>
      </c>
      <c r="T225" s="237" t="s">
        <v>148</v>
      </c>
      <c r="U225" s="221">
        <v>0</v>
      </c>
      <c r="V225" s="221">
        <f>ROUND(E225*U225,2)</f>
        <v>0</v>
      </c>
      <c r="W225" s="221"/>
      <c r="X225" s="221" t="s">
        <v>238</v>
      </c>
      <c r="Y225" s="221" t="s">
        <v>151</v>
      </c>
      <c r="Z225" s="210"/>
      <c r="AA225" s="210"/>
      <c r="AB225" s="210"/>
      <c r="AC225" s="210"/>
      <c r="AD225" s="210"/>
      <c r="AE225" s="210"/>
      <c r="AF225" s="210"/>
      <c r="AG225" s="210" t="s">
        <v>239</v>
      </c>
      <c r="AH225" s="210"/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2" x14ac:dyDescent="0.2">
      <c r="A226" s="217"/>
      <c r="B226" s="218"/>
      <c r="C226" s="263" t="s">
        <v>441</v>
      </c>
      <c r="D226" s="254"/>
      <c r="E226" s="255">
        <v>99.091200000000001</v>
      </c>
      <c r="F226" s="221"/>
      <c r="G226" s="221"/>
      <c r="H226" s="221"/>
      <c r="I226" s="221"/>
      <c r="J226" s="221"/>
      <c r="K226" s="221"/>
      <c r="L226" s="221"/>
      <c r="M226" s="221"/>
      <c r="N226" s="220"/>
      <c r="O226" s="220"/>
      <c r="P226" s="220"/>
      <c r="Q226" s="220"/>
      <c r="R226" s="221"/>
      <c r="S226" s="221"/>
      <c r="T226" s="221"/>
      <c r="U226" s="221"/>
      <c r="V226" s="221"/>
      <c r="W226" s="221"/>
      <c r="X226" s="221"/>
      <c r="Y226" s="221"/>
      <c r="Z226" s="210"/>
      <c r="AA226" s="210"/>
      <c r="AB226" s="210"/>
      <c r="AC226" s="210"/>
      <c r="AD226" s="210"/>
      <c r="AE226" s="210"/>
      <c r="AF226" s="210"/>
      <c r="AG226" s="210" t="s">
        <v>201</v>
      </c>
      <c r="AH226" s="210">
        <v>0</v>
      </c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3" x14ac:dyDescent="0.2">
      <c r="A227" s="217"/>
      <c r="B227" s="218"/>
      <c r="C227" s="264" t="s">
        <v>438</v>
      </c>
      <c r="D227" s="256"/>
      <c r="E227" s="257">
        <v>2.9727399999999999</v>
      </c>
      <c r="F227" s="221"/>
      <c r="G227" s="221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201</v>
      </c>
      <c r="AH227" s="210">
        <v>4</v>
      </c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ht="22.5" outlineLevel="1" x14ac:dyDescent="0.2">
      <c r="A228" s="231">
        <v>59</v>
      </c>
      <c r="B228" s="232" t="s">
        <v>442</v>
      </c>
      <c r="C228" s="248" t="s">
        <v>443</v>
      </c>
      <c r="D228" s="233" t="s">
        <v>194</v>
      </c>
      <c r="E228" s="234">
        <v>3.2</v>
      </c>
      <c r="F228" s="235"/>
      <c r="G228" s="236">
        <f>ROUND(E228*F228,2)</f>
        <v>0</v>
      </c>
      <c r="H228" s="235"/>
      <c r="I228" s="236">
        <f>ROUND(E228*H228,2)</f>
        <v>0</v>
      </c>
      <c r="J228" s="235"/>
      <c r="K228" s="236">
        <f>ROUND(E228*J228,2)</f>
        <v>0</v>
      </c>
      <c r="L228" s="236">
        <v>21</v>
      </c>
      <c r="M228" s="236">
        <f>G228*(1+L228/100)</f>
        <v>0</v>
      </c>
      <c r="N228" s="234">
        <v>6.0000000000000001E-3</v>
      </c>
      <c r="O228" s="234">
        <f>ROUND(E228*N228,2)</f>
        <v>0.02</v>
      </c>
      <c r="P228" s="234">
        <v>0</v>
      </c>
      <c r="Q228" s="234">
        <f>ROUND(E228*P228,2)</f>
        <v>0</v>
      </c>
      <c r="R228" s="236" t="s">
        <v>237</v>
      </c>
      <c r="S228" s="236" t="s">
        <v>148</v>
      </c>
      <c r="T228" s="237" t="s">
        <v>148</v>
      </c>
      <c r="U228" s="221">
        <v>0</v>
      </c>
      <c r="V228" s="221">
        <f>ROUND(E228*U228,2)</f>
        <v>0</v>
      </c>
      <c r="W228" s="221"/>
      <c r="X228" s="221" t="s">
        <v>238</v>
      </c>
      <c r="Y228" s="221" t="s">
        <v>151</v>
      </c>
      <c r="Z228" s="210"/>
      <c r="AA228" s="210"/>
      <c r="AB228" s="210"/>
      <c r="AC228" s="210"/>
      <c r="AD228" s="210"/>
      <c r="AE228" s="210"/>
      <c r="AF228" s="210"/>
      <c r="AG228" s="210" t="s">
        <v>239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2" x14ac:dyDescent="0.2">
      <c r="A229" s="217"/>
      <c r="B229" s="218"/>
      <c r="C229" s="263" t="s">
        <v>444</v>
      </c>
      <c r="D229" s="254"/>
      <c r="E229" s="255">
        <v>3.2</v>
      </c>
      <c r="F229" s="221"/>
      <c r="G229" s="221"/>
      <c r="H229" s="221"/>
      <c r="I229" s="221"/>
      <c r="J229" s="221"/>
      <c r="K229" s="221"/>
      <c r="L229" s="221"/>
      <c r="M229" s="221"/>
      <c r="N229" s="220"/>
      <c r="O229" s="220"/>
      <c r="P229" s="220"/>
      <c r="Q229" s="220"/>
      <c r="R229" s="221"/>
      <c r="S229" s="221"/>
      <c r="T229" s="221"/>
      <c r="U229" s="221"/>
      <c r="V229" s="221"/>
      <c r="W229" s="221"/>
      <c r="X229" s="221"/>
      <c r="Y229" s="221"/>
      <c r="Z229" s="210"/>
      <c r="AA229" s="210"/>
      <c r="AB229" s="210"/>
      <c r="AC229" s="210"/>
      <c r="AD229" s="210"/>
      <c r="AE229" s="210"/>
      <c r="AF229" s="210"/>
      <c r="AG229" s="210" t="s">
        <v>201</v>
      </c>
      <c r="AH229" s="210">
        <v>0</v>
      </c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">
      <c r="A230" s="217">
        <v>60</v>
      </c>
      <c r="B230" s="218" t="s">
        <v>445</v>
      </c>
      <c r="C230" s="266" t="s">
        <v>446</v>
      </c>
      <c r="D230" s="219" t="s">
        <v>0</v>
      </c>
      <c r="E230" s="260"/>
      <c r="F230" s="222"/>
      <c r="G230" s="221">
        <f>ROUND(E230*F230,2)</f>
        <v>0</v>
      </c>
      <c r="H230" s="222"/>
      <c r="I230" s="221">
        <f>ROUND(E230*H230,2)</f>
        <v>0</v>
      </c>
      <c r="J230" s="222"/>
      <c r="K230" s="221">
        <f>ROUND(E230*J230,2)</f>
        <v>0</v>
      </c>
      <c r="L230" s="221">
        <v>21</v>
      </c>
      <c r="M230" s="221">
        <f>G230*(1+L230/100)</f>
        <v>0</v>
      </c>
      <c r="N230" s="220">
        <v>0</v>
      </c>
      <c r="O230" s="220">
        <f>ROUND(E230*N230,2)</f>
        <v>0</v>
      </c>
      <c r="P230" s="220">
        <v>0</v>
      </c>
      <c r="Q230" s="220">
        <f>ROUND(E230*P230,2)</f>
        <v>0</v>
      </c>
      <c r="R230" s="221" t="s">
        <v>420</v>
      </c>
      <c r="S230" s="221" t="s">
        <v>148</v>
      </c>
      <c r="T230" s="221" t="s">
        <v>148</v>
      </c>
      <c r="U230" s="221">
        <v>0</v>
      </c>
      <c r="V230" s="221">
        <f>ROUND(E230*U230,2)</f>
        <v>0</v>
      </c>
      <c r="W230" s="221"/>
      <c r="X230" s="221" t="s">
        <v>303</v>
      </c>
      <c r="Y230" s="221" t="s">
        <v>151</v>
      </c>
      <c r="Z230" s="210"/>
      <c r="AA230" s="210"/>
      <c r="AB230" s="210"/>
      <c r="AC230" s="210"/>
      <c r="AD230" s="210"/>
      <c r="AE230" s="210"/>
      <c r="AF230" s="210"/>
      <c r="AG230" s="210" t="s">
        <v>304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2" x14ac:dyDescent="0.2">
      <c r="A231" s="217"/>
      <c r="B231" s="218"/>
      <c r="C231" s="267" t="s">
        <v>415</v>
      </c>
      <c r="D231" s="261"/>
      <c r="E231" s="261"/>
      <c r="F231" s="261"/>
      <c r="G231" s="26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199</v>
      </c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x14ac:dyDescent="0.2">
      <c r="A232" s="224" t="s">
        <v>143</v>
      </c>
      <c r="B232" s="225" t="s">
        <v>94</v>
      </c>
      <c r="C232" s="247" t="s">
        <v>95</v>
      </c>
      <c r="D232" s="226"/>
      <c r="E232" s="227"/>
      <c r="F232" s="228"/>
      <c r="G232" s="228">
        <f>SUMIF(AG233:AG243,"&lt;&gt;NOR",G233:G243)</f>
        <v>0</v>
      </c>
      <c r="H232" s="228"/>
      <c r="I232" s="228">
        <f>SUM(I233:I243)</f>
        <v>0</v>
      </c>
      <c r="J232" s="228"/>
      <c r="K232" s="228">
        <f>SUM(K233:K243)</f>
        <v>0</v>
      </c>
      <c r="L232" s="228"/>
      <c r="M232" s="228">
        <f>SUM(M233:M243)</f>
        <v>0</v>
      </c>
      <c r="N232" s="227"/>
      <c r="O232" s="227">
        <f>SUM(O233:O243)</f>
        <v>0.04</v>
      </c>
      <c r="P232" s="227"/>
      <c r="Q232" s="227">
        <f>SUM(Q233:Q243)</f>
        <v>0.14000000000000001</v>
      </c>
      <c r="R232" s="228"/>
      <c r="S232" s="228"/>
      <c r="T232" s="229"/>
      <c r="U232" s="223"/>
      <c r="V232" s="223">
        <f>SUM(V233:V243)</f>
        <v>16.549999999999997</v>
      </c>
      <c r="W232" s="223"/>
      <c r="X232" s="223"/>
      <c r="Y232" s="223"/>
      <c r="AG232" t="s">
        <v>144</v>
      </c>
    </row>
    <row r="233" spans="1:60" outlineLevel="1" x14ac:dyDescent="0.2">
      <c r="A233" s="231">
        <v>61</v>
      </c>
      <c r="B233" s="232" t="s">
        <v>447</v>
      </c>
      <c r="C233" s="248" t="s">
        <v>448</v>
      </c>
      <c r="D233" s="233" t="s">
        <v>286</v>
      </c>
      <c r="E233" s="234">
        <v>7</v>
      </c>
      <c r="F233" s="235"/>
      <c r="G233" s="236">
        <f>ROUND(E233*F233,2)</f>
        <v>0</v>
      </c>
      <c r="H233" s="235"/>
      <c r="I233" s="236">
        <f>ROUND(E233*H233,2)</f>
        <v>0</v>
      </c>
      <c r="J233" s="235"/>
      <c r="K233" s="236">
        <f>ROUND(E233*J233,2)</f>
        <v>0</v>
      </c>
      <c r="L233" s="236">
        <v>21</v>
      </c>
      <c r="M233" s="236">
        <f>G233*(1+L233/100)</f>
        <v>0</v>
      </c>
      <c r="N233" s="234">
        <v>0</v>
      </c>
      <c r="O233" s="234">
        <f>ROUND(E233*N233,2)</f>
        <v>0</v>
      </c>
      <c r="P233" s="234">
        <v>2.0109999999999999E-2</v>
      </c>
      <c r="Q233" s="234">
        <f>ROUND(E233*P233,2)</f>
        <v>0.14000000000000001</v>
      </c>
      <c r="R233" s="236" t="s">
        <v>449</v>
      </c>
      <c r="S233" s="236" t="s">
        <v>148</v>
      </c>
      <c r="T233" s="237" t="s">
        <v>148</v>
      </c>
      <c r="U233" s="221">
        <v>0.46500000000000002</v>
      </c>
      <c r="V233" s="221">
        <f>ROUND(E233*U233,2)</f>
        <v>3.26</v>
      </c>
      <c r="W233" s="221"/>
      <c r="X233" s="221" t="s">
        <v>196</v>
      </c>
      <c r="Y233" s="221" t="s">
        <v>151</v>
      </c>
      <c r="Z233" s="210"/>
      <c r="AA233" s="210"/>
      <c r="AB233" s="210"/>
      <c r="AC233" s="210"/>
      <c r="AD233" s="210"/>
      <c r="AE233" s="210"/>
      <c r="AF233" s="210"/>
      <c r="AG233" s="210" t="s">
        <v>197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63" t="s">
        <v>450</v>
      </c>
      <c r="D234" s="254"/>
      <c r="E234" s="255">
        <v>7</v>
      </c>
      <c r="F234" s="221"/>
      <c r="G234" s="221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201</v>
      </c>
      <c r="AH234" s="210">
        <v>0</v>
      </c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ht="22.5" outlineLevel="1" x14ac:dyDescent="0.2">
      <c r="A235" s="231">
        <v>62</v>
      </c>
      <c r="B235" s="232" t="s">
        <v>451</v>
      </c>
      <c r="C235" s="248" t="s">
        <v>452</v>
      </c>
      <c r="D235" s="233" t="s">
        <v>286</v>
      </c>
      <c r="E235" s="234">
        <v>7</v>
      </c>
      <c r="F235" s="235"/>
      <c r="G235" s="236">
        <f>ROUND(E235*F235,2)</f>
        <v>0</v>
      </c>
      <c r="H235" s="235"/>
      <c r="I235" s="236">
        <f>ROUND(E235*H235,2)</f>
        <v>0</v>
      </c>
      <c r="J235" s="235"/>
      <c r="K235" s="236">
        <f>ROUND(E235*J235,2)</f>
        <v>0</v>
      </c>
      <c r="L235" s="236">
        <v>21</v>
      </c>
      <c r="M235" s="236">
        <f>G235*(1+L235/100)</f>
        <v>0</v>
      </c>
      <c r="N235" s="234">
        <v>2.82E-3</v>
      </c>
      <c r="O235" s="234">
        <f>ROUND(E235*N235,2)</f>
        <v>0.02</v>
      </c>
      <c r="P235" s="234">
        <v>0</v>
      </c>
      <c r="Q235" s="234">
        <f>ROUND(E235*P235,2)</f>
        <v>0</v>
      </c>
      <c r="R235" s="236" t="s">
        <v>449</v>
      </c>
      <c r="S235" s="236" t="s">
        <v>148</v>
      </c>
      <c r="T235" s="237" t="s">
        <v>148</v>
      </c>
      <c r="U235" s="221">
        <v>1.18</v>
      </c>
      <c r="V235" s="221">
        <f>ROUND(E235*U235,2)</f>
        <v>8.26</v>
      </c>
      <c r="W235" s="221"/>
      <c r="X235" s="221" t="s">
        <v>196</v>
      </c>
      <c r="Y235" s="221" t="s">
        <v>151</v>
      </c>
      <c r="Z235" s="210"/>
      <c r="AA235" s="210"/>
      <c r="AB235" s="210"/>
      <c r="AC235" s="210"/>
      <c r="AD235" s="210"/>
      <c r="AE235" s="210"/>
      <c r="AF235" s="210"/>
      <c r="AG235" s="210" t="s">
        <v>197</v>
      </c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2" x14ac:dyDescent="0.2">
      <c r="A236" s="217"/>
      <c r="B236" s="218"/>
      <c r="C236" s="263" t="s">
        <v>453</v>
      </c>
      <c r="D236" s="254"/>
      <c r="E236" s="255">
        <v>7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201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ht="22.5" outlineLevel="1" x14ac:dyDescent="0.2">
      <c r="A237" s="231">
        <v>63</v>
      </c>
      <c r="B237" s="232" t="s">
        <v>454</v>
      </c>
      <c r="C237" s="248" t="s">
        <v>455</v>
      </c>
      <c r="D237" s="233" t="s">
        <v>286</v>
      </c>
      <c r="E237" s="234">
        <v>7</v>
      </c>
      <c r="F237" s="235"/>
      <c r="G237" s="236">
        <f>ROUND(E237*F237,2)</f>
        <v>0</v>
      </c>
      <c r="H237" s="235"/>
      <c r="I237" s="236">
        <f>ROUND(E237*H237,2)</f>
        <v>0</v>
      </c>
      <c r="J237" s="235"/>
      <c r="K237" s="236">
        <f>ROUND(E237*J237,2)</f>
        <v>0</v>
      </c>
      <c r="L237" s="236">
        <v>21</v>
      </c>
      <c r="M237" s="236">
        <f>G237*(1+L237/100)</f>
        <v>0</v>
      </c>
      <c r="N237" s="234">
        <v>2.31E-3</v>
      </c>
      <c r="O237" s="234">
        <f>ROUND(E237*N237,2)</f>
        <v>0.02</v>
      </c>
      <c r="P237" s="234">
        <v>0</v>
      </c>
      <c r="Q237" s="234">
        <f>ROUND(E237*P237,2)</f>
        <v>0</v>
      </c>
      <c r="R237" s="236" t="s">
        <v>449</v>
      </c>
      <c r="S237" s="236" t="s">
        <v>148</v>
      </c>
      <c r="T237" s="237" t="s">
        <v>148</v>
      </c>
      <c r="U237" s="221">
        <v>0.71</v>
      </c>
      <c r="V237" s="221">
        <f>ROUND(E237*U237,2)</f>
        <v>4.97</v>
      </c>
      <c r="W237" s="221"/>
      <c r="X237" s="221" t="s">
        <v>196</v>
      </c>
      <c r="Y237" s="221" t="s">
        <v>151</v>
      </c>
      <c r="Z237" s="210"/>
      <c r="AA237" s="210"/>
      <c r="AB237" s="210"/>
      <c r="AC237" s="210"/>
      <c r="AD237" s="210"/>
      <c r="AE237" s="210"/>
      <c r="AF237" s="210"/>
      <c r="AG237" s="210" t="s">
        <v>197</v>
      </c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2" x14ac:dyDescent="0.2">
      <c r="A238" s="217"/>
      <c r="B238" s="218"/>
      <c r="C238" s="263" t="s">
        <v>453</v>
      </c>
      <c r="D238" s="254"/>
      <c r="E238" s="255">
        <v>7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201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1">
        <v>64</v>
      </c>
      <c r="B239" s="232" t="s">
        <v>456</v>
      </c>
      <c r="C239" s="248" t="s">
        <v>457</v>
      </c>
      <c r="D239" s="233" t="s">
        <v>302</v>
      </c>
      <c r="E239" s="234">
        <v>3.5909999999999997E-2</v>
      </c>
      <c r="F239" s="235"/>
      <c r="G239" s="236">
        <f>ROUND(E239*F239,2)</f>
        <v>0</v>
      </c>
      <c r="H239" s="235"/>
      <c r="I239" s="236">
        <f>ROUND(E239*H239,2)</f>
        <v>0</v>
      </c>
      <c r="J239" s="235"/>
      <c r="K239" s="236">
        <f>ROUND(E239*J239,2)</f>
        <v>0</v>
      </c>
      <c r="L239" s="236">
        <v>21</v>
      </c>
      <c r="M239" s="236">
        <f>G239*(1+L239/100)</f>
        <v>0</v>
      </c>
      <c r="N239" s="234">
        <v>0</v>
      </c>
      <c r="O239" s="234">
        <f>ROUND(E239*N239,2)</f>
        <v>0</v>
      </c>
      <c r="P239" s="234">
        <v>0</v>
      </c>
      <c r="Q239" s="234">
        <f>ROUND(E239*P239,2)</f>
        <v>0</v>
      </c>
      <c r="R239" s="236" t="s">
        <v>449</v>
      </c>
      <c r="S239" s="236" t="s">
        <v>148</v>
      </c>
      <c r="T239" s="237" t="s">
        <v>148</v>
      </c>
      <c r="U239" s="221">
        <v>1.575</v>
      </c>
      <c r="V239" s="221">
        <f>ROUND(E239*U239,2)</f>
        <v>0.06</v>
      </c>
      <c r="W239" s="221"/>
      <c r="X239" s="221" t="s">
        <v>303</v>
      </c>
      <c r="Y239" s="221" t="s">
        <v>151</v>
      </c>
      <c r="Z239" s="210"/>
      <c r="AA239" s="210"/>
      <c r="AB239" s="210"/>
      <c r="AC239" s="210"/>
      <c r="AD239" s="210"/>
      <c r="AE239" s="210"/>
      <c r="AF239" s="210"/>
      <c r="AG239" s="210" t="s">
        <v>304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62" t="s">
        <v>458</v>
      </c>
      <c r="D240" s="258"/>
      <c r="E240" s="258"/>
      <c r="F240" s="258"/>
      <c r="G240" s="258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199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2" x14ac:dyDescent="0.2">
      <c r="A241" s="217"/>
      <c r="B241" s="218"/>
      <c r="C241" s="263" t="s">
        <v>306</v>
      </c>
      <c r="D241" s="254"/>
      <c r="E241" s="255"/>
      <c r="F241" s="221"/>
      <c r="G241" s="221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201</v>
      </c>
      <c r="AH241" s="210">
        <v>0</v>
      </c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3" t="s">
        <v>459</v>
      </c>
      <c r="D242" s="254"/>
      <c r="E242" s="255"/>
      <c r="F242" s="221"/>
      <c r="G242" s="221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201</v>
      </c>
      <c r="AH242" s="210">
        <v>0</v>
      </c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3" x14ac:dyDescent="0.2">
      <c r="A243" s="217"/>
      <c r="B243" s="218"/>
      <c r="C243" s="263" t="s">
        <v>460</v>
      </c>
      <c r="D243" s="254"/>
      <c r="E243" s="255">
        <v>3.5909999999999997E-2</v>
      </c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201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x14ac:dyDescent="0.2">
      <c r="A244" s="224" t="s">
        <v>143</v>
      </c>
      <c r="B244" s="225" t="s">
        <v>96</v>
      </c>
      <c r="C244" s="247" t="s">
        <v>97</v>
      </c>
      <c r="D244" s="226"/>
      <c r="E244" s="227"/>
      <c r="F244" s="228"/>
      <c r="G244" s="228">
        <f>SUMIF(AG245:AG261,"&lt;&gt;NOR",G245:G261)</f>
        <v>0</v>
      </c>
      <c r="H244" s="228"/>
      <c r="I244" s="228">
        <f>SUM(I245:I261)</f>
        <v>0</v>
      </c>
      <c r="J244" s="228"/>
      <c r="K244" s="228">
        <f>SUM(K245:K261)</f>
        <v>0</v>
      </c>
      <c r="L244" s="228"/>
      <c r="M244" s="228">
        <f>SUM(M245:M261)</f>
        <v>0</v>
      </c>
      <c r="N244" s="227"/>
      <c r="O244" s="227">
        <f>SUM(O245:O261)</f>
        <v>2.61</v>
      </c>
      <c r="P244" s="227"/>
      <c r="Q244" s="227">
        <f>SUM(Q245:Q261)</f>
        <v>0</v>
      </c>
      <c r="R244" s="228"/>
      <c r="S244" s="228"/>
      <c r="T244" s="229"/>
      <c r="U244" s="223"/>
      <c r="V244" s="223">
        <f>SUM(V245:V261)</f>
        <v>58.02</v>
      </c>
      <c r="W244" s="223"/>
      <c r="X244" s="223"/>
      <c r="Y244" s="223"/>
      <c r="AG244" t="s">
        <v>144</v>
      </c>
    </row>
    <row r="245" spans="1:60" outlineLevel="1" x14ac:dyDescent="0.2">
      <c r="A245" s="231">
        <v>65</v>
      </c>
      <c r="B245" s="232" t="s">
        <v>461</v>
      </c>
      <c r="C245" s="248" t="s">
        <v>462</v>
      </c>
      <c r="D245" s="233" t="s">
        <v>194</v>
      </c>
      <c r="E245" s="234">
        <v>158.71080000000001</v>
      </c>
      <c r="F245" s="235"/>
      <c r="G245" s="236">
        <f>ROUND(E245*F245,2)</f>
        <v>0</v>
      </c>
      <c r="H245" s="235"/>
      <c r="I245" s="236">
        <f>ROUND(E245*H245,2)</f>
        <v>0</v>
      </c>
      <c r="J245" s="235"/>
      <c r="K245" s="236">
        <f>ROUND(E245*J245,2)</f>
        <v>0</v>
      </c>
      <c r="L245" s="236">
        <v>21</v>
      </c>
      <c r="M245" s="236">
        <f>G245*(1+L245/100)</f>
        <v>0</v>
      </c>
      <c r="N245" s="234">
        <v>0</v>
      </c>
      <c r="O245" s="234">
        <f>ROUND(E245*N245,2)</f>
        <v>0</v>
      </c>
      <c r="P245" s="234">
        <v>0</v>
      </c>
      <c r="Q245" s="234">
        <f>ROUND(E245*P245,2)</f>
        <v>0</v>
      </c>
      <c r="R245" s="236" t="s">
        <v>463</v>
      </c>
      <c r="S245" s="236" t="s">
        <v>148</v>
      </c>
      <c r="T245" s="237" t="s">
        <v>148</v>
      </c>
      <c r="U245" s="221">
        <v>0.33500000000000002</v>
      </c>
      <c r="V245" s="221">
        <f>ROUND(E245*U245,2)</f>
        <v>53.17</v>
      </c>
      <c r="W245" s="221"/>
      <c r="X245" s="221" t="s">
        <v>196</v>
      </c>
      <c r="Y245" s="221" t="s">
        <v>151</v>
      </c>
      <c r="Z245" s="210"/>
      <c r="AA245" s="210"/>
      <c r="AB245" s="210"/>
      <c r="AC245" s="210"/>
      <c r="AD245" s="210"/>
      <c r="AE245" s="210"/>
      <c r="AF245" s="210"/>
      <c r="AG245" s="210" t="s">
        <v>197</v>
      </c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outlineLevel="2" x14ac:dyDescent="0.2">
      <c r="A246" s="217"/>
      <c r="B246" s="218"/>
      <c r="C246" s="263" t="s">
        <v>374</v>
      </c>
      <c r="D246" s="254"/>
      <c r="E246" s="255"/>
      <c r="F246" s="221"/>
      <c r="G246" s="221"/>
      <c r="H246" s="221"/>
      <c r="I246" s="221"/>
      <c r="J246" s="221"/>
      <c r="K246" s="221"/>
      <c r="L246" s="221"/>
      <c r="M246" s="221"/>
      <c r="N246" s="220"/>
      <c r="O246" s="220"/>
      <c r="P246" s="220"/>
      <c r="Q246" s="220"/>
      <c r="R246" s="221"/>
      <c r="S246" s="221"/>
      <c r="T246" s="221"/>
      <c r="U246" s="221"/>
      <c r="V246" s="221"/>
      <c r="W246" s="221"/>
      <c r="X246" s="221"/>
      <c r="Y246" s="221"/>
      <c r="Z246" s="210"/>
      <c r="AA246" s="210"/>
      <c r="AB246" s="210"/>
      <c r="AC246" s="210"/>
      <c r="AD246" s="210"/>
      <c r="AE246" s="210"/>
      <c r="AF246" s="210"/>
      <c r="AG246" s="210" t="s">
        <v>201</v>
      </c>
      <c r="AH246" s="210">
        <v>0</v>
      </c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outlineLevel="3" x14ac:dyDescent="0.2">
      <c r="A247" s="217"/>
      <c r="B247" s="218"/>
      <c r="C247" s="263" t="s">
        <v>340</v>
      </c>
      <c r="D247" s="254"/>
      <c r="E247" s="255">
        <v>83.064999999999998</v>
      </c>
      <c r="F247" s="221"/>
      <c r="G247" s="221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201</v>
      </c>
      <c r="AH247" s="210">
        <v>0</v>
      </c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</row>
    <row r="248" spans="1:60" outlineLevel="3" x14ac:dyDescent="0.2">
      <c r="A248" s="217"/>
      <c r="B248" s="218"/>
      <c r="C248" s="263" t="s">
        <v>464</v>
      </c>
      <c r="D248" s="254"/>
      <c r="E248" s="255">
        <v>66.451999999999998</v>
      </c>
      <c r="F248" s="221"/>
      <c r="G248" s="221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201</v>
      </c>
      <c r="AH248" s="210">
        <v>0</v>
      </c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3" x14ac:dyDescent="0.2">
      <c r="A249" s="217"/>
      <c r="B249" s="218"/>
      <c r="C249" s="263" t="s">
        <v>341</v>
      </c>
      <c r="D249" s="254"/>
      <c r="E249" s="255">
        <v>6.1124000000000001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201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3" t="s">
        <v>465</v>
      </c>
      <c r="D250" s="254"/>
      <c r="E250" s="255">
        <v>0.8</v>
      </c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201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3" t="s">
        <v>466</v>
      </c>
      <c r="D251" s="254"/>
      <c r="E251" s="255">
        <v>2.2814000000000001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201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outlineLevel="1" x14ac:dyDescent="0.2">
      <c r="A252" s="231">
        <v>66</v>
      </c>
      <c r="B252" s="232" t="s">
        <v>467</v>
      </c>
      <c r="C252" s="248" t="s">
        <v>468</v>
      </c>
      <c r="D252" s="233" t="s">
        <v>194</v>
      </c>
      <c r="E252" s="234">
        <v>158.71080000000001</v>
      </c>
      <c r="F252" s="235"/>
      <c r="G252" s="236">
        <f>ROUND(E252*F252,2)</f>
        <v>0</v>
      </c>
      <c r="H252" s="235"/>
      <c r="I252" s="236">
        <f>ROUND(E252*H252,2)</f>
        <v>0</v>
      </c>
      <c r="J252" s="235"/>
      <c r="K252" s="236">
        <f>ROUND(E252*J252,2)</f>
        <v>0</v>
      </c>
      <c r="L252" s="236">
        <v>21</v>
      </c>
      <c r="M252" s="236">
        <f>G252*(1+L252/100)</f>
        <v>0</v>
      </c>
      <c r="N252" s="234">
        <v>2.4000000000000001E-4</v>
      </c>
      <c r="O252" s="234">
        <f>ROUND(E252*N252,2)</f>
        <v>0.04</v>
      </c>
      <c r="P252" s="234">
        <v>0</v>
      </c>
      <c r="Q252" s="234">
        <f>ROUND(E252*P252,2)</f>
        <v>0</v>
      </c>
      <c r="R252" s="236" t="s">
        <v>463</v>
      </c>
      <c r="S252" s="236" t="s">
        <v>148</v>
      </c>
      <c r="T252" s="237" t="s">
        <v>148</v>
      </c>
      <c r="U252" s="221">
        <v>0</v>
      </c>
      <c r="V252" s="221">
        <f>ROUND(E252*U252,2)</f>
        <v>0</v>
      </c>
      <c r="W252" s="221"/>
      <c r="X252" s="221" t="s">
        <v>196</v>
      </c>
      <c r="Y252" s="221" t="s">
        <v>151</v>
      </c>
      <c r="Z252" s="210"/>
      <c r="AA252" s="210"/>
      <c r="AB252" s="210"/>
      <c r="AC252" s="210"/>
      <c r="AD252" s="210"/>
      <c r="AE252" s="210"/>
      <c r="AF252" s="210"/>
      <c r="AG252" s="210" t="s">
        <v>197</v>
      </c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  <c r="AT252" s="210"/>
      <c r="AU252" s="210"/>
      <c r="AV252" s="210"/>
      <c r="AW252" s="210"/>
      <c r="AX252" s="210"/>
      <c r="AY252" s="210"/>
      <c r="AZ252" s="210"/>
      <c r="BA252" s="210"/>
      <c r="BB252" s="210"/>
      <c r="BC252" s="210"/>
      <c r="BD252" s="210"/>
      <c r="BE252" s="210"/>
      <c r="BF252" s="210"/>
      <c r="BG252" s="210"/>
      <c r="BH252" s="210"/>
    </row>
    <row r="253" spans="1:60" outlineLevel="2" x14ac:dyDescent="0.2">
      <c r="A253" s="217"/>
      <c r="B253" s="218"/>
      <c r="C253" s="263" t="s">
        <v>469</v>
      </c>
      <c r="D253" s="254"/>
      <c r="E253" s="255">
        <v>158.71080000000001</v>
      </c>
      <c r="F253" s="221"/>
      <c r="G253" s="221"/>
      <c r="H253" s="221"/>
      <c r="I253" s="221"/>
      <c r="J253" s="221"/>
      <c r="K253" s="221"/>
      <c r="L253" s="221"/>
      <c r="M253" s="221"/>
      <c r="N253" s="220"/>
      <c r="O253" s="220"/>
      <c r="P253" s="220"/>
      <c r="Q253" s="220"/>
      <c r="R253" s="221"/>
      <c r="S253" s="221"/>
      <c r="T253" s="221"/>
      <c r="U253" s="221"/>
      <c r="V253" s="221"/>
      <c r="W253" s="221"/>
      <c r="X253" s="221"/>
      <c r="Y253" s="221"/>
      <c r="Z253" s="210"/>
      <c r="AA253" s="210"/>
      <c r="AB253" s="210"/>
      <c r="AC253" s="210"/>
      <c r="AD253" s="210"/>
      <c r="AE253" s="210"/>
      <c r="AF253" s="210"/>
      <c r="AG253" s="210" t="s">
        <v>201</v>
      </c>
      <c r="AH253" s="210">
        <v>5</v>
      </c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ht="22.5" outlineLevel="1" x14ac:dyDescent="0.2">
      <c r="A254" s="231">
        <v>67</v>
      </c>
      <c r="B254" s="232" t="s">
        <v>470</v>
      </c>
      <c r="C254" s="248" t="s">
        <v>471</v>
      </c>
      <c r="D254" s="233" t="s">
        <v>194</v>
      </c>
      <c r="E254" s="234">
        <v>174.58188000000001</v>
      </c>
      <c r="F254" s="235"/>
      <c r="G254" s="236">
        <f>ROUND(E254*F254,2)</f>
        <v>0</v>
      </c>
      <c r="H254" s="235"/>
      <c r="I254" s="236">
        <f>ROUND(E254*H254,2)</f>
        <v>0</v>
      </c>
      <c r="J254" s="235"/>
      <c r="K254" s="236">
        <f>ROUND(E254*J254,2)</f>
        <v>0</v>
      </c>
      <c r="L254" s="236">
        <v>21</v>
      </c>
      <c r="M254" s="236">
        <f>G254*(1+L254/100)</f>
        <v>0</v>
      </c>
      <c r="N254" s="234">
        <v>1.47E-2</v>
      </c>
      <c r="O254" s="234">
        <f>ROUND(E254*N254,2)</f>
        <v>2.57</v>
      </c>
      <c r="P254" s="234">
        <v>0</v>
      </c>
      <c r="Q254" s="234">
        <f>ROUND(E254*P254,2)</f>
        <v>0</v>
      </c>
      <c r="R254" s="236" t="s">
        <v>237</v>
      </c>
      <c r="S254" s="236" t="s">
        <v>148</v>
      </c>
      <c r="T254" s="237" t="s">
        <v>148</v>
      </c>
      <c r="U254" s="221">
        <v>0</v>
      </c>
      <c r="V254" s="221">
        <f>ROUND(E254*U254,2)</f>
        <v>0</v>
      </c>
      <c r="W254" s="221"/>
      <c r="X254" s="221" t="s">
        <v>238</v>
      </c>
      <c r="Y254" s="221" t="s">
        <v>151</v>
      </c>
      <c r="Z254" s="210"/>
      <c r="AA254" s="210"/>
      <c r="AB254" s="210"/>
      <c r="AC254" s="210"/>
      <c r="AD254" s="210"/>
      <c r="AE254" s="210"/>
      <c r="AF254" s="210"/>
      <c r="AG254" s="210" t="s">
        <v>239</v>
      </c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2" x14ac:dyDescent="0.2">
      <c r="A255" s="217"/>
      <c r="B255" s="218"/>
      <c r="C255" s="263" t="s">
        <v>469</v>
      </c>
      <c r="D255" s="254"/>
      <c r="E255" s="255">
        <v>158.71080000000001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201</v>
      </c>
      <c r="AH255" s="210">
        <v>5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4" t="s">
        <v>472</v>
      </c>
      <c r="D256" s="256"/>
      <c r="E256" s="257">
        <v>15.871079999999999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201</v>
      </c>
      <c r="AH256" s="210">
        <v>4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1">
        <v>68</v>
      </c>
      <c r="B257" s="232" t="s">
        <v>473</v>
      </c>
      <c r="C257" s="248" t="s">
        <v>474</v>
      </c>
      <c r="D257" s="233" t="s">
        <v>302</v>
      </c>
      <c r="E257" s="234">
        <v>2.6044399999999999</v>
      </c>
      <c r="F257" s="235"/>
      <c r="G257" s="236">
        <f>ROUND(E257*F257,2)</f>
        <v>0</v>
      </c>
      <c r="H257" s="235"/>
      <c r="I257" s="236">
        <f>ROUND(E257*H257,2)</f>
        <v>0</v>
      </c>
      <c r="J257" s="235"/>
      <c r="K257" s="236">
        <f>ROUND(E257*J257,2)</f>
        <v>0</v>
      </c>
      <c r="L257" s="236">
        <v>21</v>
      </c>
      <c r="M257" s="236">
        <f>G257*(1+L257/100)</f>
        <v>0</v>
      </c>
      <c r="N257" s="234">
        <v>0</v>
      </c>
      <c r="O257" s="234">
        <f>ROUND(E257*N257,2)</f>
        <v>0</v>
      </c>
      <c r="P257" s="234">
        <v>0</v>
      </c>
      <c r="Q257" s="234">
        <f>ROUND(E257*P257,2)</f>
        <v>0</v>
      </c>
      <c r="R257" s="236" t="s">
        <v>463</v>
      </c>
      <c r="S257" s="236" t="s">
        <v>148</v>
      </c>
      <c r="T257" s="237" t="s">
        <v>148</v>
      </c>
      <c r="U257" s="221">
        <v>1.863</v>
      </c>
      <c r="V257" s="221">
        <f>ROUND(E257*U257,2)</f>
        <v>4.8499999999999996</v>
      </c>
      <c r="W257" s="221"/>
      <c r="X257" s="221" t="s">
        <v>303</v>
      </c>
      <c r="Y257" s="221" t="s">
        <v>151</v>
      </c>
      <c r="Z257" s="210"/>
      <c r="AA257" s="210"/>
      <c r="AB257" s="210"/>
      <c r="AC257" s="210"/>
      <c r="AD257" s="210"/>
      <c r="AE257" s="210"/>
      <c r="AF257" s="210"/>
      <c r="AG257" s="210" t="s">
        <v>304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62" t="s">
        <v>415</v>
      </c>
      <c r="D258" s="258"/>
      <c r="E258" s="258"/>
      <c r="F258" s="258"/>
      <c r="G258" s="258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199</v>
      </c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2" x14ac:dyDescent="0.2">
      <c r="A259" s="217"/>
      <c r="B259" s="218"/>
      <c r="C259" s="263" t="s">
        <v>306</v>
      </c>
      <c r="D259" s="254"/>
      <c r="E259" s="255"/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201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3" t="s">
        <v>475</v>
      </c>
      <c r="D260" s="254"/>
      <c r="E260" s="255"/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201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3" x14ac:dyDescent="0.2">
      <c r="A261" s="217"/>
      <c r="B261" s="218"/>
      <c r="C261" s="263" t="s">
        <v>476</v>
      </c>
      <c r="D261" s="254"/>
      <c r="E261" s="255">
        <v>2.6044399999999999</v>
      </c>
      <c r="F261" s="221"/>
      <c r="G261" s="221"/>
      <c r="H261" s="221"/>
      <c r="I261" s="221"/>
      <c r="J261" s="221"/>
      <c r="K261" s="221"/>
      <c r="L261" s="221"/>
      <c r="M261" s="221"/>
      <c r="N261" s="220"/>
      <c r="O261" s="220"/>
      <c r="P261" s="220"/>
      <c r="Q261" s="220"/>
      <c r="R261" s="221"/>
      <c r="S261" s="221"/>
      <c r="T261" s="221"/>
      <c r="U261" s="221"/>
      <c r="V261" s="221"/>
      <c r="W261" s="221"/>
      <c r="X261" s="221"/>
      <c r="Y261" s="221"/>
      <c r="Z261" s="210"/>
      <c r="AA261" s="210"/>
      <c r="AB261" s="210"/>
      <c r="AC261" s="210"/>
      <c r="AD261" s="210"/>
      <c r="AE261" s="210"/>
      <c r="AF261" s="210"/>
      <c r="AG261" s="210" t="s">
        <v>201</v>
      </c>
      <c r="AH261" s="210">
        <v>0</v>
      </c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x14ac:dyDescent="0.2">
      <c r="A262" s="224" t="s">
        <v>143</v>
      </c>
      <c r="B262" s="225" t="s">
        <v>98</v>
      </c>
      <c r="C262" s="247" t="s">
        <v>99</v>
      </c>
      <c r="D262" s="226"/>
      <c r="E262" s="227"/>
      <c r="F262" s="228"/>
      <c r="G262" s="228">
        <f>SUMIF(AG263:AG295,"&lt;&gt;NOR",G263:G295)</f>
        <v>0</v>
      </c>
      <c r="H262" s="228"/>
      <c r="I262" s="228">
        <f>SUM(I263:I295)</f>
        <v>0</v>
      </c>
      <c r="J262" s="228"/>
      <c r="K262" s="228">
        <f>SUM(K263:K295)</f>
        <v>0</v>
      </c>
      <c r="L262" s="228"/>
      <c r="M262" s="228">
        <f>SUM(M263:M295)</f>
        <v>0</v>
      </c>
      <c r="N262" s="227"/>
      <c r="O262" s="227">
        <f>SUM(O263:O295)</f>
        <v>0.78</v>
      </c>
      <c r="P262" s="227"/>
      <c r="Q262" s="227">
        <f>SUM(Q263:Q295)</f>
        <v>0.72</v>
      </c>
      <c r="R262" s="228"/>
      <c r="S262" s="228"/>
      <c r="T262" s="229"/>
      <c r="U262" s="223"/>
      <c r="V262" s="223">
        <f>SUM(V263:V295)</f>
        <v>179.18</v>
      </c>
      <c r="W262" s="223"/>
      <c r="X262" s="223"/>
      <c r="Y262" s="223"/>
      <c r="AG262" t="s">
        <v>144</v>
      </c>
    </row>
    <row r="263" spans="1:60" ht="22.5" outlineLevel="1" x14ac:dyDescent="0.2">
      <c r="A263" s="231">
        <v>69</v>
      </c>
      <c r="B263" s="232" t="s">
        <v>477</v>
      </c>
      <c r="C263" s="248" t="s">
        <v>478</v>
      </c>
      <c r="D263" s="233" t="s">
        <v>224</v>
      </c>
      <c r="E263" s="234">
        <v>3.5</v>
      </c>
      <c r="F263" s="235"/>
      <c r="G263" s="236">
        <f>ROUND(E263*F263,2)</f>
        <v>0</v>
      </c>
      <c r="H263" s="235"/>
      <c r="I263" s="236">
        <f>ROUND(E263*H263,2)</f>
        <v>0</v>
      </c>
      <c r="J263" s="235"/>
      <c r="K263" s="236">
        <f>ROUND(E263*J263,2)</f>
        <v>0</v>
      </c>
      <c r="L263" s="236">
        <v>21</v>
      </c>
      <c r="M263" s="236">
        <f>G263*(1+L263/100)</f>
        <v>0</v>
      </c>
      <c r="N263" s="234">
        <v>3.1700000000000001E-3</v>
      </c>
      <c r="O263" s="234">
        <f>ROUND(E263*N263,2)</f>
        <v>0.01</v>
      </c>
      <c r="P263" s="234">
        <v>0</v>
      </c>
      <c r="Q263" s="234">
        <f>ROUND(E263*P263,2)</f>
        <v>0</v>
      </c>
      <c r="R263" s="236" t="s">
        <v>479</v>
      </c>
      <c r="S263" s="236" t="s">
        <v>148</v>
      </c>
      <c r="T263" s="237" t="s">
        <v>148</v>
      </c>
      <c r="U263" s="221">
        <v>0.219</v>
      </c>
      <c r="V263" s="221">
        <f>ROUND(E263*U263,2)</f>
        <v>0.77</v>
      </c>
      <c r="W263" s="221"/>
      <c r="X263" s="221" t="s">
        <v>196</v>
      </c>
      <c r="Y263" s="221" t="s">
        <v>151</v>
      </c>
      <c r="Z263" s="210"/>
      <c r="AA263" s="210"/>
      <c r="AB263" s="210"/>
      <c r="AC263" s="210"/>
      <c r="AD263" s="210"/>
      <c r="AE263" s="210"/>
      <c r="AF263" s="210"/>
      <c r="AG263" s="210" t="s">
        <v>197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49" t="s">
        <v>480</v>
      </c>
      <c r="D264" s="239"/>
      <c r="E264" s="239"/>
      <c r="F264" s="239"/>
      <c r="G264" s="239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154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3" t="s">
        <v>481</v>
      </c>
      <c r="D265" s="254"/>
      <c r="E265" s="255">
        <v>3.5</v>
      </c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201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ht="22.5" outlineLevel="1" x14ac:dyDescent="0.2">
      <c r="A266" s="231">
        <v>70</v>
      </c>
      <c r="B266" s="232" t="s">
        <v>482</v>
      </c>
      <c r="C266" s="248" t="s">
        <v>483</v>
      </c>
      <c r="D266" s="233" t="s">
        <v>224</v>
      </c>
      <c r="E266" s="234">
        <v>5</v>
      </c>
      <c r="F266" s="235"/>
      <c r="G266" s="236">
        <f>ROUND(E266*F266,2)</f>
        <v>0</v>
      </c>
      <c r="H266" s="235"/>
      <c r="I266" s="236">
        <f>ROUND(E266*H266,2)</f>
        <v>0</v>
      </c>
      <c r="J266" s="235"/>
      <c r="K266" s="236">
        <f>ROUND(E266*J266,2)</f>
        <v>0</v>
      </c>
      <c r="L266" s="236">
        <v>21</v>
      </c>
      <c r="M266" s="236">
        <f>G266*(1+L266/100)</f>
        <v>0</v>
      </c>
      <c r="N266" s="234">
        <v>1.8400000000000001E-3</v>
      </c>
      <c r="O266" s="234">
        <f>ROUND(E266*N266,2)</f>
        <v>0.01</v>
      </c>
      <c r="P266" s="234">
        <v>0</v>
      </c>
      <c r="Q266" s="234">
        <f>ROUND(E266*P266,2)</f>
        <v>0</v>
      </c>
      <c r="R266" s="236" t="s">
        <v>479</v>
      </c>
      <c r="S266" s="236" t="s">
        <v>148</v>
      </c>
      <c r="T266" s="237" t="s">
        <v>148</v>
      </c>
      <c r="U266" s="221">
        <v>0.26400000000000001</v>
      </c>
      <c r="V266" s="221">
        <f>ROUND(E266*U266,2)</f>
        <v>1.32</v>
      </c>
      <c r="W266" s="221"/>
      <c r="X266" s="221" t="s">
        <v>196</v>
      </c>
      <c r="Y266" s="221" t="s">
        <v>151</v>
      </c>
      <c r="Z266" s="210"/>
      <c r="AA266" s="210"/>
      <c r="AB266" s="210"/>
      <c r="AC266" s="210"/>
      <c r="AD266" s="210"/>
      <c r="AE266" s="210"/>
      <c r="AF266" s="210"/>
      <c r="AG266" s="210" t="s">
        <v>197</v>
      </c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2" x14ac:dyDescent="0.2">
      <c r="A267" s="217"/>
      <c r="B267" s="218"/>
      <c r="C267" s="262" t="s">
        <v>484</v>
      </c>
      <c r="D267" s="258"/>
      <c r="E267" s="258"/>
      <c r="F267" s="258"/>
      <c r="G267" s="258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199</v>
      </c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outlineLevel="2" x14ac:dyDescent="0.2">
      <c r="A268" s="217"/>
      <c r="B268" s="218"/>
      <c r="C268" s="265" t="s">
        <v>485</v>
      </c>
      <c r="D268" s="259"/>
      <c r="E268" s="259"/>
      <c r="F268" s="259"/>
      <c r="G268" s="259"/>
      <c r="H268" s="221"/>
      <c r="I268" s="221"/>
      <c r="J268" s="221"/>
      <c r="K268" s="221"/>
      <c r="L268" s="221"/>
      <c r="M268" s="221"/>
      <c r="N268" s="220"/>
      <c r="O268" s="220"/>
      <c r="P268" s="220"/>
      <c r="Q268" s="220"/>
      <c r="R268" s="221"/>
      <c r="S268" s="221"/>
      <c r="T268" s="221"/>
      <c r="U268" s="221"/>
      <c r="V268" s="221"/>
      <c r="W268" s="221"/>
      <c r="X268" s="221"/>
      <c r="Y268" s="221"/>
      <c r="Z268" s="210"/>
      <c r="AA268" s="210"/>
      <c r="AB268" s="210"/>
      <c r="AC268" s="210"/>
      <c r="AD268" s="210"/>
      <c r="AE268" s="210"/>
      <c r="AF268" s="210"/>
      <c r="AG268" s="210" t="s">
        <v>154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3" t="s">
        <v>486</v>
      </c>
      <c r="D269" s="254"/>
      <c r="E269" s="255">
        <v>5</v>
      </c>
      <c r="F269" s="221"/>
      <c r="G269" s="221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201</v>
      </c>
      <c r="AH269" s="210">
        <v>0</v>
      </c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ht="22.5" outlineLevel="1" x14ac:dyDescent="0.2">
      <c r="A270" s="240">
        <v>71</v>
      </c>
      <c r="B270" s="241" t="s">
        <v>487</v>
      </c>
      <c r="C270" s="250" t="s">
        <v>488</v>
      </c>
      <c r="D270" s="242" t="s">
        <v>286</v>
      </c>
      <c r="E270" s="243">
        <v>1</v>
      </c>
      <c r="F270" s="244"/>
      <c r="G270" s="245">
        <f>ROUND(E270*F270,2)</f>
        <v>0</v>
      </c>
      <c r="H270" s="244"/>
      <c r="I270" s="245">
        <f>ROUND(E270*H270,2)</f>
        <v>0</v>
      </c>
      <c r="J270" s="244"/>
      <c r="K270" s="245">
        <f>ROUND(E270*J270,2)</f>
        <v>0</v>
      </c>
      <c r="L270" s="245">
        <v>21</v>
      </c>
      <c r="M270" s="245">
        <f>G270*(1+L270/100)</f>
        <v>0</v>
      </c>
      <c r="N270" s="243">
        <v>4.0000000000000002E-4</v>
      </c>
      <c r="O270" s="243">
        <f>ROUND(E270*N270,2)</f>
        <v>0</v>
      </c>
      <c r="P270" s="243">
        <v>0</v>
      </c>
      <c r="Q270" s="243">
        <f>ROUND(E270*P270,2)</f>
        <v>0</v>
      </c>
      <c r="R270" s="245" t="s">
        <v>479</v>
      </c>
      <c r="S270" s="245" t="s">
        <v>148</v>
      </c>
      <c r="T270" s="246" t="s">
        <v>148</v>
      </c>
      <c r="U270" s="221">
        <v>0.41</v>
      </c>
      <c r="V270" s="221">
        <f>ROUND(E270*U270,2)</f>
        <v>0.41</v>
      </c>
      <c r="W270" s="221"/>
      <c r="X270" s="221" t="s">
        <v>196</v>
      </c>
      <c r="Y270" s="221" t="s">
        <v>151</v>
      </c>
      <c r="Z270" s="210"/>
      <c r="AA270" s="210"/>
      <c r="AB270" s="210"/>
      <c r="AC270" s="210"/>
      <c r="AD270" s="210"/>
      <c r="AE270" s="210"/>
      <c r="AF270" s="210"/>
      <c r="AG270" s="210" t="s">
        <v>197</v>
      </c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ht="22.5" outlineLevel="1" x14ac:dyDescent="0.2">
      <c r="A271" s="231">
        <v>72</v>
      </c>
      <c r="B271" s="232" t="s">
        <v>489</v>
      </c>
      <c r="C271" s="248" t="s">
        <v>490</v>
      </c>
      <c r="D271" s="233" t="s">
        <v>224</v>
      </c>
      <c r="E271" s="234">
        <v>1.86</v>
      </c>
      <c r="F271" s="235"/>
      <c r="G271" s="236">
        <f>ROUND(E271*F271,2)</f>
        <v>0</v>
      </c>
      <c r="H271" s="235"/>
      <c r="I271" s="236">
        <f>ROUND(E271*H271,2)</f>
        <v>0</v>
      </c>
      <c r="J271" s="235"/>
      <c r="K271" s="236">
        <f>ROUND(E271*J271,2)</f>
        <v>0</v>
      </c>
      <c r="L271" s="236">
        <v>21</v>
      </c>
      <c r="M271" s="236">
        <f>G271*(1+L271/100)</f>
        <v>0</v>
      </c>
      <c r="N271" s="234">
        <v>2.33E-3</v>
      </c>
      <c r="O271" s="234">
        <f>ROUND(E271*N271,2)</f>
        <v>0</v>
      </c>
      <c r="P271" s="234">
        <v>0</v>
      </c>
      <c r="Q271" s="234">
        <f>ROUND(E271*P271,2)</f>
        <v>0</v>
      </c>
      <c r="R271" s="236" t="s">
        <v>479</v>
      </c>
      <c r="S271" s="236" t="s">
        <v>148</v>
      </c>
      <c r="T271" s="237" t="s">
        <v>148</v>
      </c>
      <c r="U271" s="221">
        <v>0.35005999999999998</v>
      </c>
      <c r="V271" s="221">
        <f>ROUND(E271*U271,2)</f>
        <v>0.65</v>
      </c>
      <c r="W271" s="221"/>
      <c r="X271" s="221" t="s">
        <v>196</v>
      </c>
      <c r="Y271" s="221" t="s">
        <v>151</v>
      </c>
      <c r="Z271" s="210"/>
      <c r="AA271" s="210"/>
      <c r="AB271" s="210"/>
      <c r="AC271" s="210"/>
      <c r="AD271" s="210"/>
      <c r="AE271" s="210"/>
      <c r="AF271" s="210"/>
      <c r="AG271" s="210" t="s">
        <v>197</v>
      </c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2" x14ac:dyDescent="0.2">
      <c r="A272" s="217"/>
      <c r="B272" s="218"/>
      <c r="C272" s="262" t="s">
        <v>491</v>
      </c>
      <c r="D272" s="258"/>
      <c r="E272" s="258"/>
      <c r="F272" s="258"/>
      <c r="G272" s="258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199</v>
      </c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2" x14ac:dyDescent="0.2">
      <c r="A273" s="217"/>
      <c r="B273" s="218"/>
      <c r="C273" s="263" t="s">
        <v>492</v>
      </c>
      <c r="D273" s="254"/>
      <c r="E273" s="255">
        <v>1.86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201</v>
      </c>
      <c r="AH273" s="210">
        <v>0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ht="22.5" outlineLevel="1" x14ac:dyDescent="0.2">
      <c r="A274" s="231">
        <v>73</v>
      </c>
      <c r="B274" s="232" t="s">
        <v>493</v>
      </c>
      <c r="C274" s="248" t="s">
        <v>494</v>
      </c>
      <c r="D274" s="233" t="s">
        <v>286</v>
      </c>
      <c r="E274" s="234">
        <v>15</v>
      </c>
      <c r="F274" s="235"/>
      <c r="G274" s="236">
        <f>ROUND(E274*F274,2)</f>
        <v>0</v>
      </c>
      <c r="H274" s="235"/>
      <c r="I274" s="236">
        <f>ROUND(E274*H274,2)</f>
        <v>0</v>
      </c>
      <c r="J274" s="235"/>
      <c r="K274" s="236">
        <f>ROUND(E274*J274,2)</f>
        <v>0</v>
      </c>
      <c r="L274" s="236">
        <v>21</v>
      </c>
      <c r="M274" s="236">
        <f>G274*(1+L274/100)</f>
        <v>0</v>
      </c>
      <c r="N274" s="234">
        <v>0</v>
      </c>
      <c r="O274" s="234">
        <f>ROUND(E274*N274,2)</f>
        <v>0</v>
      </c>
      <c r="P274" s="234">
        <v>3.0300000000000001E-3</v>
      </c>
      <c r="Q274" s="234">
        <f>ROUND(E274*P274,2)</f>
        <v>0.05</v>
      </c>
      <c r="R274" s="236" t="s">
        <v>479</v>
      </c>
      <c r="S274" s="236" t="s">
        <v>148</v>
      </c>
      <c r="T274" s="237" t="s">
        <v>148</v>
      </c>
      <c r="U274" s="221">
        <v>8.0500000000000002E-2</v>
      </c>
      <c r="V274" s="221">
        <f>ROUND(E274*U274,2)</f>
        <v>1.21</v>
      </c>
      <c r="W274" s="221"/>
      <c r="X274" s="221" t="s">
        <v>196</v>
      </c>
      <c r="Y274" s="221" t="s">
        <v>151</v>
      </c>
      <c r="Z274" s="210"/>
      <c r="AA274" s="210"/>
      <c r="AB274" s="210"/>
      <c r="AC274" s="210"/>
      <c r="AD274" s="210"/>
      <c r="AE274" s="210"/>
      <c r="AF274" s="210"/>
      <c r="AG274" s="210" t="s">
        <v>197</v>
      </c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outlineLevel="2" x14ac:dyDescent="0.2">
      <c r="A275" s="217"/>
      <c r="B275" s="218"/>
      <c r="C275" s="263" t="s">
        <v>495</v>
      </c>
      <c r="D275" s="254"/>
      <c r="E275" s="255">
        <v>2</v>
      </c>
      <c r="F275" s="221"/>
      <c r="G275" s="221"/>
      <c r="H275" s="221"/>
      <c r="I275" s="221"/>
      <c r="J275" s="221"/>
      <c r="K275" s="221"/>
      <c r="L275" s="221"/>
      <c r="M275" s="221"/>
      <c r="N275" s="220"/>
      <c r="O275" s="220"/>
      <c r="P275" s="220"/>
      <c r="Q275" s="220"/>
      <c r="R275" s="221"/>
      <c r="S275" s="221"/>
      <c r="T275" s="221"/>
      <c r="U275" s="221"/>
      <c r="V275" s="221"/>
      <c r="W275" s="221"/>
      <c r="X275" s="221"/>
      <c r="Y275" s="221"/>
      <c r="Z275" s="210"/>
      <c r="AA275" s="210"/>
      <c r="AB275" s="210"/>
      <c r="AC275" s="210"/>
      <c r="AD275" s="210"/>
      <c r="AE275" s="210"/>
      <c r="AF275" s="210"/>
      <c r="AG275" s="210" t="s">
        <v>201</v>
      </c>
      <c r="AH275" s="210">
        <v>0</v>
      </c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3" x14ac:dyDescent="0.2">
      <c r="A276" s="217"/>
      <c r="B276" s="218"/>
      <c r="C276" s="263" t="s">
        <v>496</v>
      </c>
      <c r="D276" s="254"/>
      <c r="E276" s="255">
        <v>13</v>
      </c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201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1" x14ac:dyDescent="0.2">
      <c r="A277" s="231">
        <v>74</v>
      </c>
      <c r="B277" s="232" t="s">
        <v>497</v>
      </c>
      <c r="C277" s="248" t="s">
        <v>498</v>
      </c>
      <c r="D277" s="233" t="s">
        <v>224</v>
      </c>
      <c r="E277" s="234">
        <v>4.3499999999999996</v>
      </c>
      <c r="F277" s="235"/>
      <c r="G277" s="236">
        <f>ROUND(E277*F277,2)</f>
        <v>0</v>
      </c>
      <c r="H277" s="235"/>
      <c r="I277" s="236">
        <f>ROUND(E277*H277,2)</f>
        <v>0</v>
      </c>
      <c r="J277" s="235"/>
      <c r="K277" s="236">
        <f>ROUND(E277*J277,2)</f>
        <v>0</v>
      </c>
      <c r="L277" s="236">
        <v>21</v>
      </c>
      <c r="M277" s="236">
        <f>G277*(1+L277/100)</f>
        <v>0</v>
      </c>
      <c r="N277" s="234">
        <v>0</v>
      </c>
      <c r="O277" s="234">
        <f>ROUND(E277*N277,2)</f>
        <v>0</v>
      </c>
      <c r="P277" s="234">
        <v>2.8600000000000001E-3</v>
      </c>
      <c r="Q277" s="234">
        <f>ROUND(E277*P277,2)</f>
        <v>0.01</v>
      </c>
      <c r="R277" s="236" t="s">
        <v>479</v>
      </c>
      <c r="S277" s="236" t="s">
        <v>148</v>
      </c>
      <c r="T277" s="237" t="s">
        <v>148</v>
      </c>
      <c r="U277" s="221">
        <v>5.7500000000000002E-2</v>
      </c>
      <c r="V277" s="221">
        <f>ROUND(E277*U277,2)</f>
        <v>0.25</v>
      </c>
      <c r="W277" s="221"/>
      <c r="X277" s="221" t="s">
        <v>196</v>
      </c>
      <c r="Y277" s="221" t="s">
        <v>151</v>
      </c>
      <c r="Z277" s="210"/>
      <c r="AA277" s="210"/>
      <c r="AB277" s="210"/>
      <c r="AC277" s="210"/>
      <c r="AD277" s="210"/>
      <c r="AE277" s="210"/>
      <c r="AF277" s="210"/>
      <c r="AG277" s="210" t="s">
        <v>197</v>
      </c>
      <c r="AH277" s="210"/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2" x14ac:dyDescent="0.2">
      <c r="A278" s="217"/>
      <c r="B278" s="218"/>
      <c r="C278" s="263" t="s">
        <v>499</v>
      </c>
      <c r="D278" s="254"/>
      <c r="E278" s="255">
        <v>4.3499999999999996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201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outlineLevel="1" x14ac:dyDescent="0.2">
      <c r="A279" s="231">
        <v>75</v>
      </c>
      <c r="B279" s="232" t="s">
        <v>500</v>
      </c>
      <c r="C279" s="248" t="s">
        <v>501</v>
      </c>
      <c r="D279" s="233" t="s">
        <v>224</v>
      </c>
      <c r="E279" s="234">
        <v>1.74</v>
      </c>
      <c r="F279" s="235"/>
      <c r="G279" s="236">
        <f>ROUND(E279*F279,2)</f>
        <v>0</v>
      </c>
      <c r="H279" s="235"/>
      <c r="I279" s="236">
        <f>ROUND(E279*H279,2)</f>
        <v>0</v>
      </c>
      <c r="J279" s="235"/>
      <c r="K279" s="236">
        <f>ROUND(E279*J279,2)</f>
        <v>0</v>
      </c>
      <c r="L279" s="236">
        <v>21</v>
      </c>
      <c r="M279" s="236">
        <f>G279*(1+L279/100)</f>
        <v>0</v>
      </c>
      <c r="N279" s="234">
        <v>0</v>
      </c>
      <c r="O279" s="234">
        <f>ROUND(E279*N279,2)</f>
        <v>0</v>
      </c>
      <c r="P279" s="234">
        <v>1.3500000000000001E-3</v>
      </c>
      <c r="Q279" s="234">
        <f>ROUND(E279*P279,2)</f>
        <v>0</v>
      </c>
      <c r="R279" s="236" t="s">
        <v>479</v>
      </c>
      <c r="S279" s="236" t="s">
        <v>148</v>
      </c>
      <c r="T279" s="237" t="s">
        <v>148</v>
      </c>
      <c r="U279" s="221">
        <v>9.1999999999999998E-2</v>
      </c>
      <c r="V279" s="221">
        <f>ROUND(E279*U279,2)</f>
        <v>0.16</v>
      </c>
      <c r="W279" s="221"/>
      <c r="X279" s="221" t="s">
        <v>196</v>
      </c>
      <c r="Y279" s="221" t="s">
        <v>151</v>
      </c>
      <c r="Z279" s="210"/>
      <c r="AA279" s="210"/>
      <c r="AB279" s="210"/>
      <c r="AC279" s="210"/>
      <c r="AD279" s="210"/>
      <c r="AE279" s="210"/>
      <c r="AF279" s="210"/>
      <c r="AG279" s="210" t="s">
        <v>197</v>
      </c>
      <c r="AH279" s="210"/>
      <c r="AI279" s="210"/>
      <c r="AJ279" s="210"/>
      <c r="AK279" s="210"/>
      <c r="AL279" s="210"/>
      <c r="AM279" s="210"/>
      <c r="AN279" s="210"/>
      <c r="AO279" s="210"/>
      <c r="AP279" s="210"/>
      <c r="AQ279" s="210"/>
      <c r="AR279" s="210"/>
      <c r="AS279" s="210"/>
      <c r="AT279" s="210"/>
      <c r="AU279" s="210"/>
      <c r="AV279" s="210"/>
      <c r="AW279" s="210"/>
      <c r="AX279" s="210"/>
      <c r="AY279" s="210"/>
      <c r="AZ279" s="210"/>
      <c r="BA279" s="210"/>
      <c r="BB279" s="210"/>
      <c r="BC279" s="210"/>
      <c r="BD279" s="210"/>
      <c r="BE279" s="210"/>
      <c r="BF279" s="210"/>
      <c r="BG279" s="210"/>
      <c r="BH279" s="210"/>
    </row>
    <row r="280" spans="1:60" outlineLevel="2" x14ac:dyDescent="0.2">
      <c r="A280" s="217"/>
      <c r="B280" s="218"/>
      <c r="C280" s="263" t="s">
        <v>502</v>
      </c>
      <c r="D280" s="254"/>
      <c r="E280" s="255">
        <v>1.74</v>
      </c>
      <c r="F280" s="221"/>
      <c r="G280" s="221"/>
      <c r="H280" s="221"/>
      <c r="I280" s="221"/>
      <c r="J280" s="221"/>
      <c r="K280" s="221"/>
      <c r="L280" s="221"/>
      <c r="M280" s="221"/>
      <c r="N280" s="220"/>
      <c r="O280" s="220"/>
      <c r="P280" s="220"/>
      <c r="Q280" s="220"/>
      <c r="R280" s="221"/>
      <c r="S280" s="221"/>
      <c r="T280" s="221"/>
      <c r="U280" s="221"/>
      <c r="V280" s="221"/>
      <c r="W280" s="221"/>
      <c r="X280" s="221"/>
      <c r="Y280" s="221"/>
      <c r="Z280" s="210"/>
      <c r="AA280" s="210"/>
      <c r="AB280" s="210"/>
      <c r="AC280" s="210"/>
      <c r="AD280" s="210"/>
      <c r="AE280" s="210"/>
      <c r="AF280" s="210"/>
      <c r="AG280" s="210" t="s">
        <v>201</v>
      </c>
      <c r="AH280" s="210">
        <v>0</v>
      </c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outlineLevel="1" x14ac:dyDescent="0.2">
      <c r="A281" s="231">
        <v>76</v>
      </c>
      <c r="B281" s="232" t="s">
        <v>503</v>
      </c>
      <c r="C281" s="248" t="s">
        <v>504</v>
      </c>
      <c r="D281" s="233" t="s">
        <v>224</v>
      </c>
      <c r="E281" s="234">
        <v>10.71</v>
      </c>
      <c r="F281" s="235"/>
      <c r="G281" s="236">
        <f>ROUND(E281*F281,2)</f>
        <v>0</v>
      </c>
      <c r="H281" s="235"/>
      <c r="I281" s="236">
        <f>ROUND(E281*H281,2)</f>
        <v>0</v>
      </c>
      <c r="J281" s="235"/>
      <c r="K281" s="236">
        <f>ROUND(E281*J281,2)</f>
        <v>0</v>
      </c>
      <c r="L281" s="236">
        <v>21</v>
      </c>
      <c r="M281" s="236">
        <f>G281*(1+L281/100)</f>
        <v>0</v>
      </c>
      <c r="N281" s="234">
        <v>0</v>
      </c>
      <c r="O281" s="234">
        <f>ROUND(E281*N281,2)</f>
        <v>0</v>
      </c>
      <c r="P281" s="234">
        <v>2.3E-3</v>
      </c>
      <c r="Q281" s="234">
        <f>ROUND(E281*P281,2)</f>
        <v>0.02</v>
      </c>
      <c r="R281" s="236" t="s">
        <v>479</v>
      </c>
      <c r="S281" s="236" t="s">
        <v>148</v>
      </c>
      <c r="T281" s="237" t="s">
        <v>148</v>
      </c>
      <c r="U281" s="221">
        <v>0.10349999999999999</v>
      </c>
      <c r="V281" s="221">
        <f>ROUND(E281*U281,2)</f>
        <v>1.1100000000000001</v>
      </c>
      <c r="W281" s="221"/>
      <c r="X281" s="221" t="s">
        <v>196</v>
      </c>
      <c r="Y281" s="221" t="s">
        <v>151</v>
      </c>
      <c r="Z281" s="210"/>
      <c r="AA281" s="210"/>
      <c r="AB281" s="210"/>
      <c r="AC281" s="210"/>
      <c r="AD281" s="210"/>
      <c r="AE281" s="210"/>
      <c r="AF281" s="210"/>
      <c r="AG281" s="210" t="s">
        <v>197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10"/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63" t="s">
        <v>505</v>
      </c>
      <c r="D282" s="254"/>
      <c r="E282" s="255">
        <v>10.71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201</v>
      </c>
      <c r="AH282" s="210">
        <v>0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outlineLevel="1" x14ac:dyDescent="0.2">
      <c r="A283" s="231">
        <v>77</v>
      </c>
      <c r="B283" s="232" t="s">
        <v>506</v>
      </c>
      <c r="C283" s="248" t="s">
        <v>507</v>
      </c>
      <c r="D283" s="233" t="s">
        <v>224</v>
      </c>
      <c r="E283" s="234">
        <v>188.32</v>
      </c>
      <c r="F283" s="235"/>
      <c r="G283" s="236">
        <f>ROUND(E283*F283,2)</f>
        <v>0</v>
      </c>
      <c r="H283" s="235"/>
      <c r="I283" s="236">
        <f>ROUND(E283*H283,2)</f>
        <v>0</v>
      </c>
      <c r="J283" s="235"/>
      <c r="K283" s="236">
        <f>ROUND(E283*J283,2)</f>
        <v>0</v>
      </c>
      <c r="L283" s="236">
        <v>21</v>
      </c>
      <c r="M283" s="236">
        <f>G283*(1+L283/100)</f>
        <v>0</v>
      </c>
      <c r="N283" s="234">
        <v>0</v>
      </c>
      <c r="O283" s="234">
        <f>ROUND(E283*N283,2)</f>
        <v>0</v>
      </c>
      <c r="P283" s="234">
        <v>3.3700000000000002E-3</v>
      </c>
      <c r="Q283" s="234">
        <f>ROUND(E283*P283,2)</f>
        <v>0.63</v>
      </c>
      <c r="R283" s="236" t="s">
        <v>479</v>
      </c>
      <c r="S283" s="236" t="s">
        <v>148</v>
      </c>
      <c r="T283" s="237" t="s">
        <v>148</v>
      </c>
      <c r="U283" s="221">
        <v>0.115</v>
      </c>
      <c r="V283" s="221">
        <f>ROUND(E283*U283,2)</f>
        <v>21.66</v>
      </c>
      <c r="W283" s="221"/>
      <c r="X283" s="221" t="s">
        <v>196</v>
      </c>
      <c r="Y283" s="221" t="s">
        <v>151</v>
      </c>
      <c r="Z283" s="210"/>
      <c r="AA283" s="210"/>
      <c r="AB283" s="210"/>
      <c r="AC283" s="210"/>
      <c r="AD283" s="210"/>
      <c r="AE283" s="210"/>
      <c r="AF283" s="210"/>
      <c r="AG283" s="210" t="s">
        <v>197</v>
      </c>
      <c r="AH283" s="210"/>
      <c r="AI283" s="210"/>
      <c r="AJ283" s="210"/>
      <c r="AK283" s="210"/>
      <c r="AL283" s="210"/>
      <c r="AM283" s="210"/>
      <c r="AN283" s="210"/>
      <c r="AO283" s="210"/>
      <c r="AP283" s="210"/>
      <c r="AQ283" s="210"/>
      <c r="AR283" s="210"/>
      <c r="AS283" s="210"/>
      <c r="AT283" s="210"/>
      <c r="AU283" s="210"/>
      <c r="AV283" s="210"/>
      <c r="AW283" s="210"/>
      <c r="AX283" s="210"/>
      <c r="AY283" s="210"/>
      <c r="AZ283" s="210"/>
      <c r="BA283" s="210"/>
      <c r="BB283" s="210"/>
      <c r="BC283" s="210"/>
      <c r="BD283" s="210"/>
      <c r="BE283" s="210"/>
      <c r="BF283" s="210"/>
      <c r="BG283" s="210"/>
      <c r="BH283" s="210"/>
    </row>
    <row r="284" spans="1:60" outlineLevel="2" x14ac:dyDescent="0.2">
      <c r="A284" s="217"/>
      <c r="B284" s="218"/>
      <c r="C284" s="263" t="s">
        <v>374</v>
      </c>
      <c r="D284" s="254"/>
      <c r="E284" s="255"/>
      <c r="F284" s="221"/>
      <c r="G284" s="221"/>
      <c r="H284" s="221"/>
      <c r="I284" s="221"/>
      <c r="J284" s="221"/>
      <c r="K284" s="221"/>
      <c r="L284" s="221"/>
      <c r="M284" s="221"/>
      <c r="N284" s="220"/>
      <c r="O284" s="220"/>
      <c r="P284" s="220"/>
      <c r="Q284" s="220"/>
      <c r="R284" s="221"/>
      <c r="S284" s="221"/>
      <c r="T284" s="221"/>
      <c r="U284" s="221"/>
      <c r="V284" s="221"/>
      <c r="W284" s="221"/>
      <c r="X284" s="221"/>
      <c r="Y284" s="221"/>
      <c r="Z284" s="210"/>
      <c r="AA284" s="210"/>
      <c r="AB284" s="210"/>
      <c r="AC284" s="210"/>
      <c r="AD284" s="210"/>
      <c r="AE284" s="210"/>
      <c r="AF284" s="210"/>
      <c r="AG284" s="210" t="s">
        <v>201</v>
      </c>
      <c r="AH284" s="210">
        <v>0</v>
      </c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3" x14ac:dyDescent="0.2">
      <c r="A285" s="217"/>
      <c r="B285" s="218"/>
      <c r="C285" s="263" t="s">
        <v>508</v>
      </c>
      <c r="D285" s="254"/>
      <c r="E285" s="255">
        <v>166.62</v>
      </c>
      <c r="F285" s="221"/>
      <c r="G285" s="221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201</v>
      </c>
      <c r="AH285" s="210">
        <v>0</v>
      </c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3" x14ac:dyDescent="0.2">
      <c r="A286" s="217"/>
      <c r="B286" s="218"/>
      <c r="C286" s="263" t="s">
        <v>509</v>
      </c>
      <c r="D286" s="254"/>
      <c r="E286" s="255">
        <v>21.7</v>
      </c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201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1" x14ac:dyDescent="0.2">
      <c r="A287" s="231">
        <v>78</v>
      </c>
      <c r="B287" s="232" t="s">
        <v>510</v>
      </c>
      <c r="C287" s="248" t="s">
        <v>511</v>
      </c>
      <c r="D287" s="233" t="s">
        <v>224</v>
      </c>
      <c r="E287" s="234">
        <v>3</v>
      </c>
      <c r="F287" s="235"/>
      <c r="G287" s="236">
        <f>ROUND(E287*F287,2)</f>
        <v>0</v>
      </c>
      <c r="H287" s="235"/>
      <c r="I287" s="236">
        <f>ROUND(E287*H287,2)</f>
        <v>0</v>
      </c>
      <c r="J287" s="235"/>
      <c r="K287" s="236">
        <f>ROUND(E287*J287,2)</f>
        <v>0</v>
      </c>
      <c r="L287" s="236">
        <v>21</v>
      </c>
      <c r="M287" s="236">
        <f>G287*(1+L287/100)</f>
        <v>0</v>
      </c>
      <c r="N287" s="234">
        <v>0</v>
      </c>
      <c r="O287" s="234">
        <f>ROUND(E287*N287,2)</f>
        <v>0</v>
      </c>
      <c r="P287" s="234">
        <v>2.2599999999999999E-3</v>
      </c>
      <c r="Q287" s="234">
        <f>ROUND(E287*P287,2)</f>
        <v>0.01</v>
      </c>
      <c r="R287" s="236" t="s">
        <v>479</v>
      </c>
      <c r="S287" s="236" t="s">
        <v>148</v>
      </c>
      <c r="T287" s="237" t="s">
        <v>148</v>
      </c>
      <c r="U287" s="221">
        <v>5.7500000000000002E-2</v>
      </c>
      <c r="V287" s="221">
        <f>ROUND(E287*U287,2)</f>
        <v>0.17</v>
      </c>
      <c r="W287" s="221"/>
      <c r="X287" s="221" t="s">
        <v>196</v>
      </c>
      <c r="Y287" s="221" t="s">
        <v>151</v>
      </c>
      <c r="Z287" s="210"/>
      <c r="AA287" s="210"/>
      <c r="AB287" s="210"/>
      <c r="AC287" s="210"/>
      <c r="AD287" s="210"/>
      <c r="AE287" s="210"/>
      <c r="AF287" s="210"/>
      <c r="AG287" s="210" t="s">
        <v>197</v>
      </c>
      <c r="AH287" s="210"/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2" x14ac:dyDescent="0.2">
      <c r="A288" s="217"/>
      <c r="B288" s="218"/>
      <c r="C288" s="263" t="s">
        <v>512</v>
      </c>
      <c r="D288" s="254"/>
      <c r="E288" s="255">
        <v>3</v>
      </c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201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1" x14ac:dyDescent="0.2">
      <c r="A289" s="240">
        <v>79</v>
      </c>
      <c r="B289" s="241" t="s">
        <v>513</v>
      </c>
      <c r="C289" s="250" t="s">
        <v>514</v>
      </c>
      <c r="D289" s="242" t="s">
        <v>224</v>
      </c>
      <c r="E289" s="243">
        <v>170</v>
      </c>
      <c r="F289" s="244"/>
      <c r="G289" s="245">
        <f>ROUND(E289*F289,2)</f>
        <v>0</v>
      </c>
      <c r="H289" s="244"/>
      <c r="I289" s="245">
        <f>ROUND(E289*H289,2)</f>
        <v>0</v>
      </c>
      <c r="J289" s="244"/>
      <c r="K289" s="245">
        <f>ROUND(E289*J289,2)</f>
        <v>0</v>
      </c>
      <c r="L289" s="245">
        <v>21</v>
      </c>
      <c r="M289" s="245">
        <f>G289*(1+L289/100)</f>
        <v>0</v>
      </c>
      <c r="N289" s="243">
        <v>1.3699999999999999E-3</v>
      </c>
      <c r="O289" s="243">
        <f>ROUND(E289*N289,2)</f>
        <v>0.23</v>
      </c>
      <c r="P289" s="243">
        <v>0</v>
      </c>
      <c r="Q289" s="243">
        <f>ROUND(E289*P289,2)</f>
        <v>0</v>
      </c>
      <c r="R289" s="245"/>
      <c r="S289" s="245" t="s">
        <v>180</v>
      </c>
      <c r="T289" s="246" t="s">
        <v>149</v>
      </c>
      <c r="U289" s="221">
        <v>0.24</v>
      </c>
      <c r="V289" s="221">
        <f>ROUND(E289*U289,2)</f>
        <v>40.799999999999997</v>
      </c>
      <c r="W289" s="221"/>
      <c r="X289" s="221" t="s">
        <v>196</v>
      </c>
      <c r="Y289" s="221" t="s">
        <v>151</v>
      </c>
      <c r="Z289" s="210"/>
      <c r="AA289" s="210"/>
      <c r="AB289" s="210"/>
      <c r="AC289" s="210"/>
      <c r="AD289" s="210"/>
      <c r="AE289" s="210"/>
      <c r="AF289" s="210"/>
      <c r="AG289" s="210" t="s">
        <v>197</v>
      </c>
      <c r="AH289" s="210"/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1" x14ac:dyDescent="0.2">
      <c r="A290" s="240">
        <v>80</v>
      </c>
      <c r="B290" s="241" t="s">
        <v>515</v>
      </c>
      <c r="C290" s="250" t="s">
        <v>516</v>
      </c>
      <c r="D290" s="242" t="s">
        <v>224</v>
      </c>
      <c r="E290" s="243">
        <v>170</v>
      </c>
      <c r="F290" s="244"/>
      <c r="G290" s="245">
        <f>ROUND(E290*F290,2)</f>
        <v>0</v>
      </c>
      <c r="H290" s="244"/>
      <c r="I290" s="245">
        <f>ROUND(E290*H290,2)</f>
        <v>0</v>
      </c>
      <c r="J290" s="244"/>
      <c r="K290" s="245">
        <f>ROUND(E290*J290,2)</f>
        <v>0</v>
      </c>
      <c r="L290" s="245">
        <v>21</v>
      </c>
      <c r="M290" s="245">
        <f>G290*(1+L290/100)</f>
        <v>0</v>
      </c>
      <c r="N290" s="243">
        <v>3.0899999999999999E-3</v>
      </c>
      <c r="O290" s="243">
        <f>ROUND(E290*N290,2)</f>
        <v>0.53</v>
      </c>
      <c r="P290" s="243">
        <v>0</v>
      </c>
      <c r="Q290" s="243">
        <f>ROUND(E290*P290,2)</f>
        <v>0</v>
      </c>
      <c r="R290" s="245"/>
      <c r="S290" s="245" t="s">
        <v>180</v>
      </c>
      <c r="T290" s="246" t="s">
        <v>149</v>
      </c>
      <c r="U290" s="221">
        <v>0.62824999999999998</v>
      </c>
      <c r="V290" s="221">
        <f>ROUND(E290*U290,2)</f>
        <v>106.8</v>
      </c>
      <c r="W290" s="221"/>
      <c r="X290" s="221" t="s">
        <v>196</v>
      </c>
      <c r="Y290" s="221" t="s">
        <v>151</v>
      </c>
      <c r="Z290" s="210"/>
      <c r="AA290" s="210"/>
      <c r="AB290" s="210"/>
      <c r="AC290" s="210"/>
      <c r="AD290" s="210"/>
      <c r="AE290" s="210"/>
      <c r="AF290" s="210"/>
      <c r="AG290" s="210" t="s">
        <v>197</v>
      </c>
      <c r="AH290" s="210"/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1" x14ac:dyDescent="0.2">
      <c r="A291" s="231">
        <v>81</v>
      </c>
      <c r="B291" s="232" t="s">
        <v>517</v>
      </c>
      <c r="C291" s="248" t="s">
        <v>518</v>
      </c>
      <c r="D291" s="233" t="s">
        <v>302</v>
      </c>
      <c r="E291" s="234">
        <v>0.78322999999999998</v>
      </c>
      <c r="F291" s="235"/>
      <c r="G291" s="236">
        <f>ROUND(E291*F291,2)</f>
        <v>0</v>
      </c>
      <c r="H291" s="235"/>
      <c r="I291" s="236">
        <f>ROUND(E291*H291,2)</f>
        <v>0</v>
      </c>
      <c r="J291" s="235"/>
      <c r="K291" s="236">
        <f>ROUND(E291*J291,2)</f>
        <v>0</v>
      </c>
      <c r="L291" s="236">
        <v>21</v>
      </c>
      <c r="M291" s="236">
        <f>G291*(1+L291/100)</f>
        <v>0</v>
      </c>
      <c r="N291" s="234">
        <v>0</v>
      </c>
      <c r="O291" s="234">
        <f>ROUND(E291*N291,2)</f>
        <v>0</v>
      </c>
      <c r="P291" s="234">
        <v>0</v>
      </c>
      <c r="Q291" s="234">
        <f>ROUND(E291*P291,2)</f>
        <v>0</v>
      </c>
      <c r="R291" s="236" t="s">
        <v>479</v>
      </c>
      <c r="S291" s="236" t="s">
        <v>148</v>
      </c>
      <c r="T291" s="237" t="s">
        <v>148</v>
      </c>
      <c r="U291" s="221">
        <v>4.9470000000000001</v>
      </c>
      <c r="V291" s="221">
        <f>ROUND(E291*U291,2)</f>
        <v>3.87</v>
      </c>
      <c r="W291" s="221"/>
      <c r="X291" s="221" t="s">
        <v>303</v>
      </c>
      <c r="Y291" s="221" t="s">
        <v>151</v>
      </c>
      <c r="Z291" s="210"/>
      <c r="AA291" s="210"/>
      <c r="AB291" s="210"/>
      <c r="AC291" s="210"/>
      <c r="AD291" s="210"/>
      <c r="AE291" s="210"/>
      <c r="AF291" s="210"/>
      <c r="AG291" s="210" t="s">
        <v>304</v>
      </c>
      <c r="AH291" s="210"/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2" x14ac:dyDescent="0.2">
      <c r="A292" s="217"/>
      <c r="B292" s="218"/>
      <c r="C292" s="262" t="s">
        <v>415</v>
      </c>
      <c r="D292" s="258"/>
      <c r="E292" s="258"/>
      <c r="F292" s="258"/>
      <c r="G292" s="258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199</v>
      </c>
      <c r="AH292" s="210"/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2" x14ac:dyDescent="0.2">
      <c r="A293" s="217"/>
      <c r="B293" s="218"/>
      <c r="C293" s="263" t="s">
        <v>306</v>
      </c>
      <c r="D293" s="254"/>
      <c r="E293" s="255"/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201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3" t="s">
        <v>519</v>
      </c>
      <c r="D294" s="254"/>
      <c r="E294" s="255"/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201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3" t="s">
        <v>520</v>
      </c>
      <c r="D295" s="254"/>
      <c r="E295" s="255">
        <v>0.78322999999999998</v>
      </c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201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x14ac:dyDescent="0.2">
      <c r="A296" s="224" t="s">
        <v>143</v>
      </c>
      <c r="B296" s="225" t="s">
        <v>100</v>
      </c>
      <c r="C296" s="247" t="s">
        <v>101</v>
      </c>
      <c r="D296" s="226"/>
      <c r="E296" s="227"/>
      <c r="F296" s="228"/>
      <c r="G296" s="228">
        <f>SUMIF(AG297:AG304,"&lt;&gt;NOR",G297:G304)</f>
        <v>0</v>
      </c>
      <c r="H296" s="228"/>
      <c r="I296" s="228">
        <f>SUM(I297:I304)</f>
        <v>0</v>
      </c>
      <c r="J296" s="228"/>
      <c r="K296" s="228">
        <f>SUM(K297:K304)</f>
        <v>0</v>
      </c>
      <c r="L296" s="228"/>
      <c r="M296" s="228">
        <f>SUM(M297:M304)</f>
        <v>0</v>
      </c>
      <c r="N296" s="227"/>
      <c r="O296" s="227">
        <f>SUM(O297:O304)</f>
        <v>0.13</v>
      </c>
      <c r="P296" s="227"/>
      <c r="Q296" s="227">
        <f>SUM(Q297:Q304)</f>
        <v>0</v>
      </c>
      <c r="R296" s="228"/>
      <c r="S296" s="228"/>
      <c r="T296" s="229"/>
      <c r="U296" s="223"/>
      <c r="V296" s="223">
        <f>SUM(V297:V304)</f>
        <v>0.32</v>
      </c>
      <c r="W296" s="223"/>
      <c r="X296" s="223"/>
      <c r="Y296" s="223"/>
      <c r="AG296" t="s">
        <v>144</v>
      </c>
    </row>
    <row r="297" spans="1:60" outlineLevel="1" x14ac:dyDescent="0.2">
      <c r="A297" s="240">
        <v>82</v>
      </c>
      <c r="B297" s="241" t="s">
        <v>521</v>
      </c>
      <c r="C297" s="250" t="s">
        <v>522</v>
      </c>
      <c r="D297" s="242" t="s">
        <v>232</v>
      </c>
      <c r="E297" s="243">
        <v>2</v>
      </c>
      <c r="F297" s="244"/>
      <c r="G297" s="245">
        <f>ROUND(E297*F297,2)</f>
        <v>0</v>
      </c>
      <c r="H297" s="244"/>
      <c r="I297" s="245">
        <f>ROUND(E297*H297,2)</f>
        <v>0</v>
      </c>
      <c r="J297" s="244"/>
      <c r="K297" s="245">
        <f>ROUND(E297*J297,2)</f>
        <v>0</v>
      </c>
      <c r="L297" s="245">
        <v>21</v>
      </c>
      <c r="M297" s="245">
        <f>G297*(1+L297/100)</f>
        <v>0</v>
      </c>
      <c r="N297" s="243">
        <v>8.9999999999999993E-3</v>
      </c>
      <c r="O297" s="243">
        <f>ROUND(E297*N297,2)</f>
        <v>0.02</v>
      </c>
      <c r="P297" s="243">
        <v>0</v>
      </c>
      <c r="Q297" s="243">
        <f>ROUND(E297*P297,2)</f>
        <v>0</v>
      </c>
      <c r="R297" s="245"/>
      <c r="S297" s="245" t="s">
        <v>180</v>
      </c>
      <c r="T297" s="246" t="s">
        <v>149</v>
      </c>
      <c r="U297" s="221">
        <v>0</v>
      </c>
      <c r="V297" s="221">
        <f>ROUND(E297*U297,2)</f>
        <v>0</v>
      </c>
      <c r="W297" s="221"/>
      <c r="X297" s="221" t="s">
        <v>196</v>
      </c>
      <c r="Y297" s="221" t="s">
        <v>151</v>
      </c>
      <c r="Z297" s="210"/>
      <c r="AA297" s="210"/>
      <c r="AB297" s="210"/>
      <c r="AC297" s="210"/>
      <c r="AD297" s="210"/>
      <c r="AE297" s="210"/>
      <c r="AF297" s="210"/>
      <c r="AG297" s="210" t="s">
        <v>197</v>
      </c>
      <c r="AH297" s="210"/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1" x14ac:dyDescent="0.2">
      <c r="A298" s="240">
        <v>83</v>
      </c>
      <c r="B298" s="241" t="s">
        <v>523</v>
      </c>
      <c r="C298" s="250" t="s">
        <v>524</v>
      </c>
      <c r="D298" s="242" t="s">
        <v>232</v>
      </c>
      <c r="E298" s="243">
        <v>2</v>
      </c>
      <c r="F298" s="244"/>
      <c r="G298" s="245">
        <f>ROUND(E298*F298,2)</f>
        <v>0</v>
      </c>
      <c r="H298" s="244"/>
      <c r="I298" s="245">
        <f>ROUND(E298*H298,2)</f>
        <v>0</v>
      </c>
      <c r="J298" s="244"/>
      <c r="K298" s="245">
        <f>ROUND(E298*J298,2)</f>
        <v>0</v>
      </c>
      <c r="L298" s="245">
        <v>21</v>
      </c>
      <c r="M298" s="245">
        <f>G298*(1+L298/100)</f>
        <v>0</v>
      </c>
      <c r="N298" s="243">
        <v>5.1999999999999998E-2</v>
      </c>
      <c r="O298" s="243">
        <f>ROUND(E298*N298,2)</f>
        <v>0.1</v>
      </c>
      <c r="P298" s="243">
        <v>0</v>
      </c>
      <c r="Q298" s="243">
        <f>ROUND(E298*P298,2)</f>
        <v>0</v>
      </c>
      <c r="R298" s="245"/>
      <c r="S298" s="245" t="s">
        <v>180</v>
      </c>
      <c r="T298" s="246" t="s">
        <v>149</v>
      </c>
      <c r="U298" s="221">
        <v>0</v>
      </c>
      <c r="V298" s="221">
        <f>ROUND(E298*U298,2)</f>
        <v>0</v>
      </c>
      <c r="W298" s="221"/>
      <c r="X298" s="221" t="s">
        <v>196</v>
      </c>
      <c r="Y298" s="221" t="s">
        <v>151</v>
      </c>
      <c r="Z298" s="210"/>
      <c r="AA298" s="210"/>
      <c r="AB298" s="210"/>
      <c r="AC298" s="210"/>
      <c r="AD298" s="210"/>
      <c r="AE298" s="210"/>
      <c r="AF298" s="210"/>
      <c r="AG298" s="210" t="s">
        <v>197</v>
      </c>
      <c r="AH298" s="210"/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outlineLevel="1" x14ac:dyDescent="0.2">
      <c r="A299" s="240">
        <v>84</v>
      </c>
      <c r="B299" s="241" t="s">
        <v>525</v>
      </c>
      <c r="C299" s="250" t="s">
        <v>526</v>
      </c>
      <c r="D299" s="242" t="s">
        <v>232</v>
      </c>
      <c r="E299" s="243">
        <v>1</v>
      </c>
      <c r="F299" s="244"/>
      <c r="G299" s="245">
        <f>ROUND(E299*F299,2)</f>
        <v>0</v>
      </c>
      <c r="H299" s="244"/>
      <c r="I299" s="245">
        <f>ROUND(E299*H299,2)</f>
        <v>0</v>
      </c>
      <c r="J299" s="244"/>
      <c r="K299" s="245">
        <f>ROUND(E299*J299,2)</f>
        <v>0</v>
      </c>
      <c r="L299" s="245">
        <v>21</v>
      </c>
      <c r="M299" s="245">
        <f>G299*(1+L299/100)</f>
        <v>0</v>
      </c>
      <c r="N299" s="243">
        <v>8.9999999999999993E-3</v>
      </c>
      <c r="O299" s="243">
        <f>ROUND(E299*N299,2)</f>
        <v>0.01</v>
      </c>
      <c r="P299" s="243">
        <v>0</v>
      </c>
      <c r="Q299" s="243">
        <f>ROUND(E299*P299,2)</f>
        <v>0</v>
      </c>
      <c r="R299" s="245"/>
      <c r="S299" s="245" t="s">
        <v>180</v>
      </c>
      <c r="T299" s="246" t="s">
        <v>149</v>
      </c>
      <c r="U299" s="221">
        <v>0</v>
      </c>
      <c r="V299" s="221">
        <f>ROUND(E299*U299,2)</f>
        <v>0</v>
      </c>
      <c r="W299" s="221"/>
      <c r="X299" s="221" t="s">
        <v>196</v>
      </c>
      <c r="Y299" s="221" t="s">
        <v>151</v>
      </c>
      <c r="Z299" s="210"/>
      <c r="AA299" s="210"/>
      <c r="AB299" s="210"/>
      <c r="AC299" s="210"/>
      <c r="AD299" s="210"/>
      <c r="AE299" s="210"/>
      <c r="AF299" s="210"/>
      <c r="AG299" s="210" t="s">
        <v>197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1" x14ac:dyDescent="0.2">
      <c r="A300" s="231">
        <v>85</v>
      </c>
      <c r="B300" s="232" t="s">
        <v>527</v>
      </c>
      <c r="C300" s="248" t="s">
        <v>528</v>
      </c>
      <c r="D300" s="233" t="s">
        <v>302</v>
      </c>
      <c r="E300" s="234">
        <v>0.13100000000000001</v>
      </c>
      <c r="F300" s="235"/>
      <c r="G300" s="236">
        <f>ROUND(E300*F300,2)</f>
        <v>0</v>
      </c>
      <c r="H300" s="235"/>
      <c r="I300" s="236">
        <f>ROUND(E300*H300,2)</f>
        <v>0</v>
      </c>
      <c r="J300" s="235"/>
      <c r="K300" s="236">
        <f>ROUND(E300*J300,2)</f>
        <v>0</v>
      </c>
      <c r="L300" s="236">
        <v>21</v>
      </c>
      <c r="M300" s="236">
        <f>G300*(1+L300/100)</f>
        <v>0</v>
      </c>
      <c r="N300" s="234">
        <v>0</v>
      </c>
      <c r="O300" s="234">
        <f>ROUND(E300*N300,2)</f>
        <v>0</v>
      </c>
      <c r="P300" s="234">
        <v>0</v>
      </c>
      <c r="Q300" s="234">
        <f>ROUND(E300*P300,2)</f>
        <v>0</v>
      </c>
      <c r="R300" s="236" t="s">
        <v>529</v>
      </c>
      <c r="S300" s="236" t="s">
        <v>148</v>
      </c>
      <c r="T300" s="237" t="s">
        <v>148</v>
      </c>
      <c r="U300" s="221">
        <v>2.4470000000000001</v>
      </c>
      <c r="V300" s="221">
        <f>ROUND(E300*U300,2)</f>
        <v>0.32</v>
      </c>
      <c r="W300" s="221"/>
      <c r="X300" s="221" t="s">
        <v>303</v>
      </c>
      <c r="Y300" s="221" t="s">
        <v>151</v>
      </c>
      <c r="Z300" s="210"/>
      <c r="AA300" s="210"/>
      <c r="AB300" s="210"/>
      <c r="AC300" s="210"/>
      <c r="AD300" s="210"/>
      <c r="AE300" s="210"/>
      <c r="AF300" s="210"/>
      <c r="AG300" s="210" t="s">
        <v>304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2" t="s">
        <v>415</v>
      </c>
      <c r="D301" s="258"/>
      <c r="E301" s="258"/>
      <c r="F301" s="258"/>
      <c r="G301" s="258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199</v>
      </c>
      <c r="AH301" s="210"/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2" x14ac:dyDescent="0.2">
      <c r="A302" s="217"/>
      <c r="B302" s="218"/>
      <c r="C302" s="263" t="s">
        <v>306</v>
      </c>
      <c r="D302" s="254"/>
      <c r="E302" s="255"/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201</v>
      </c>
      <c r="AH302" s="210">
        <v>0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3" x14ac:dyDescent="0.2">
      <c r="A303" s="217"/>
      <c r="B303" s="218"/>
      <c r="C303" s="263" t="s">
        <v>530</v>
      </c>
      <c r="D303" s="254"/>
      <c r="E303" s="255"/>
      <c r="F303" s="221"/>
      <c r="G303" s="221"/>
      <c r="H303" s="221"/>
      <c r="I303" s="221"/>
      <c r="J303" s="221"/>
      <c r="K303" s="221"/>
      <c r="L303" s="221"/>
      <c r="M303" s="221"/>
      <c r="N303" s="220"/>
      <c r="O303" s="220"/>
      <c r="P303" s="220"/>
      <c r="Q303" s="220"/>
      <c r="R303" s="221"/>
      <c r="S303" s="221"/>
      <c r="T303" s="221"/>
      <c r="U303" s="221"/>
      <c r="V303" s="221"/>
      <c r="W303" s="221"/>
      <c r="X303" s="221"/>
      <c r="Y303" s="221"/>
      <c r="Z303" s="210"/>
      <c r="AA303" s="210"/>
      <c r="AB303" s="210"/>
      <c r="AC303" s="210"/>
      <c r="AD303" s="210"/>
      <c r="AE303" s="210"/>
      <c r="AF303" s="210"/>
      <c r="AG303" s="210" t="s">
        <v>201</v>
      </c>
      <c r="AH303" s="210">
        <v>0</v>
      </c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3" x14ac:dyDescent="0.2">
      <c r="A304" s="217"/>
      <c r="B304" s="218"/>
      <c r="C304" s="263" t="s">
        <v>531</v>
      </c>
      <c r="D304" s="254"/>
      <c r="E304" s="255">
        <v>0.13100000000000001</v>
      </c>
      <c r="F304" s="221"/>
      <c r="G304" s="221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201</v>
      </c>
      <c r="AH304" s="210">
        <v>0</v>
      </c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x14ac:dyDescent="0.2">
      <c r="A305" s="224" t="s">
        <v>143</v>
      </c>
      <c r="B305" s="225" t="s">
        <v>102</v>
      </c>
      <c r="C305" s="247" t="s">
        <v>103</v>
      </c>
      <c r="D305" s="226"/>
      <c r="E305" s="227"/>
      <c r="F305" s="228"/>
      <c r="G305" s="228">
        <f>SUMIF(AG306:AG319,"&lt;&gt;NOR",G306:G319)</f>
        <v>0</v>
      </c>
      <c r="H305" s="228"/>
      <c r="I305" s="228">
        <f>SUM(I306:I319)</f>
        <v>0</v>
      </c>
      <c r="J305" s="228"/>
      <c r="K305" s="228">
        <f>SUM(K306:K319)</f>
        <v>0</v>
      </c>
      <c r="L305" s="228"/>
      <c r="M305" s="228">
        <f>SUM(M306:M319)</f>
        <v>0</v>
      </c>
      <c r="N305" s="227"/>
      <c r="O305" s="227">
        <f>SUM(O306:O319)</f>
        <v>0.17</v>
      </c>
      <c r="P305" s="227"/>
      <c r="Q305" s="227">
        <f>SUM(Q306:Q319)</f>
        <v>0</v>
      </c>
      <c r="R305" s="228"/>
      <c r="S305" s="228"/>
      <c r="T305" s="229"/>
      <c r="U305" s="223"/>
      <c r="V305" s="223">
        <f>SUM(V306:V319)</f>
        <v>67.459999999999994</v>
      </c>
      <c r="W305" s="223"/>
      <c r="X305" s="223"/>
      <c r="Y305" s="223"/>
      <c r="AG305" t="s">
        <v>144</v>
      </c>
    </row>
    <row r="306" spans="1:60" ht="22.5" outlineLevel="1" x14ac:dyDescent="0.2">
      <c r="A306" s="231">
        <v>86</v>
      </c>
      <c r="B306" s="232" t="s">
        <v>532</v>
      </c>
      <c r="C306" s="248" t="s">
        <v>533</v>
      </c>
      <c r="D306" s="233" t="s">
        <v>286</v>
      </c>
      <c r="E306" s="234">
        <v>2</v>
      </c>
      <c r="F306" s="235"/>
      <c r="G306" s="236">
        <f>ROUND(E306*F306,2)</f>
        <v>0</v>
      </c>
      <c r="H306" s="235"/>
      <c r="I306" s="236">
        <f>ROUND(E306*H306,2)</f>
        <v>0</v>
      </c>
      <c r="J306" s="235"/>
      <c r="K306" s="236">
        <f>ROUND(E306*J306,2)</f>
        <v>0</v>
      </c>
      <c r="L306" s="236">
        <v>21</v>
      </c>
      <c r="M306" s="236">
        <f>G306*(1+L306/100)</f>
        <v>0</v>
      </c>
      <c r="N306" s="234">
        <v>2.1199999999999999E-3</v>
      </c>
      <c r="O306" s="234">
        <f>ROUND(E306*N306,2)</f>
        <v>0</v>
      </c>
      <c r="P306" s="234">
        <v>0</v>
      </c>
      <c r="Q306" s="234">
        <f>ROUND(E306*P306,2)</f>
        <v>0</v>
      </c>
      <c r="R306" s="236" t="s">
        <v>534</v>
      </c>
      <c r="S306" s="236" t="s">
        <v>148</v>
      </c>
      <c r="T306" s="237" t="s">
        <v>148</v>
      </c>
      <c r="U306" s="221">
        <v>3.14</v>
      </c>
      <c r="V306" s="221">
        <f>ROUND(E306*U306,2)</f>
        <v>6.28</v>
      </c>
      <c r="W306" s="221"/>
      <c r="X306" s="221" t="s">
        <v>196</v>
      </c>
      <c r="Y306" s="221" t="s">
        <v>151</v>
      </c>
      <c r="Z306" s="210"/>
      <c r="AA306" s="210"/>
      <c r="AB306" s="210"/>
      <c r="AC306" s="210"/>
      <c r="AD306" s="210"/>
      <c r="AE306" s="210"/>
      <c r="AF306" s="210"/>
      <c r="AG306" s="210" t="s">
        <v>197</v>
      </c>
      <c r="AH306" s="210"/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outlineLevel="2" x14ac:dyDescent="0.2">
      <c r="A307" s="217"/>
      <c r="B307" s="218"/>
      <c r="C307" s="249" t="s">
        <v>535</v>
      </c>
      <c r="D307" s="239"/>
      <c r="E307" s="239"/>
      <c r="F307" s="239"/>
      <c r="G307" s="239"/>
      <c r="H307" s="221"/>
      <c r="I307" s="221"/>
      <c r="J307" s="221"/>
      <c r="K307" s="221"/>
      <c r="L307" s="221"/>
      <c r="M307" s="221"/>
      <c r="N307" s="220"/>
      <c r="O307" s="220"/>
      <c r="P307" s="220"/>
      <c r="Q307" s="220"/>
      <c r="R307" s="221"/>
      <c r="S307" s="221"/>
      <c r="T307" s="221"/>
      <c r="U307" s="221"/>
      <c r="V307" s="221"/>
      <c r="W307" s="221"/>
      <c r="X307" s="221"/>
      <c r="Y307" s="221"/>
      <c r="Z307" s="210"/>
      <c r="AA307" s="210"/>
      <c r="AB307" s="210"/>
      <c r="AC307" s="210"/>
      <c r="AD307" s="210"/>
      <c r="AE307" s="210"/>
      <c r="AF307" s="210"/>
      <c r="AG307" s="210" t="s">
        <v>154</v>
      </c>
      <c r="AH307" s="210"/>
      <c r="AI307" s="210"/>
      <c r="AJ307" s="210"/>
      <c r="AK307" s="210"/>
      <c r="AL307" s="210"/>
      <c r="AM307" s="210"/>
      <c r="AN307" s="210"/>
      <c r="AO307" s="210"/>
      <c r="AP307" s="210"/>
      <c r="AQ307" s="210"/>
      <c r="AR307" s="210"/>
      <c r="AS307" s="210"/>
      <c r="AT307" s="210"/>
      <c r="AU307" s="210"/>
      <c r="AV307" s="210"/>
      <c r="AW307" s="210"/>
      <c r="AX307" s="210"/>
      <c r="AY307" s="210"/>
      <c r="AZ307" s="210"/>
      <c r="BA307" s="210"/>
      <c r="BB307" s="210"/>
      <c r="BC307" s="210"/>
      <c r="BD307" s="210"/>
      <c r="BE307" s="210"/>
      <c r="BF307" s="210"/>
      <c r="BG307" s="210"/>
      <c r="BH307" s="210"/>
    </row>
    <row r="308" spans="1:60" outlineLevel="2" x14ac:dyDescent="0.2">
      <c r="A308" s="217"/>
      <c r="B308" s="218"/>
      <c r="C308" s="263" t="s">
        <v>536</v>
      </c>
      <c r="D308" s="254"/>
      <c r="E308" s="255">
        <v>2</v>
      </c>
      <c r="F308" s="221"/>
      <c r="G308" s="221"/>
      <c r="H308" s="221"/>
      <c r="I308" s="221"/>
      <c r="J308" s="221"/>
      <c r="K308" s="221"/>
      <c r="L308" s="221"/>
      <c r="M308" s="221"/>
      <c r="N308" s="220"/>
      <c r="O308" s="220"/>
      <c r="P308" s="220"/>
      <c r="Q308" s="220"/>
      <c r="R308" s="221"/>
      <c r="S308" s="221"/>
      <c r="T308" s="221"/>
      <c r="U308" s="221"/>
      <c r="V308" s="221"/>
      <c r="W308" s="221"/>
      <c r="X308" s="221"/>
      <c r="Y308" s="221"/>
      <c r="Z308" s="210"/>
      <c r="AA308" s="210"/>
      <c r="AB308" s="210"/>
      <c r="AC308" s="210"/>
      <c r="AD308" s="210"/>
      <c r="AE308" s="210"/>
      <c r="AF308" s="210"/>
      <c r="AG308" s="210" t="s">
        <v>201</v>
      </c>
      <c r="AH308" s="210">
        <v>0</v>
      </c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ht="22.5" outlineLevel="1" x14ac:dyDescent="0.2">
      <c r="A309" s="231">
        <v>87</v>
      </c>
      <c r="B309" s="232" t="s">
        <v>537</v>
      </c>
      <c r="C309" s="248" t="s">
        <v>538</v>
      </c>
      <c r="D309" s="233" t="s">
        <v>286</v>
      </c>
      <c r="E309" s="234">
        <v>19</v>
      </c>
      <c r="F309" s="235"/>
      <c r="G309" s="236">
        <f>ROUND(E309*F309,2)</f>
        <v>0</v>
      </c>
      <c r="H309" s="235"/>
      <c r="I309" s="236">
        <f>ROUND(E309*H309,2)</f>
        <v>0</v>
      </c>
      <c r="J309" s="235"/>
      <c r="K309" s="236">
        <f>ROUND(E309*J309,2)</f>
        <v>0</v>
      </c>
      <c r="L309" s="236">
        <v>21</v>
      </c>
      <c r="M309" s="236">
        <f>G309*(1+L309/100)</f>
        <v>0</v>
      </c>
      <c r="N309" s="234">
        <v>2.6700000000000001E-3</v>
      </c>
      <c r="O309" s="234">
        <f>ROUND(E309*N309,2)</f>
        <v>0.05</v>
      </c>
      <c r="P309" s="234">
        <v>0</v>
      </c>
      <c r="Q309" s="234">
        <f>ROUND(E309*P309,2)</f>
        <v>0</v>
      </c>
      <c r="R309" s="236" t="s">
        <v>534</v>
      </c>
      <c r="S309" s="236" t="s">
        <v>148</v>
      </c>
      <c r="T309" s="237" t="s">
        <v>148</v>
      </c>
      <c r="U309" s="221">
        <v>3.1920000000000002</v>
      </c>
      <c r="V309" s="221">
        <f>ROUND(E309*U309,2)</f>
        <v>60.65</v>
      </c>
      <c r="W309" s="221"/>
      <c r="X309" s="221" t="s">
        <v>196</v>
      </c>
      <c r="Y309" s="221" t="s">
        <v>151</v>
      </c>
      <c r="Z309" s="210"/>
      <c r="AA309" s="210"/>
      <c r="AB309" s="210"/>
      <c r="AC309" s="210"/>
      <c r="AD309" s="210"/>
      <c r="AE309" s="210"/>
      <c r="AF309" s="210"/>
      <c r="AG309" s="210" t="s">
        <v>197</v>
      </c>
      <c r="AH309" s="210"/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2" x14ac:dyDescent="0.2">
      <c r="A310" s="217"/>
      <c r="B310" s="218"/>
      <c r="C310" s="263" t="s">
        <v>539</v>
      </c>
      <c r="D310" s="254"/>
      <c r="E310" s="255">
        <v>19</v>
      </c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201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1" x14ac:dyDescent="0.2">
      <c r="A311" s="231">
        <v>88</v>
      </c>
      <c r="B311" s="232" t="s">
        <v>540</v>
      </c>
      <c r="C311" s="248" t="s">
        <v>541</v>
      </c>
      <c r="D311" s="233" t="s">
        <v>232</v>
      </c>
      <c r="E311" s="234">
        <v>1</v>
      </c>
      <c r="F311" s="235"/>
      <c r="G311" s="236">
        <f>ROUND(E311*F311,2)</f>
        <v>0</v>
      </c>
      <c r="H311" s="235"/>
      <c r="I311" s="236">
        <f>ROUND(E311*H311,2)</f>
        <v>0</v>
      </c>
      <c r="J311" s="235"/>
      <c r="K311" s="236">
        <f>ROUND(E311*J311,2)</f>
        <v>0</v>
      </c>
      <c r="L311" s="236">
        <v>21</v>
      </c>
      <c r="M311" s="236">
        <f>G311*(1+L311/100)</f>
        <v>0</v>
      </c>
      <c r="N311" s="234">
        <v>0.05</v>
      </c>
      <c r="O311" s="234">
        <f>ROUND(E311*N311,2)</f>
        <v>0.05</v>
      </c>
      <c r="P311" s="234">
        <v>0</v>
      </c>
      <c r="Q311" s="234">
        <f>ROUND(E311*P311,2)</f>
        <v>0</v>
      </c>
      <c r="R311" s="236"/>
      <c r="S311" s="236" t="s">
        <v>180</v>
      </c>
      <c r="T311" s="237" t="s">
        <v>149</v>
      </c>
      <c r="U311" s="221">
        <v>0</v>
      </c>
      <c r="V311" s="221">
        <f>ROUND(E311*U311,2)</f>
        <v>0</v>
      </c>
      <c r="W311" s="221"/>
      <c r="X311" s="221" t="s">
        <v>196</v>
      </c>
      <c r="Y311" s="221" t="s">
        <v>151</v>
      </c>
      <c r="Z311" s="210"/>
      <c r="AA311" s="210"/>
      <c r="AB311" s="210"/>
      <c r="AC311" s="210"/>
      <c r="AD311" s="210"/>
      <c r="AE311" s="210"/>
      <c r="AF311" s="210"/>
      <c r="AG311" s="210" t="s">
        <v>197</v>
      </c>
      <c r="AH311" s="210"/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2" x14ac:dyDescent="0.2">
      <c r="A312" s="217"/>
      <c r="B312" s="218"/>
      <c r="C312" s="249" t="s">
        <v>542</v>
      </c>
      <c r="D312" s="239"/>
      <c r="E312" s="239"/>
      <c r="F312" s="239"/>
      <c r="G312" s="239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154</v>
      </c>
      <c r="AH312" s="210"/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38" t="str">
        <f>C312</f>
        <v>demontáž, repase a zpětná montáž na nově zateplený střešní plášť, včetně kotvení do atiky přes kotevní desku</v>
      </c>
      <c r="BB312" s="210"/>
      <c r="BC312" s="210"/>
      <c r="BD312" s="210"/>
      <c r="BE312" s="210"/>
      <c r="BF312" s="210"/>
      <c r="BG312" s="210"/>
      <c r="BH312" s="210"/>
    </row>
    <row r="313" spans="1:60" outlineLevel="1" x14ac:dyDescent="0.2">
      <c r="A313" s="240">
        <v>89</v>
      </c>
      <c r="B313" s="241" t="s">
        <v>543</v>
      </c>
      <c r="C313" s="250" t="s">
        <v>544</v>
      </c>
      <c r="D313" s="242" t="s">
        <v>545</v>
      </c>
      <c r="E313" s="243">
        <v>1</v>
      </c>
      <c r="F313" s="244"/>
      <c r="G313" s="245">
        <f>ROUND(E313*F313,2)</f>
        <v>0</v>
      </c>
      <c r="H313" s="244"/>
      <c r="I313" s="245">
        <f>ROUND(E313*H313,2)</f>
        <v>0</v>
      </c>
      <c r="J313" s="244"/>
      <c r="K313" s="245">
        <f>ROUND(E313*J313,2)</f>
        <v>0</v>
      </c>
      <c r="L313" s="245">
        <v>21</v>
      </c>
      <c r="M313" s="245">
        <f>G313*(1+L313/100)</f>
        <v>0</v>
      </c>
      <c r="N313" s="243">
        <v>0.02</v>
      </c>
      <c r="O313" s="243">
        <f>ROUND(E313*N313,2)</f>
        <v>0.02</v>
      </c>
      <c r="P313" s="243">
        <v>0</v>
      </c>
      <c r="Q313" s="243">
        <f>ROUND(E313*P313,2)</f>
        <v>0</v>
      </c>
      <c r="R313" s="245"/>
      <c r="S313" s="245" t="s">
        <v>180</v>
      </c>
      <c r="T313" s="246" t="s">
        <v>149</v>
      </c>
      <c r="U313" s="221">
        <v>0</v>
      </c>
      <c r="V313" s="221">
        <f>ROUND(E313*U313,2)</f>
        <v>0</v>
      </c>
      <c r="W313" s="221"/>
      <c r="X313" s="221" t="s">
        <v>196</v>
      </c>
      <c r="Y313" s="221" t="s">
        <v>151</v>
      </c>
      <c r="Z313" s="210"/>
      <c r="AA313" s="210"/>
      <c r="AB313" s="210"/>
      <c r="AC313" s="210"/>
      <c r="AD313" s="210"/>
      <c r="AE313" s="210"/>
      <c r="AF313" s="210"/>
      <c r="AG313" s="210" t="s">
        <v>197</v>
      </c>
      <c r="AH313" s="210"/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ht="22.5" outlineLevel="1" x14ac:dyDescent="0.2">
      <c r="A314" s="240">
        <v>90</v>
      </c>
      <c r="B314" s="241" t="s">
        <v>546</v>
      </c>
      <c r="C314" s="250" t="s">
        <v>547</v>
      </c>
      <c r="D314" s="242" t="s">
        <v>232</v>
      </c>
      <c r="E314" s="243">
        <v>1</v>
      </c>
      <c r="F314" s="244"/>
      <c r="G314" s="245">
        <f>ROUND(E314*F314,2)</f>
        <v>0</v>
      </c>
      <c r="H314" s="244"/>
      <c r="I314" s="245">
        <f>ROUND(E314*H314,2)</f>
        <v>0</v>
      </c>
      <c r="J314" s="244"/>
      <c r="K314" s="245">
        <f>ROUND(E314*J314,2)</f>
        <v>0</v>
      </c>
      <c r="L314" s="245">
        <v>21</v>
      </c>
      <c r="M314" s="245">
        <f>G314*(1+L314/100)</f>
        <v>0</v>
      </c>
      <c r="N314" s="243">
        <v>0.05</v>
      </c>
      <c r="O314" s="243">
        <f>ROUND(E314*N314,2)</f>
        <v>0.05</v>
      </c>
      <c r="P314" s="243">
        <v>0</v>
      </c>
      <c r="Q314" s="243">
        <f>ROUND(E314*P314,2)</f>
        <v>0</v>
      </c>
      <c r="R314" s="245"/>
      <c r="S314" s="245" t="s">
        <v>180</v>
      </c>
      <c r="T314" s="246" t="s">
        <v>149</v>
      </c>
      <c r="U314" s="221">
        <v>0</v>
      </c>
      <c r="V314" s="221">
        <f>ROUND(E314*U314,2)</f>
        <v>0</v>
      </c>
      <c r="W314" s="221"/>
      <c r="X314" s="221" t="s">
        <v>196</v>
      </c>
      <c r="Y314" s="221" t="s">
        <v>151</v>
      </c>
      <c r="Z314" s="210"/>
      <c r="AA314" s="210"/>
      <c r="AB314" s="210"/>
      <c r="AC314" s="210"/>
      <c r="AD314" s="210"/>
      <c r="AE314" s="210"/>
      <c r="AF314" s="210"/>
      <c r="AG314" s="210" t="s">
        <v>197</v>
      </c>
      <c r="AH314" s="210"/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1" x14ac:dyDescent="0.2">
      <c r="A315" s="231">
        <v>91</v>
      </c>
      <c r="B315" s="232" t="s">
        <v>548</v>
      </c>
      <c r="C315" s="248" t="s">
        <v>549</v>
      </c>
      <c r="D315" s="233" t="s">
        <v>302</v>
      </c>
      <c r="E315" s="234">
        <v>0.17496999999999999</v>
      </c>
      <c r="F315" s="235"/>
      <c r="G315" s="236">
        <f>ROUND(E315*F315,2)</f>
        <v>0</v>
      </c>
      <c r="H315" s="235"/>
      <c r="I315" s="236">
        <f>ROUND(E315*H315,2)</f>
        <v>0</v>
      </c>
      <c r="J315" s="235"/>
      <c r="K315" s="236">
        <f>ROUND(E315*J315,2)</f>
        <v>0</v>
      </c>
      <c r="L315" s="236">
        <v>21</v>
      </c>
      <c r="M315" s="236">
        <f>G315*(1+L315/100)</f>
        <v>0</v>
      </c>
      <c r="N315" s="234">
        <v>0</v>
      </c>
      <c r="O315" s="234">
        <f>ROUND(E315*N315,2)</f>
        <v>0</v>
      </c>
      <c r="P315" s="234">
        <v>0</v>
      </c>
      <c r="Q315" s="234">
        <f>ROUND(E315*P315,2)</f>
        <v>0</v>
      </c>
      <c r="R315" s="236" t="s">
        <v>534</v>
      </c>
      <c r="S315" s="236" t="s">
        <v>148</v>
      </c>
      <c r="T315" s="237" t="s">
        <v>148</v>
      </c>
      <c r="U315" s="221">
        <v>3.016</v>
      </c>
      <c r="V315" s="221">
        <f>ROUND(E315*U315,2)</f>
        <v>0.53</v>
      </c>
      <c r="W315" s="221"/>
      <c r="X315" s="221" t="s">
        <v>303</v>
      </c>
      <c r="Y315" s="221" t="s">
        <v>151</v>
      </c>
      <c r="Z315" s="210"/>
      <c r="AA315" s="210"/>
      <c r="AB315" s="210"/>
      <c r="AC315" s="210"/>
      <c r="AD315" s="210"/>
      <c r="AE315" s="210"/>
      <c r="AF315" s="210"/>
      <c r="AG315" s="210" t="s">
        <v>304</v>
      </c>
      <c r="AH315" s="210"/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2" x14ac:dyDescent="0.2">
      <c r="A316" s="217"/>
      <c r="B316" s="218"/>
      <c r="C316" s="262" t="s">
        <v>415</v>
      </c>
      <c r="D316" s="258"/>
      <c r="E316" s="258"/>
      <c r="F316" s="258"/>
      <c r="G316" s="258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199</v>
      </c>
      <c r="AH316" s="210"/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2" x14ac:dyDescent="0.2">
      <c r="A317" s="217"/>
      <c r="B317" s="218"/>
      <c r="C317" s="263" t="s">
        <v>306</v>
      </c>
      <c r="D317" s="254"/>
      <c r="E317" s="255"/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201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63" t="s">
        <v>550</v>
      </c>
      <c r="D318" s="254"/>
      <c r="E318" s="255"/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201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outlineLevel="3" x14ac:dyDescent="0.2">
      <c r="A319" s="217"/>
      <c r="B319" s="218"/>
      <c r="C319" s="263" t="s">
        <v>551</v>
      </c>
      <c r="D319" s="254"/>
      <c r="E319" s="255">
        <v>0.17496999999999999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201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x14ac:dyDescent="0.2">
      <c r="A320" s="224" t="s">
        <v>143</v>
      </c>
      <c r="B320" s="225" t="s">
        <v>104</v>
      </c>
      <c r="C320" s="247" t="s">
        <v>105</v>
      </c>
      <c r="D320" s="226"/>
      <c r="E320" s="227"/>
      <c r="F320" s="228"/>
      <c r="G320" s="228">
        <f>SUMIF(AG321:AG326,"&lt;&gt;NOR",G321:G326)</f>
        <v>0</v>
      </c>
      <c r="H320" s="228"/>
      <c r="I320" s="228">
        <f>SUM(I321:I326)</f>
        <v>0</v>
      </c>
      <c r="J320" s="228"/>
      <c r="K320" s="228">
        <f>SUM(K321:K326)</f>
        <v>0</v>
      </c>
      <c r="L320" s="228"/>
      <c r="M320" s="228">
        <f>SUM(M321:M326)</f>
        <v>0</v>
      </c>
      <c r="N320" s="227"/>
      <c r="O320" s="227">
        <f>SUM(O321:O326)</f>
        <v>0</v>
      </c>
      <c r="P320" s="227"/>
      <c r="Q320" s="227">
        <f>SUM(Q321:Q326)</f>
        <v>0</v>
      </c>
      <c r="R320" s="228"/>
      <c r="S320" s="228"/>
      <c r="T320" s="229"/>
      <c r="U320" s="223"/>
      <c r="V320" s="223">
        <f>SUM(V321:V326)</f>
        <v>18.899999999999999</v>
      </c>
      <c r="W320" s="223"/>
      <c r="X320" s="223"/>
      <c r="Y320" s="223"/>
      <c r="AG320" t="s">
        <v>144</v>
      </c>
    </row>
    <row r="321" spans="1:60" outlineLevel="1" x14ac:dyDescent="0.2">
      <c r="A321" s="231">
        <v>92</v>
      </c>
      <c r="B321" s="232" t="s">
        <v>552</v>
      </c>
      <c r="C321" s="248" t="s">
        <v>553</v>
      </c>
      <c r="D321" s="233" t="s">
        <v>224</v>
      </c>
      <c r="E321" s="234">
        <v>300</v>
      </c>
      <c r="F321" s="235"/>
      <c r="G321" s="236">
        <f>ROUND(E321*F321,2)</f>
        <v>0</v>
      </c>
      <c r="H321" s="235"/>
      <c r="I321" s="236">
        <f>ROUND(E321*H321,2)</f>
        <v>0</v>
      </c>
      <c r="J321" s="235"/>
      <c r="K321" s="236">
        <f>ROUND(E321*J321,2)</f>
        <v>0</v>
      </c>
      <c r="L321" s="236">
        <v>21</v>
      </c>
      <c r="M321" s="236">
        <f>G321*(1+L321/100)</f>
        <v>0</v>
      </c>
      <c r="N321" s="234">
        <v>0</v>
      </c>
      <c r="O321" s="234">
        <f>ROUND(E321*N321,2)</f>
        <v>0</v>
      </c>
      <c r="P321" s="234">
        <v>0</v>
      </c>
      <c r="Q321" s="234">
        <f>ROUND(E321*P321,2)</f>
        <v>0</v>
      </c>
      <c r="R321" s="236" t="s">
        <v>554</v>
      </c>
      <c r="S321" s="236" t="s">
        <v>148</v>
      </c>
      <c r="T321" s="237" t="s">
        <v>148</v>
      </c>
      <c r="U321" s="221">
        <v>1.2999999999999999E-2</v>
      </c>
      <c r="V321" s="221">
        <f>ROUND(E321*U321,2)</f>
        <v>3.9</v>
      </c>
      <c r="W321" s="221"/>
      <c r="X321" s="221" t="s">
        <v>196</v>
      </c>
      <c r="Y321" s="221" t="s">
        <v>151</v>
      </c>
      <c r="Z321" s="210"/>
      <c r="AA321" s="210"/>
      <c r="AB321" s="210"/>
      <c r="AC321" s="210"/>
      <c r="AD321" s="210"/>
      <c r="AE321" s="210"/>
      <c r="AF321" s="210"/>
      <c r="AG321" s="210" t="s">
        <v>197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49" t="s">
        <v>555</v>
      </c>
      <c r="D322" s="239"/>
      <c r="E322" s="239"/>
      <c r="F322" s="239"/>
      <c r="G322" s="239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154</v>
      </c>
      <c r="AH322" s="210"/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2" x14ac:dyDescent="0.2">
      <c r="A323" s="217"/>
      <c r="B323" s="218"/>
      <c r="C323" s="263" t="s">
        <v>556</v>
      </c>
      <c r="D323" s="254"/>
      <c r="E323" s="255">
        <v>300</v>
      </c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201</v>
      </c>
      <c r="AH323" s="210">
        <v>5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1" x14ac:dyDescent="0.2">
      <c r="A324" s="231">
        <v>93</v>
      </c>
      <c r="B324" s="232" t="s">
        <v>557</v>
      </c>
      <c r="C324" s="248" t="s">
        <v>558</v>
      </c>
      <c r="D324" s="233" t="s">
        <v>224</v>
      </c>
      <c r="E324" s="234">
        <v>300</v>
      </c>
      <c r="F324" s="235"/>
      <c r="G324" s="236">
        <f>ROUND(E324*F324,2)</f>
        <v>0</v>
      </c>
      <c r="H324" s="235"/>
      <c r="I324" s="236">
        <f>ROUND(E324*H324,2)</f>
        <v>0</v>
      </c>
      <c r="J324" s="235"/>
      <c r="K324" s="236">
        <f>ROUND(E324*J324,2)</f>
        <v>0</v>
      </c>
      <c r="L324" s="236">
        <v>21</v>
      </c>
      <c r="M324" s="236">
        <f>G324*(1+L324/100)</f>
        <v>0</v>
      </c>
      <c r="N324" s="234">
        <v>1.0000000000000001E-5</v>
      </c>
      <c r="O324" s="234">
        <f>ROUND(E324*N324,2)</f>
        <v>0</v>
      </c>
      <c r="P324" s="234">
        <v>0</v>
      </c>
      <c r="Q324" s="234">
        <f>ROUND(E324*P324,2)</f>
        <v>0</v>
      </c>
      <c r="R324" s="236" t="s">
        <v>554</v>
      </c>
      <c r="S324" s="236" t="s">
        <v>148</v>
      </c>
      <c r="T324" s="237" t="s">
        <v>148</v>
      </c>
      <c r="U324" s="221">
        <v>0.05</v>
      </c>
      <c r="V324" s="221">
        <f>ROUND(E324*U324,2)</f>
        <v>15</v>
      </c>
      <c r="W324" s="221"/>
      <c r="X324" s="221" t="s">
        <v>196</v>
      </c>
      <c r="Y324" s="221" t="s">
        <v>151</v>
      </c>
      <c r="Z324" s="210"/>
      <c r="AA324" s="210"/>
      <c r="AB324" s="210"/>
      <c r="AC324" s="210"/>
      <c r="AD324" s="210"/>
      <c r="AE324" s="210"/>
      <c r="AF324" s="210"/>
      <c r="AG324" s="210" t="s">
        <v>197</v>
      </c>
      <c r="AH324" s="210"/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2" x14ac:dyDescent="0.2">
      <c r="A325" s="217"/>
      <c r="B325" s="218"/>
      <c r="C325" s="249" t="s">
        <v>559</v>
      </c>
      <c r="D325" s="239"/>
      <c r="E325" s="239"/>
      <c r="F325" s="239"/>
      <c r="G325" s="239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154</v>
      </c>
      <c r="AH325" s="210"/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2" x14ac:dyDescent="0.2">
      <c r="A326" s="217"/>
      <c r="B326" s="218"/>
      <c r="C326" s="263" t="s">
        <v>560</v>
      </c>
      <c r="D326" s="254"/>
      <c r="E326" s="255">
        <v>300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201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x14ac:dyDescent="0.2">
      <c r="A327" s="224" t="s">
        <v>143</v>
      </c>
      <c r="B327" s="225" t="s">
        <v>110</v>
      </c>
      <c r="C327" s="247" t="s">
        <v>111</v>
      </c>
      <c r="D327" s="226"/>
      <c r="E327" s="227"/>
      <c r="F327" s="228"/>
      <c r="G327" s="228">
        <f>SUMIF(AG328:AG371,"&lt;&gt;NOR",G328:G371)</f>
        <v>0</v>
      </c>
      <c r="H327" s="228"/>
      <c r="I327" s="228">
        <f>SUM(I328:I371)</f>
        <v>0</v>
      </c>
      <c r="J327" s="228"/>
      <c r="K327" s="228">
        <f>SUM(K328:K371)</f>
        <v>0</v>
      </c>
      <c r="L327" s="228"/>
      <c r="M327" s="228">
        <f>SUM(M328:M371)</f>
        <v>0</v>
      </c>
      <c r="N327" s="227"/>
      <c r="O327" s="227">
        <f>SUM(O328:O371)</f>
        <v>0</v>
      </c>
      <c r="P327" s="227"/>
      <c r="Q327" s="227">
        <f>SUM(Q328:Q371)</f>
        <v>0</v>
      </c>
      <c r="R327" s="228"/>
      <c r="S327" s="228"/>
      <c r="T327" s="229"/>
      <c r="U327" s="223"/>
      <c r="V327" s="223">
        <f>SUM(V328:V371)</f>
        <v>2437.56</v>
      </c>
      <c r="W327" s="223"/>
      <c r="X327" s="223"/>
      <c r="Y327" s="223"/>
      <c r="AG327" t="s">
        <v>144</v>
      </c>
    </row>
    <row r="328" spans="1:60" outlineLevel="1" x14ac:dyDescent="0.2">
      <c r="A328" s="231">
        <v>94</v>
      </c>
      <c r="B328" s="232" t="s">
        <v>561</v>
      </c>
      <c r="C328" s="248" t="s">
        <v>562</v>
      </c>
      <c r="D328" s="233" t="s">
        <v>302</v>
      </c>
      <c r="E328" s="234">
        <v>0.68084</v>
      </c>
      <c r="F328" s="235"/>
      <c r="G328" s="236">
        <f>ROUND(E328*F328,2)</f>
        <v>0</v>
      </c>
      <c r="H328" s="235"/>
      <c r="I328" s="236">
        <f>ROUND(E328*H328,2)</f>
        <v>0</v>
      </c>
      <c r="J328" s="235"/>
      <c r="K328" s="236">
        <f>ROUND(E328*J328,2)</f>
        <v>0</v>
      </c>
      <c r="L328" s="236">
        <v>21</v>
      </c>
      <c r="M328" s="236">
        <f>G328*(1+L328/100)</f>
        <v>0</v>
      </c>
      <c r="N328" s="234">
        <v>0</v>
      </c>
      <c r="O328" s="234">
        <f>ROUND(E328*N328,2)</f>
        <v>0</v>
      </c>
      <c r="P328" s="234">
        <v>0</v>
      </c>
      <c r="Q328" s="234">
        <f>ROUND(E328*P328,2)</f>
        <v>0</v>
      </c>
      <c r="R328" s="236" t="s">
        <v>278</v>
      </c>
      <c r="S328" s="236" t="s">
        <v>148</v>
      </c>
      <c r="T328" s="237" t="s">
        <v>148</v>
      </c>
      <c r="U328" s="221">
        <v>0</v>
      </c>
      <c r="V328" s="221">
        <f>ROUND(E328*U328,2)</f>
        <v>0</v>
      </c>
      <c r="W328" s="221"/>
      <c r="X328" s="221" t="s">
        <v>196</v>
      </c>
      <c r="Y328" s="221" t="s">
        <v>151</v>
      </c>
      <c r="Z328" s="210"/>
      <c r="AA328" s="210"/>
      <c r="AB328" s="210"/>
      <c r="AC328" s="210"/>
      <c r="AD328" s="210"/>
      <c r="AE328" s="210"/>
      <c r="AF328" s="210"/>
      <c r="AG328" s="210" t="s">
        <v>197</v>
      </c>
      <c r="AH328" s="210"/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ht="22.5" outlineLevel="2" x14ac:dyDescent="0.2">
      <c r="A329" s="217"/>
      <c r="B329" s="218"/>
      <c r="C329" s="249" t="s">
        <v>563</v>
      </c>
      <c r="D329" s="239"/>
      <c r="E329" s="239"/>
      <c r="F329" s="239"/>
      <c r="G329" s="239"/>
      <c r="H329" s="221"/>
      <c r="I329" s="221"/>
      <c r="J329" s="221"/>
      <c r="K329" s="221"/>
      <c r="L329" s="221"/>
      <c r="M329" s="221"/>
      <c r="N329" s="220"/>
      <c r="O329" s="220"/>
      <c r="P329" s="220"/>
      <c r="Q329" s="220"/>
      <c r="R329" s="221"/>
      <c r="S329" s="221"/>
      <c r="T329" s="221"/>
      <c r="U329" s="221"/>
      <c r="V329" s="221"/>
      <c r="W329" s="221"/>
      <c r="X329" s="221"/>
      <c r="Y329" s="221"/>
      <c r="Z329" s="210"/>
      <c r="AA329" s="210"/>
      <c r="AB329" s="210"/>
      <c r="AC329" s="210"/>
      <c r="AD329" s="210"/>
      <c r="AE329" s="210"/>
      <c r="AF329" s="210"/>
      <c r="AG329" s="210" t="s">
        <v>154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38" t="str">
        <f>C329</f>
        <v>Pro vyjádření výnosu ve prospěch zhotovitele je nutné jednotkovou cenu uvést se záporným znaménkem. (Získaná částka ponižuje náklad stavby.)</v>
      </c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3" t="s">
        <v>564</v>
      </c>
      <c r="D330" s="254"/>
      <c r="E330" s="255">
        <v>1.244E-2</v>
      </c>
      <c r="F330" s="221"/>
      <c r="G330" s="221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201</v>
      </c>
      <c r="AH330" s="210">
        <v>7</v>
      </c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3" x14ac:dyDescent="0.2">
      <c r="A331" s="217"/>
      <c r="B331" s="218"/>
      <c r="C331" s="263" t="s">
        <v>565</v>
      </c>
      <c r="D331" s="254"/>
      <c r="E331" s="255">
        <v>2.3500000000000001E-3</v>
      </c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201</v>
      </c>
      <c r="AH331" s="210">
        <v>7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3" t="s">
        <v>566</v>
      </c>
      <c r="D332" s="254"/>
      <c r="E332" s="255">
        <v>2.4629999999999999E-2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201</v>
      </c>
      <c r="AH332" s="210">
        <v>7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3" x14ac:dyDescent="0.2">
      <c r="A333" s="217"/>
      <c r="B333" s="218"/>
      <c r="C333" s="263" t="s">
        <v>567</v>
      </c>
      <c r="D333" s="254"/>
      <c r="E333" s="255">
        <v>0.63463999999999998</v>
      </c>
      <c r="F333" s="221"/>
      <c r="G333" s="221"/>
      <c r="H333" s="221"/>
      <c r="I333" s="221"/>
      <c r="J333" s="221"/>
      <c r="K333" s="221"/>
      <c r="L333" s="221"/>
      <c r="M333" s="221"/>
      <c r="N333" s="220"/>
      <c r="O333" s="220"/>
      <c r="P333" s="220"/>
      <c r="Q333" s="220"/>
      <c r="R333" s="221"/>
      <c r="S333" s="221"/>
      <c r="T333" s="221"/>
      <c r="U333" s="221"/>
      <c r="V333" s="221"/>
      <c r="W333" s="221"/>
      <c r="X333" s="221"/>
      <c r="Y333" s="221"/>
      <c r="Z333" s="210"/>
      <c r="AA333" s="210"/>
      <c r="AB333" s="210"/>
      <c r="AC333" s="210"/>
      <c r="AD333" s="210"/>
      <c r="AE333" s="210"/>
      <c r="AF333" s="210"/>
      <c r="AG333" s="210" t="s">
        <v>201</v>
      </c>
      <c r="AH333" s="210">
        <v>7</v>
      </c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3" x14ac:dyDescent="0.2">
      <c r="A334" s="217"/>
      <c r="B334" s="218"/>
      <c r="C334" s="263" t="s">
        <v>568</v>
      </c>
      <c r="D334" s="254"/>
      <c r="E334" s="255">
        <v>6.7799999999999996E-3</v>
      </c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201</v>
      </c>
      <c r="AH334" s="210">
        <v>7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1" x14ac:dyDescent="0.2">
      <c r="A335" s="231">
        <v>95</v>
      </c>
      <c r="B335" s="232" t="s">
        <v>569</v>
      </c>
      <c r="C335" s="248" t="s">
        <v>570</v>
      </c>
      <c r="D335" s="233" t="s">
        <v>302</v>
      </c>
      <c r="E335" s="234">
        <v>35.613660000000003</v>
      </c>
      <c r="F335" s="235"/>
      <c r="G335" s="236">
        <f>ROUND(E335*F335,2)</f>
        <v>0</v>
      </c>
      <c r="H335" s="235"/>
      <c r="I335" s="236">
        <f>ROUND(E335*H335,2)</f>
        <v>0</v>
      </c>
      <c r="J335" s="235"/>
      <c r="K335" s="236">
        <f>ROUND(E335*J335,2)</f>
        <v>0</v>
      </c>
      <c r="L335" s="236">
        <v>21</v>
      </c>
      <c r="M335" s="236">
        <f>G335*(1+L335/100)</f>
        <v>0</v>
      </c>
      <c r="N335" s="234">
        <v>0</v>
      </c>
      <c r="O335" s="234">
        <f>ROUND(E335*N335,2)</f>
        <v>0</v>
      </c>
      <c r="P335" s="234">
        <v>0</v>
      </c>
      <c r="Q335" s="234">
        <f>ROUND(E335*P335,2)</f>
        <v>0</v>
      </c>
      <c r="R335" s="236" t="s">
        <v>278</v>
      </c>
      <c r="S335" s="236" t="s">
        <v>148</v>
      </c>
      <c r="T335" s="237" t="s">
        <v>148</v>
      </c>
      <c r="U335" s="221">
        <v>0</v>
      </c>
      <c r="V335" s="221">
        <f>ROUND(E335*U335,2)</f>
        <v>0</v>
      </c>
      <c r="W335" s="221"/>
      <c r="X335" s="221" t="s">
        <v>196</v>
      </c>
      <c r="Y335" s="221" t="s">
        <v>151</v>
      </c>
      <c r="Z335" s="210"/>
      <c r="AA335" s="210"/>
      <c r="AB335" s="210"/>
      <c r="AC335" s="210"/>
      <c r="AD335" s="210"/>
      <c r="AE335" s="210"/>
      <c r="AF335" s="210"/>
      <c r="AG335" s="210" t="s">
        <v>197</v>
      </c>
      <c r="AH335" s="210"/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2" x14ac:dyDescent="0.2">
      <c r="A336" s="217"/>
      <c r="B336" s="218"/>
      <c r="C336" s="249" t="s">
        <v>571</v>
      </c>
      <c r="D336" s="239"/>
      <c r="E336" s="239"/>
      <c r="F336" s="239"/>
      <c r="G336" s="239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154</v>
      </c>
      <c r="AH336" s="210"/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2" x14ac:dyDescent="0.2">
      <c r="A337" s="217"/>
      <c r="B337" s="218"/>
      <c r="C337" s="263" t="s">
        <v>572</v>
      </c>
      <c r="D337" s="254"/>
      <c r="E337" s="255">
        <v>8.9791000000000007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201</v>
      </c>
      <c r="AH337" s="210">
        <v>7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3" t="s">
        <v>573</v>
      </c>
      <c r="D338" s="254"/>
      <c r="E338" s="255">
        <v>11.652620000000001</v>
      </c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201</v>
      </c>
      <c r="AH338" s="210">
        <v>7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3" t="s">
        <v>574</v>
      </c>
      <c r="D339" s="254"/>
      <c r="E339" s="255">
        <v>14.98194</v>
      </c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201</v>
      </c>
      <c r="AH339" s="210">
        <v>7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1" x14ac:dyDescent="0.2">
      <c r="A340" s="231">
        <v>96</v>
      </c>
      <c r="B340" s="232" t="s">
        <v>575</v>
      </c>
      <c r="C340" s="248" t="s">
        <v>576</v>
      </c>
      <c r="D340" s="233" t="s">
        <v>302</v>
      </c>
      <c r="E340" s="234">
        <v>3.4624899999999998</v>
      </c>
      <c r="F340" s="235"/>
      <c r="G340" s="236">
        <f>ROUND(E340*F340,2)</f>
        <v>0</v>
      </c>
      <c r="H340" s="235"/>
      <c r="I340" s="236">
        <f>ROUND(E340*H340,2)</f>
        <v>0</v>
      </c>
      <c r="J340" s="235"/>
      <c r="K340" s="236">
        <f>ROUND(E340*J340,2)</f>
        <v>0</v>
      </c>
      <c r="L340" s="236">
        <v>21</v>
      </c>
      <c r="M340" s="236">
        <f>G340*(1+L340/100)</f>
        <v>0</v>
      </c>
      <c r="N340" s="234">
        <v>0</v>
      </c>
      <c r="O340" s="234">
        <f>ROUND(E340*N340,2)</f>
        <v>0</v>
      </c>
      <c r="P340" s="234">
        <v>0</v>
      </c>
      <c r="Q340" s="234">
        <f>ROUND(E340*P340,2)</f>
        <v>0</v>
      </c>
      <c r="R340" s="236" t="s">
        <v>278</v>
      </c>
      <c r="S340" s="236" t="s">
        <v>148</v>
      </c>
      <c r="T340" s="237" t="s">
        <v>148</v>
      </c>
      <c r="U340" s="221">
        <v>0</v>
      </c>
      <c r="V340" s="221">
        <f>ROUND(E340*U340,2)</f>
        <v>0</v>
      </c>
      <c r="W340" s="221"/>
      <c r="X340" s="221" t="s">
        <v>196</v>
      </c>
      <c r="Y340" s="221" t="s">
        <v>151</v>
      </c>
      <c r="Z340" s="210"/>
      <c r="AA340" s="210"/>
      <c r="AB340" s="210"/>
      <c r="AC340" s="210"/>
      <c r="AD340" s="210"/>
      <c r="AE340" s="210"/>
      <c r="AF340" s="210"/>
      <c r="AG340" s="210" t="s">
        <v>197</v>
      </c>
      <c r="AH340" s="210"/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2" x14ac:dyDescent="0.2">
      <c r="A341" s="217"/>
      <c r="B341" s="218"/>
      <c r="C341" s="263" t="s">
        <v>577</v>
      </c>
      <c r="D341" s="254"/>
      <c r="E341" s="255">
        <v>3.4624899999999998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201</v>
      </c>
      <c r="AH341" s="210">
        <v>7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1">
        <v>97</v>
      </c>
      <c r="B342" s="232" t="s">
        <v>578</v>
      </c>
      <c r="C342" s="248" t="s">
        <v>579</v>
      </c>
      <c r="D342" s="233" t="s">
        <v>302</v>
      </c>
      <c r="E342" s="234">
        <v>349.63170000000002</v>
      </c>
      <c r="F342" s="235"/>
      <c r="G342" s="236">
        <f>ROUND(E342*F342,2)</f>
        <v>0</v>
      </c>
      <c r="H342" s="235"/>
      <c r="I342" s="236">
        <f>ROUND(E342*H342,2)</f>
        <v>0</v>
      </c>
      <c r="J342" s="235"/>
      <c r="K342" s="236">
        <f>ROUND(E342*J342,2)</f>
        <v>0</v>
      </c>
      <c r="L342" s="236">
        <v>21</v>
      </c>
      <c r="M342" s="236">
        <f>G342*(1+L342/100)</f>
        <v>0</v>
      </c>
      <c r="N342" s="234">
        <v>0</v>
      </c>
      <c r="O342" s="234">
        <f>ROUND(E342*N342,2)</f>
        <v>0</v>
      </c>
      <c r="P342" s="234">
        <v>0</v>
      </c>
      <c r="Q342" s="234">
        <f>ROUND(E342*P342,2)</f>
        <v>0</v>
      </c>
      <c r="R342" s="236" t="s">
        <v>278</v>
      </c>
      <c r="S342" s="236" t="s">
        <v>148</v>
      </c>
      <c r="T342" s="237" t="s">
        <v>148</v>
      </c>
      <c r="U342" s="221">
        <v>0</v>
      </c>
      <c r="V342" s="221">
        <f>ROUND(E342*U342,2)</f>
        <v>0</v>
      </c>
      <c r="W342" s="221"/>
      <c r="X342" s="221" t="s">
        <v>196</v>
      </c>
      <c r="Y342" s="221" t="s">
        <v>151</v>
      </c>
      <c r="Z342" s="210"/>
      <c r="AA342" s="210"/>
      <c r="AB342" s="210"/>
      <c r="AC342" s="210"/>
      <c r="AD342" s="210"/>
      <c r="AE342" s="210"/>
      <c r="AF342" s="210"/>
      <c r="AG342" s="210" t="s">
        <v>197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63" t="s">
        <v>580</v>
      </c>
      <c r="D343" s="254"/>
      <c r="E343" s="255">
        <v>389.38869</v>
      </c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201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3" t="s">
        <v>581</v>
      </c>
      <c r="D344" s="254"/>
      <c r="E344" s="255">
        <v>-0.68084</v>
      </c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201</v>
      </c>
      <c r="AH344" s="210">
        <v>5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3" t="s">
        <v>582</v>
      </c>
      <c r="D345" s="254"/>
      <c r="E345" s="255">
        <v>-35.613660000000003</v>
      </c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201</v>
      </c>
      <c r="AH345" s="210">
        <v>5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3" t="s">
        <v>583</v>
      </c>
      <c r="D346" s="254"/>
      <c r="E346" s="255">
        <v>-3.4624899999999998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201</v>
      </c>
      <c r="AH346" s="210">
        <v>5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ht="22.5" outlineLevel="1" x14ac:dyDescent="0.2">
      <c r="A347" s="231">
        <v>98</v>
      </c>
      <c r="B347" s="232" t="s">
        <v>584</v>
      </c>
      <c r="C347" s="248" t="s">
        <v>585</v>
      </c>
      <c r="D347" s="233" t="s">
        <v>302</v>
      </c>
      <c r="E347" s="234">
        <v>389.38869</v>
      </c>
      <c r="F347" s="235"/>
      <c r="G347" s="236">
        <f>ROUND(E347*F347,2)</f>
        <v>0</v>
      </c>
      <c r="H347" s="235"/>
      <c r="I347" s="236">
        <f>ROUND(E347*H347,2)</f>
        <v>0</v>
      </c>
      <c r="J347" s="235"/>
      <c r="K347" s="236">
        <f>ROUND(E347*J347,2)</f>
        <v>0</v>
      </c>
      <c r="L347" s="236">
        <v>21</v>
      </c>
      <c r="M347" s="236">
        <f>G347*(1+L347/100)</f>
        <v>0</v>
      </c>
      <c r="N347" s="234">
        <v>0</v>
      </c>
      <c r="O347" s="234">
        <f>ROUND(E347*N347,2)</f>
        <v>0</v>
      </c>
      <c r="P347" s="234">
        <v>0</v>
      </c>
      <c r="Q347" s="234">
        <f>ROUND(E347*P347,2)</f>
        <v>0</v>
      </c>
      <c r="R347" s="236" t="s">
        <v>278</v>
      </c>
      <c r="S347" s="236" t="s">
        <v>148</v>
      </c>
      <c r="T347" s="237" t="s">
        <v>148</v>
      </c>
      <c r="U347" s="221">
        <v>0.93300000000000005</v>
      </c>
      <c r="V347" s="221">
        <f>ROUND(E347*U347,2)</f>
        <v>363.3</v>
      </c>
      <c r="W347" s="221"/>
      <c r="X347" s="221" t="s">
        <v>586</v>
      </c>
      <c r="Y347" s="221" t="s">
        <v>151</v>
      </c>
      <c r="Z347" s="210"/>
      <c r="AA347" s="210"/>
      <c r="AB347" s="210"/>
      <c r="AC347" s="210"/>
      <c r="AD347" s="210"/>
      <c r="AE347" s="210"/>
      <c r="AF347" s="210"/>
      <c r="AG347" s="210" t="s">
        <v>587</v>
      </c>
      <c r="AH347" s="210"/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2" x14ac:dyDescent="0.2">
      <c r="A348" s="217"/>
      <c r="B348" s="218"/>
      <c r="C348" s="263" t="s">
        <v>588</v>
      </c>
      <c r="D348" s="254"/>
      <c r="E348" s="255"/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201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3" t="s">
        <v>589</v>
      </c>
      <c r="D349" s="254"/>
      <c r="E349" s="255"/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201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3" t="s">
        <v>590</v>
      </c>
      <c r="D350" s="254"/>
      <c r="E350" s="255">
        <v>389.38869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201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1" x14ac:dyDescent="0.2">
      <c r="A351" s="231">
        <v>99</v>
      </c>
      <c r="B351" s="232" t="s">
        <v>591</v>
      </c>
      <c r="C351" s="248" t="s">
        <v>592</v>
      </c>
      <c r="D351" s="233" t="s">
        <v>302</v>
      </c>
      <c r="E351" s="234">
        <v>1946.9434699999999</v>
      </c>
      <c r="F351" s="235"/>
      <c r="G351" s="236">
        <f>ROUND(E351*F351,2)</f>
        <v>0</v>
      </c>
      <c r="H351" s="235"/>
      <c r="I351" s="236">
        <f>ROUND(E351*H351,2)</f>
        <v>0</v>
      </c>
      <c r="J351" s="235"/>
      <c r="K351" s="236">
        <f>ROUND(E351*J351,2)</f>
        <v>0</v>
      </c>
      <c r="L351" s="236">
        <v>21</v>
      </c>
      <c r="M351" s="236">
        <f>G351*(1+L351/100)</f>
        <v>0</v>
      </c>
      <c r="N351" s="234">
        <v>0</v>
      </c>
      <c r="O351" s="234">
        <f>ROUND(E351*N351,2)</f>
        <v>0</v>
      </c>
      <c r="P351" s="234">
        <v>0</v>
      </c>
      <c r="Q351" s="234">
        <f>ROUND(E351*P351,2)</f>
        <v>0</v>
      </c>
      <c r="R351" s="236" t="s">
        <v>278</v>
      </c>
      <c r="S351" s="236" t="s">
        <v>148</v>
      </c>
      <c r="T351" s="237" t="s">
        <v>148</v>
      </c>
      <c r="U351" s="221">
        <v>0.65300000000000002</v>
      </c>
      <c r="V351" s="221">
        <f>ROUND(E351*U351,2)</f>
        <v>1271.3499999999999</v>
      </c>
      <c r="W351" s="221"/>
      <c r="X351" s="221" t="s">
        <v>586</v>
      </c>
      <c r="Y351" s="221" t="s">
        <v>151</v>
      </c>
      <c r="Z351" s="210"/>
      <c r="AA351" s="210"/>
      <c r="AB351" s="210"/>
      <c r="AC351" s="210"/>
      <c r="AD351" s="210"/>
      <c r="AE351" s="210"/>
      <c r="AF351" s="210"/>
      <c r="AG351" s="210" t="s">
        <v>587</v>
      </c>
      <c r="AH351" s="210"/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2" x14ac:dyDescent="0.2">
      <c r="A352" s="217"/>
      <c r="B352" s="218"/>
      <c r="C352" s="263" t="s">
        <v>588</v>
      </c>
      <c r="D352" s="254"/>
      <c r="E352" s="255"/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201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3" t="s">
        <v>589</v>
      </c>
      <c r="D353" s="254"/>
      <c r="E353" s="255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201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outlineLevel="3" x14ac:dyDescent="0.2">
      <c r="A354" s="217"/>
      <c r="B354" s="218"/>
      <c r="C354" s="263" t="s">
        <v>593</v>
      </c>
      <c r="D354" s="254"/>
      <c r="E354" s="255">
        <v>1946.9434699999999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201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1" x14ac:dyDescent="0.2">
      <c r="A355" s="231">
        <v>100</v>
      </c>
      <c r="B355" s="232" t="s">
        <v>594</v>
      </c>
      <c r="C355" s="248" t="s">
        <v>595</v>
      </c>
      <c r="D355" s="233" t="s">
        <v>302</v>
      </c>
      <c r="E355" s="234">
        <v>389.38869</v>
      </c>
      <c r="F355" s="235"/>
      <c r="G355" s="236">
        <f>ROUND(E355*F355,2)</f>
        <v>0</v>
      </c>
      <c r="H355" s="235"/>
      <c r="I355" s="236">
        <f>ROUND(E355*H355,2)</f>
        <v>0</v>
      </c>
      <c r="J355" s="235"/>
      <c r="K355" s="236">
        <f>ROUND(E355*J355,2)</f>
        <v>0</v>
      </c>
      <c r="L355" s="236">
        <v>21</v>
      </c>
      <c r="M355" s="236">
        <f>G355*(1+L355/100)</f>
        <v>0</v>
      </c>
      <c r="N355" s="234">
        <v>0</v>
      </c>
      <c r="O355" s="234">
        <f>ROUND(E355*N355,2)</f>
        <v>0</v>
      </c>
      <c r="P355" s="234">
        <v>0</v>
      </c>
      <c r="Q355" s="234">
        <f>ROUND(E355*P355,2)</f>
        <v>0</v>
      </c>
      <c r="R355" s="236" t="s">
        <v>278</v>
      </c>
      <c r="S355" s="236" t="s">
        <v>148</v>
      </c>
      <c r="T355" s="237" t="s">
        <v>148</v>
      </c>
      <c r="U355" s="221">
        <v>0.49</v>
      </c>
      <c r="V355" s="221">
        <f>ROUND(E355*U355,2)</f>
        <v>190.8</v>
      </c>
      <c r="W355" s="221"/>
      <c r="X355" s="221" t="s">
        <v>586</v>
      </c>
      <c r="Y355" s="221" t="s">
        <v>151</v>
      </c>
      <c r="Z355" s="210"/>
      <c r="AA355" s="210"/>
      <c r="AB355" s="210"/>
      <c r="AC355" s="210"/>
      <c r="AD355" s="210"/>
      <c r="AE355" s="210"/>
      <c r="AF355" s="210"/>
      <c r="AG355" s="210" t="s">
        <v>587</v>
      </c>
      <c r="AH355" s="210"/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2" x14ac:dyDescent="0.2">
      <c r="A356" s="217"/>
      <c r="B356" s="218"/>
      <c r="C356" s="249" t="s">
        <v>596</v>
      </c>
      <c r="D356" s="239"/>
      <c r="E356" s="239"/>
      <c r="F356" s="239"/>
      <c r="G356" s="239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154</v>
      </c>
      <c r="AH356" s="210"/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2" x14ac:dyDescent="0.2">
      <c r="A357" s="217"/>
      <c r="B357" s="218"/>
      <c r="C357" s="263" t="s">
        <v>588</v>
      </c>
      <c r="D357" s="254"/>
      <c r="E357" s="255"/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201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3" t="s">
        <v>589</v>
      </c>
      <c r="D358" s="254"/>
      <c r="E358" s="255"/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201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3" t="s">
        <v>590</v>
      </c>
      <c r="D359" s="254"/>
      <c r="E359" s="255">
        <v>389.38869</v>
      </c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201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1" x14ac:dyDescent="0.2">
      <c r="A360" s="231">
        <v>101</v>
      </c>
      <c r="B360" s="232" t="s">
        <v>597</v>
      </c>
      <c r="C360" s="248" t="s">
        <v>598</v>
      </c>
      <c r="D360" s="233" t="s">
        <v>302</v>
      </c>
      <c r="E360" s="234">
        <v>3504.4982399999999</v>
      </c>
      <c r="F360" s="235"/>
      <c r="G360" s="236">
        <f>ROUND(E360*F360,2)</f>
        <v>0</v>
      </c>
      <c r="H360" s="235"/>
      <c r="I360" s="236">
        <f>ROUND(E360*H360,2)</f>
        <v>0</v>
      </c>
      <c r="J360" s="235"/>
      <c r="K360" s="236">
        <f>ROUND(E360*J360,2)</f>
        <v>0</v>
      </c>
      <c r="L360" s="236">
        <v>21</v>
      </c>
      <c r="M360" s="236">
        <f>G360*(1+L360/100)</f>
        <v>0</v>
      </c>
      <c r="N360" s="234">
        <v>0</v>
      </c>
      <c r="O360" s="234">
        <f>ROUND(E360*N360,2)</f>
        <v>0</v>
      </c>
      <c r="P360" s="234">
        <v>0</v>
      </c>
      <c r="Q360" s="234">
        <f>ROUND(E360*P360,2)</f>
        <v>0</v>
      </c>
      <c r="R360" s="236" t="s">
        <v>278</v>
      </c>
      <c r="S360" s="236" t="s">
        <v>148</v>
      </c>
      <c r="T360" s="237" t="s">
        <v>148</v>
      </c>
      <c r="U360" s="221">
        <v>0</v>
      </c>
      <c r="V360" s="221">
        <f>ROUND(E360*U360,2)</f>
        <v>0</v>
      </c>
      <c r="W360" s="221"/>
      <c r="X360" s="221" t="s">
        <v>586</v>
      </c>
      <c r="Y360" s="221" t="s">
        <v>151</v>
      </c>
      <c r="Z360" s="210"/>
      <c r="AA360" s="210"/>
      <c r="AB360" s="210"/>
      <c r="AC360" s="210"/>
      <c r="AD360" s="210"/>
      <c r="AE360" s="210"/>
      <c r="AF360" s="210"/>
      <c r="AG360" s="210" t="s">
        <v>587</v>
      </c>
      <c r="AH360" s="210"/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2" x14ac:dyDescent="0.2">
      <c r="A361" s="217"/>
      <c r="B361" s="218"/>
      <c r="C361" s="263" t="s">
        <v>588</v>
      </c>
      <c r="D361" s="254"/>
      <c r="E361" s="255"/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201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3" t="s">
        <v>589</v>
      </c>
      <c r="D362" s="254"/>
      <c r="E362" s="255"/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201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3" t="s">
        <v>599</v>
      </c>
      <c r="D363" s="254"/>
      <c r="E363" s="255">
        <v>3504.4982399999999</v>
      </c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201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1" x14ac:dyDescent="0.2">
      <c r="A364" s="231">
        <v>102</v>
      </c>
      <c r="B364" s="232" t="s">
        <v>600</v>
      </c>
      <c r="C364" s="248" t="s">
        <v>601</v>
      </c>
      <c r="D364" s="233" t="s">
        <v>302</v>
      </c>
      <c r="E364" s="234">
        <v>389.38869</v>
      </c>
      <c r="F364" s="235"/>
      <c r="G364" s="236">
        <f>ROUND(E364*F364,2)</f>
        <v>0</v>
      </c>
      <c r="H364" s="235"/>
      <c r="I364" s="236">
        <f>ROUND(E364*H364,2)</f>
        <v>0</v>
      </c>
      <c r="J364" s="235"/>
      <c r="K364" s="236">
        <f>ROUND(E364*J364,2)</f>
        <v>0</v>
      </c>
      <c r="L364" s="236">
        <v>21</v>
      </c>
      <c r="M364" s="236">
        <f>G364*(1+L364/100)</f>
        <v>0</v>
      </c>
      <c r="N364" s="234">
        <v>0</v>
      </c>
      <c r="O364" s="234">
        <f>ROUND(E364*N364,2)</f>
        <v>0</v>
      </c>
      <c r="P364" s="234">
        <v>0</v>
      </c>
      <c r="Q364" s="234">
        <f>ROUND(E364*P364,2)</f>
        <v>0</v>
      </c>
      <c r="R364" s="236" t="s">
        <v>278</v>
      </c>
      <c r="S364" s="236" t="s">
        <v>148</v>
      </c>
      <c r="T364" s="237" t="s">
        <v>148</v>
      </c>
      <c r="U364" s="221">
        <v>0.94199999999999995</v>
      </c>
      <c r="V364" s="221">
        <f>ROUND(E364*U364,2)</f>
        <v>366.8</v>
      </c>
      <c r="W364" s="221"/>
      <c r="X364" s="221" t="s">
        <v>586</v>
      </c>
      <c r="Y364" s="221" t="s">
        <v>151</v>
      </c>
      <c r="Z364" s="210"/>
      <c r="AA364" s="210"/>
      <c r="AB364" s="210"/>
      <c r="AC364" s="210"/>
      <c r="AD364" s="210"/>
      <c r="AE364" s="210"/>
      <c r="AF364" s="210"/>
      <c r="AG364" s="210" t="s">
        <v>587</v>
      </c>
      <c r="AH364" s="210"/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2" x14ac:dyDescent="0.2">
      <c r="A365" s="217"/>
      <c r="B365" s="218"/>
      <c r="C365" s="263" t="s">
        <v>588</v>
      </c>
      <c r="D365" s="254"/>
      <c r="E365" s="255"/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201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3" x14ac:dyDescent="0.2">
      <c r="A366" s="217"/>
      <c r="B366" s="218"/>
      <c r="C366" s="263" t="s">
        <v>589</v>
      </c>
      <c r="D366" s="254"/>
      <c r="E366" s="255"/>
      <c r="F366" s="221"/>
      <c r="G366" s="221"/>
      <c r="H366" s="221"/>
      <c r="I366" s="221"/>
      <c r="J366" s="221"/>
      <c r="K366" s="221"/>
      <c r="L366" s="221"/>
      <c r="M366" s="221"/>
      <c r="N366" s="220"/>
      <c r="O366" s="220"/>
      <c r="P366" s="220"/>
      <c r="Q366" s="220"/>
      <c r="R366" s="221"/>
      <c r="S366" s="221"/>
      <c r="T366" s="221"/>
      <c r="U366" s="221"/>
      <c r="V366" s="221"/>
      <c r="W366" s="221"/>
      <c r="X366" s="221"/>
      <c r="Y366" s="221"/>
      <c r="Z366" s="210"/>
      <c r="AA366" s="210"/>
      <c r="AB366" s="210"/>
      <c r="AC366" s="210"/>
      <c r="AD366" s="210"/>
      <c r="AE366" s="210"/>
      <c r="AF366" s="210"/>
      <c r="AG366" s="210" t="s">
        <v>201</v>
      </c>
      <c r="AH366" s="210">
        <v>0</v>
      </c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3" x14ac:dyDescent="0.2">
      <c r="A367" s="217"/>
      <c r="B367" s="218"/>
      <c r="C367" s="263" t="s">
        <v>590</v>
      </c>
      <c r="D367" s="254"/>
      <c r="E367" s="255">
        <v>389.38869</v>
      </c>
      <c r="F367" s="221"/>
      <c r="G367" s="221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201</v>
      </c>
      <c r="AH367" s="210">
        <v>0</v>
      </c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ht="22.5" outlineLevel="1" x14ac:dyDescent="0.2">
      <c r="A368" s="231">
        <v>103</v>
      </c>
      <c r="B368" s="232" t="s">
        <v>602</v>
      </c>
      <c r="C368" s="248" t="s">
        <v>603</v>
      </c>
      <c r="D368" s="233" t="s">
        <v>302</v>
      </c>
      <c r="E368" s="234">
        <v>2336.3321599999999</v>
      </c>
      <c r="F368" s="235"/>
      <c r="G368" s="236">
        <f>ROUND(E368*F368,2)</f>
        <v>0</v>
      </c>
      <c r="H368" s="235"/>
      <c r="I368" s="236">
        <f>ROUND(E368*H368,2)</f>
        <v>0</v>
      </c>
      <c r="J368" s="235"/>
      <c r="K368" s="236">
        <f>ROUND(E368*J368,2)</f>
        <v>0</v>
      </c>
      <c r="L368" s="236">
        <v>21</v>
      </c>
      <c r="M368" s="236">
        <f>G368*(1+L368/100)</f>
        <v>0</v>
      </c>
      <c r="N368" s="234">
        <v>0</v>
      </c>
      <c r="O368" s="234">
        <f>ROUND(E368*N368,2)</f>
        <v>0</v>
      </c>
      <c r="P368" s="234">
        <v>0</v>
      </c>
      <c r="Q368" s="234">
        <f>ROUND(E368*P368,2)</f>
        <v>0</v>
      </c>
      <c r="R368" s="236" t="s">
        <v>278</v>
      </c>
      <c r="S368" s="236" t="s">
        <v>148</v>
      </c>
      <c r="T368" s="237" t="s">
        <v>148</v>
      </c>
      <c r="U368" s="221">
        <v>0.105</v>
      </c>
      <c r="V368" s="221">
        <f>ROUND(E368*U368,2)</f>
        <v>245.31</v>
      </c>
      <c r="W368" s="221"/>
      <c r="X368" s="221" t="s">
        <v>586</v>
      </c>
      <c r="Y368" s="221" t="s">
        <v>151</v>
      </c>
      <c r="Z368" s="210"/>
      <c r="AA368" s="210"/>
      <c r="AB368" s="210"/>
      <c r="AC368" s="210"/>
      <c r="AD368" s="210"/>
      <c r="AE368" s="210"/>
      <c r="AF368" s="210"/>
      <c r="AG368" s="210" t="s">
        <v>587</v>
      </c>
      <c r="AH368" s="210"/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2" x14ac:dyDescent="0.2">
      <c r="A369" s="217"/>
      <c r="B369" s="218"/>
      <c r="C369" s="263" t="s">
        <v>588</v>
      </c>
      <c r="D369" s="254"/>
      <c r="E369" s="255"/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201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3" t="s">
        <v>589</v>
      </c>
      <c r="D370" s="254"/>
      <c r="E370" s="255"/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201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3" x14ac:dyDescent="0.2">
      <c r="A371" s="217"/>
      <c r="B371" s="218"/>
      <c r="C371" s="263" t="s">
        <v>604</v>
      </c>
      <c r="D371" s="254"/>
      <c r="E371" s="255">
        <v>2336.3321599999999</v>
      </c>
      <c r="F371" s="221"/>
      <c r="G371" s="221"/>
      <c r="H371" s="221"/>
      <c r="I371" s="221"/>
      <c r="J371" s="221"/>
      <c r="K371" s="221"/>
      <c r="L371" s="221"/>
      <c r="M371" s="221"/>
      <c r="N371" s="220"/>
      <c r="O371" s="220"/>
      <c r="P371" s="220"/>
      <c r="Q371" s="220"/>
      <c r="R371" s="221"/>
      <c r="S371" s="221"/>
      <c r="T371" s="221"/>
      <c r="U371" s="221"/>
      <c r="V371" s="221"/>
      <c r="W371" s="221"/>
      <c r="X371" s="221"/>
      <c r="Y371" s="221"/>
      <c r="Z371" s="210"/>
      <c r="AA371" s="210"/>
      <c r="AB371" s="210"/>
      <c r="AC371" s="210"/>
      <c r="AD371" s="210"/>
      <c r="AE371" s="210"/>
      <c r="AF371" s="210"/>
      <c r="AG371" s="210" t="s">
        <v>201</v>
      </c>
      <c r="AH371" s="210">
        <v>0</v>
      </c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x14ac:dyDescent="0.2">
      <c r="A372" s="3"/>
      <c r="B372" s="4"/>
      <c r="C372" s="251"/>
      <c r="D372" s="6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AE372">
        <v>12</v>
      </c>
      <c r="AF372">
        <v>21</v>
      </c>
      <c r="AG372" t="s">
        <v>129</v>
      </c>
    </row>
    <row r="373" spans="1:60" x14ac:dyDescent="0.2">
      <c r="A373" s="213"/>
      <c r="B373" s="214" t="s">
        <v>29</v>
      </c>
      <c r="C373" s="252"/>
      <c r="D373" s="215"/>
      <c r="E373" s="216"/>
      <c r="F373" s="216"/>
      <c r="G373" s="230">
        <f>G8+G12+G47+G50+G55+G70+G75+G93+G99+G200+G232+G244+G262+G296+G305+G320+G327</f>
        <v>0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AE373">
        <f>SUMIF(L7:L371,AE372,G7:G371)</f>
        <v>0</v>
      </c>
      <c r="AF373">
        <f>SUMIF(L7:L371,AF372,G7:G371)</f>
        <v>0</v>
      </c>
      <c r="AG373" t="s">
        <v>189</v>
      </c>
    </row>
    <row r="374" spans="1:60" x14ac:dyDescent="0.2">
      <c r="C374" s="253"/>
      <c r="D374" s="10"/>
      <c r="AG374" t="s">
        <v>190</v>
      </c>
    </row>
    <row r="375" spans="1:60" x14ac:dyDescent="0.2">
      <c r="D375" s="10"/>
    </row>
    <row r="376" spans="1:60" x14ac:dyDescent="0.2">
      <c r="D376" s="10"/>
    </row>
    <row r="377" spans="1:60" x14ac:dyDescent="0.2">
      <c r="D377" s="10"/>
    </row>
    <row r="378" spans="1:60" x14ac:dyDescent="0.2">
      <c r="D378" s="10"/>
    </row>
    <row r="379" spans="1:60" x14ac:dyDescent="0.2">
      <c r="D379" s="10"/>
    </row>
    <row r="380" spans="1:60" x14ac:dyDescent="0.2">
      <c r="D380" s="10"/>
    </row>
    <row r="381" spans="1:60" x14ac:dyDescent="0.2">
      <c r="D381" s="10"/>
    </row>
    <row r="382" spans="1:60" x14ac:dyDescent="0.2">
      <c r="D382" s="10"/>
    </row>
    <row r="383" spans="1:60" x14ac:dyDescent="0.2">
      <c r="D383" s="10"/>
    </row>
    <row r="384" spans="1:60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zIvCarMaF6RjmPjUtq6WXJcsH8OX7M4JJihSfwul383mmtWkC4u6F73P9C+Nk4JRlBtXfY+lxb/I2i2YY/tpQ==" saltValue="xQ35RW2BODPO01/85pmSFw==" spinCount="100000" sheet="1" formatRows="0"/>
  <mergeCells count="52">
    <mergeCell ref="C325:G325"/>
    <mergeCell ref="C329:G329"/>
    <mergeCell ref="C336:G336"/>
    <mergeCell ref="C356:G356"/>
    <mergeCell ref="C292:G292"/>
    <mergeCell ref="C301:G301"/>
    <mergeCell ref="C307:G307"/>
    <mergeCell ref="C312:G312"/>
    <mergeCell ref="C316:G316"/>
    <mergeCell ref="C322:G322"/>
    <mergeCell ref="C240:G240"/>
    <mergeCell ref="C258:G258"/>
    <mergeCell ref="C264:G264"/>
    <mergeCell ref="C267:G267"/>
    <mergeCell ref="C268:G268"/>
    <mergeCell ref="C272:G272"/>
    <mergeCell ref="C177:G177"/>
    <mergeCell ref="C179:G179"/>
    <mergeCell ref="C181:G181"/>
    <mergeCell ref="C196:G196"/>
    <mergeCell ref="C204:G204"/>
    <mergeCell ref="C231:G231"/>
    <mergeCell ref="C144:G144"/>
    <mergeCell ref="C148:G148"/>
    <mergeCell ref="C149:G149"/>
    <mergeCell ref="C155:G155"/>
    <mergeCell ref="C160:G160"/>
    <mergeCell ref="C176:G176"/>
    <mergeCell ref="C133:G133"/>
    <mergeCell ref="C134:G134"/>
    <mergeCell ref="C135:G135"/>
    <mergeCell ref="C138:G138"/>
    <mergeCell ref="C139:G139"/>
    <mergeCell ref="C143:G143"/>
    <mergeCell ref="C116:G116"/>
    <mergeCell ref="C117:G117"/>
    <mergeCell ref="C120:G120"/>
    <mergeCell ref="C126:G126"/>
    <mergeCell ref="C129:G129"/>
    <mergeCell ref="C130:G130"/>
    <mergeCell ref="C21:G21"/>
    <mergeCell ref="C65:G65"/>
    <mergeCell ref="C77:G77"/>
    <mergeCell ref="C82:G82"/>
    <mergeCell ref="C85:G85"/>
    <mergeCell ref="C95:G95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36A4A-B6FB-4759-AF78-35B4F5E0B6A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5" t="s">
        <v>191</v>
      </c>
      <c r="B1" s="195"/>
      <c r="C1" s="195"/>
      <c r="D1" s="195"/>
      <c r="E1" s="195"/>
      <c r="F1" s="195"/>
      <c r="G1" s="195"/>
      <c r="AG1" t="s">
        <v>116</v>
      </c>
    </row>
    <row r="2" spans="1:60" ht="24.95" customHeight="1" x14ac:dyDescent="0.2">
      <c r="A2" s="196" t="s">
        <v>7</v>
      </c>
      <c r="B2" s="49" t="s">
        <v>44</v>
      </c>
      <c r="C2" s="199" t="s">
        <v>45</v>
      </c>
      <c r="D2" s="197"/>
      <c r="E2" s="197"/>
      <c r="F2" s="197"/>
      <c r="G2" s="198"/>
      <c r="AG2" t="s">
        <v>117</v>
      </c>
    </row>
    <row r="3" spans="1:60" ht="24.95" customHeight="1" x14ac:dyDescent="0.2">
      <c r="A3" s="196" t="s">
        <v>8</v>
      </c>
      <c r="B3" s="49" t="s">
        <v>54</v>
      </c>
      <c r="C3" s="199" t="s">
        <v>57</v>
      </c>
      <c r="D3" s="197"/>
      <c r="E3" s="197"/>
      <c r="F3" s="197"/>
      <c r="G3" s="198"/>
      <c r="AC3" s="174" t="s">
        <v>117</v>
      </c>
      <c r="AG3" t="s">
        <v>119</v>
      </c>
    </row>
    <row r="4" spans="1:60" ht="24.95" customHeight="1" x14ac:dyDescent="0.2">
      <c r="A4" s="200" t="s">
        <v>9</v>
      </c>
      <c r="B4" s="201" t="s">
        <v>59</v>
      </c>
      <c r="C4" s="202" t="s">
        <v>60</v>
      </c>
      <c r="D4" s="203"/>
      <c r="E4" s="203"/>
      <c r="F4" s="203"/>
      <c r="G4" s="204"/>
      <c r="AG4" t="s">
        <v>120</v>
      </c>
    </row>
    <row r="5" spans="1:60" x14ac:dyDescent="0.2">
      <c r="D5" s="10"/>
    </row>
    <row r="6" spans="1:60" ht="38.25" x14ac:dyDescent="0.2">
      <c r="A6" s="206" t="s">
        <v>121</v>
      </c>
      <c r="B6" s="208" t="s">
        <v>122</v>
      </c>
      <c r="C6" s="208" t="s">
        <v>123</v>
      </c>
      <c r="D6" s="207" t="s">
        <v>124</v>
      </c>
      <c r="E6" s="206" t="s">
        <v>125</v>
      </c>
      <c r="F6" s="205" t="s">
        <v>126</v>
      </c>
      <c r="G6" s="206" t="s">
        <v>29</v>
      </c>
      <c r="H6" s="209" t="s">
        <v>30</v>
      </c>
      <c r="I6" s="209" t="s">
        <v>127</v>
      </c>
      <c r="J6" s="209" t="s">
        <v>31</v>
      </c>
      <c r="K6" s="209" t="s">
        <v>128</v>
      </c>
      <c r="L6" s="209" t="s">
        <v>129</v>
      </c>
      <c r="M6" s="209" t="s">
        <v>130</v>
      </c>
      <c r="N6" s="209" t="s">
        <v>131</v>
      </c>
      <c r="O6" s="209" t="s">
        <v>132</v>
      </c>
      <c r="P6" s="209" t="s">
        <v>133</v>
      </c>
      <c r="Q6" s="209" t="s">
        <v>134</v>
      </c>
      <c r="R6" s="209" t="s">
        <v>135</v>
      </c>
      <c r="S6" s="209" t="s">
        <v>136</v>
      </c>
      <c r="T6" s="209" t="s">
        <v>137</v>
      </c>
      <c r="U6" s="209" t="s">
        <v>138</v>
      </c>
      <c r="V6" s="209" t="s">
        <v>139</v>
      </c>
      <c r="W6" s="209" t="s">
        <v>140</v>
      </c>
      <c r="X6" s="209" t="s">
        <v>141</v>
      </c>
      <c r="Y6" s="209" t="s">
        <v>142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24" t="s">
        <v>143</v>
      </c>
      <c r="B8" s="225" t="s">
        <v>54</v>
      </c>
      <c r="C8" s="247" t="s">
        <v>106</v>
      </c>
      <c r="D8" s="226"/>
      <c r="E8" s="227"/>
      <c r="F8" s="228"/>
      <c r="G8" s="228">
        <f>SUMIF(AG9:AG23,"&lt;&gt;NOR",G9:G23)</f>
        <v>0</v>
      </c>
      <c r="H8" s="228"/>
      <c r="I8" s="228">
        <f>SUM(I9:I23)</f>
        <v>0</v>
      </c>
      <c r="J8" s="228"/>
      <c r="K8" s="228">
        <f>SUM(K9:K23)</f>
        <v>0</v>
      </c>
      <c r="L8" s="228"/>
      <c r="M8" s="228">
        <f>SUM(M9:M23)</f>
        <v>0</v>
      </c>
      <c r="N8" s="227"/>
      <c r="O8" s="227">
        <f>SUM(O9:O23)</f>
        <v>0</v>
      </c>
      <c r="P8" s="227"/>
      <c r="Q8" s="227">
        <f>SUM(Q9:Q23)</f>
        <v>0</v>
      </c>
      <c r="R8" s="228"/>
      <c r="S8" s="228"/>
      <c r="T8" s="229"/>
      <c r="U8" s="223"/>
      <c r="V8" s="223">
        <f>SUM(V9:V23)</f>
        <v>0</v>
      </c>
      <c r="W8" s="223"/>
      <c r="X8" s="223"/>
      <c r="Y8" s="223"/>
      <c r="AG8" t="s">
        <v>144</v>
      </c>
    </row>
    <row r="9" spans="1:60" outlineLevel="1" x14ac:dyDescent="0.2">
      <c r="A9" s="240">
        <v>1</v>
      </c>
      <c r="B9" s="241" t="s">
        <v>605</v>
      </c>
      <c r="C9" s="250" t="s">
        <v>606</v>
      </c>
      <c r="D9" s="242" t="s">
        <v>224</v>
      </c>
      <c r="E9" s="243">
        <v>330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180</v>
      </c>
      <c r="T9" s="246" t="s">
        <v>149</v>
      </c>
      <c r="U9" s="221">
        <v>0</v>
      </c>
      <c r="V9" s="221">
        <f>ROUND(E9*U9,2)</f>
        <v>0</v>
      </c>
      <c r="W9" s="221"/>
      <c r="X9" s="221" t="s">
        <v>196</v>
      </c>
      <c r="Y9" s="221" t="s">
        <v>151</v>
      </c>
      <c r="Z9" s="210"/>
      <c r="AA9" s="210"/>
      <c r="AB9" s="210"/>
      <c r="AC9" s="210"/>
      <c r="AD9" s="210"/>
      <c r="AE9" s="210"/>
      <c r="AF9" s="210"/>
      <c r="AG9" s="210" t="s">
        <v>607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0">
        <v>2</v>
      </c>
      <c r="B10" s="241" t="s">
        <v>608</v>
      </c>
      <c r="C10" s="250" t="s">
        <v>609</v>
      </c>
      <c r="D10" s="242" t="s">
        <v>610</v>
      </c>
      <c r="E10" s="243">
        <v>12</v>
      </c>
      <c r="F10" s="244"/>
      <c r="G10" s="245">
        <f>ROUND(E10*F10,2)</f>
        <v>0</v>
      </c>
      <c r="H10" s="244"/>
      <c r="I10" s="245">
        <f>ROUND(E10*H10,2)</f>
        <v>0</v>
      </c>
      <c r="J10" s="244"/>
      <c r="K10" s="245">
        <f>ROUND(E10*J10,2)</f>
        <v>0</v>
      </c>
      <c r="L10" s="245">
        <v>21</v>
      </c>
      <c r="M10" s="245">
        <f>G10*(1+L10/100)</f>
        <v>0</v>
      </c>
      <c r="N10" s="243">
        <v>0</v>
      </c>
      <c r="O10" s="243">
        <f>ROUND(E10*N10,2)</f>
        <v>0</v>
      </c>
      <c r="P10" s="243">
        <v>0</v>
      </c>
      <c r="Q10" s="243">
        <f>ROUND(E10*P10,2)</f>
        <v>0</v>
      </c>
      <c r="R10" s="245"/>
      <c r="S10" s="245" t="s">
        <v>180</v>
      </c>
      <c r="T10" s="246" t="s">
        <v>149</v>
      </c>
      <c r="U10" s="221">
        <v>0</v>
      </c>
      <c r="V10" s="221">
        <f>ROUND(E10*U10,2)</f>
        <v>0</v>
      </c>
      <c r="W10" s="221"/>
      <c r="X10" s="221" t="s">
        <v>196</v>
      </c>
      <c r="Y10" s="221" t="s">
        <v>151</v>
      </c>
      <c r="Z10" s="210"/>
      <c r="AA10" s="210"/>
      <c r="AB10" s="210"/>
      <c r="AC10" s="210"/>
      <c r="AD10" s="210"/>
      <c r="AE10" s="210"/>
      <c r="AF10" s="210"/>
      <c r="AG10" s="210" t="s">
        <v>607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0">
        <v>3</v>
      </c>
      <c r="B11" s="241" t="s">
        <v>611</v>
      </c>
      <c r="C11" s="250" t="s">
        <v>612</v>
      </c>
      <c r="D11" s="242" t="s">
        <v>610</v>
      </c>
      <c r="E11" s="243">
        <v>78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180</v>
      </c>
      <c r="T11" s="246" t="s">
        <v>149</v>
      </c>
      <c r="U11" s="221">
        <v>0</v>
      </c>
      <c r="V11" s="221">
        <f>ROUND(E11*U11,2)</f>
        <v>0</v>
      </c>
      <c r="W11" s="221"/>
      <c r="X11" s="221" t="s">
        <v>196</v>
      </c>
      <c r="Y11" s="221" t="s">
        <v>151</v>
      </c>
      <c r="Z11" s="210"/>
      <c r="AA11" s="210"/>
      <c r="AB11" s="210"/>
      <c r="AC11" s="210"/>
      <c r="AD11" s="210"/>
      <c r="AE11" s="210"/>
      <c r="AF11" s="210"/>
      <c r="AG11" s="210" t="s">
        <v>607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">
      <c r="A12" s="240">
        <v>4</v>
      </c>
      <c r="B12" s="241" t="s">
        <v>613</v>
      </c>
      <c r="C12" s="250" t="s">
        <v>614</v>
      </c>
      <c r="D12" s="242" t="s">
        <v>610</v>
      </c>
      <c r="E12" s="243">
        <v>46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180</v>
      </c>
      <c r="T12" s="246" t="s">
        <v>149</v>
      </c>
      <c r="U12" s="221">
        <v>0</v>
      </c>
      <c r="V12" s="221">
        <f>ROUND(E12*U12,2)</f>
        <v>0</v>
      </c>
      <c r="W12" s="221"/>
      <c r="X12" s="221" t="s">
        <v>196</v>
      </c>
      <c r="Y12" s="221" t="s">
        <v>151</v>
      </c>
      <c r="Z12" s="210"/>
      <c r="AA12" s="210"/>
      <c r="AB12" s="210"/>
      <c r="AC12" s="210"/>
      <c r="AD12" s="210"/>
      <c r="AE12" s="210"/>
      <c r="AF12" s="210"/>
      <c r="AG12" s="210" t="s">
        <v>607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0">
        <v>5</v>
      </c>
      <c r="B13" s="241" t="s">
        <v>615</v>
      </c>
      <c r="C13" s="250" t="s">
        <v>616</v>
      </c>
      <c r="D13" s="242" t="s">
        <v>610</v>
      </c>
      <c r="E13" s="243">
        <v>300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180</v>
      </c>
      <c r="T13" s="246" t="s">
        <v>149</v>
      </c>
      <c r="U13" s="221">
        <v>0</v>
      </c>
      <c r="V13" s="221">
        <f>ROUND(E13*U13,2)</f>
        <v>0</v>
      </c>
      <c r="W13" s="221"/>
      <c r="X13" s="221" t="s">
        <v>196</v>
      </c>
      <c r="Y13" s="221" t="s">
        <v>151</v>
      </c>
      <c r="Z13" s="210"/>
      <c r="AA13" s="210"/>
      <c r="AB13" s="210"/>
      <c r="AC13" s="210"/>
      <c r="AD13" s="210"/>
      <c r="AE13" s="210"/>
      <c r="AF13" s="210"/>
      <c r="AG13" s="210" t="s">
        <v>607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0">
        <v>6</v>
      </c>
      <c r="B14" s="241" t="s">
        <v>617</v>
      </c>
      <c r="C14" s="250" t="s">
        <v>618</v>
      </c>
      <c r="D14" s="242" t="s">
        <v>610</v>
      </c>
      <c r="E14" s="243">
        <v>6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0</v>
      </c>
      <c r="O14" s="243">
        <f>ROUND(E14*N14,2)</f>
        <v>0</v>
      </c>
      <c r="P14" s="243">
        <v>0</v>
      </c>
      <c r="Q14" s="243">
        <f>ROUND(E14*P14,2)</f>
        <v>0</v>
      </c>
      <c r="R14" s="245"/>
      <c r="S14" s="245" t="s">
        <v>180</v>
      </c>
      <c r="T14" s="246" t="s">
        <v>149</v>
      </c>
      <c r="U14" s="221">
        <v>0</v>
      </c>
      <c r="V14" s="221">
        <f>ROUND(E14*U14,2)</f>
        <v>0</v>
      </c>
      <c r="W14" s="221"/>
      <c r="X14" s="221" t="s">
        <v>196</v>
      </c>
      <c r="Y14" s="221" t="s">
        <v>151</v>
      </c>
      <c r="Z14" s="210"/>
      <c r="AA14" s="210"/>
      <c r="AB14" s="210"/>
      <c r="AC14" s="210"/>
      <c r="AD14" s="210"/>
      <c r="AE14" s="210"/>
      <c r="AF14" s="210"/>
      <c r="AG14" s="210" t="s">
        <v>607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40">
        <v>7</v>
      </c>
      <c r="B15" s="241" t="s">
        <v>619</v>
      </c>
      <c r="C15" s="250" t="s">
        <v>620</v>
      </c>
      <c r="D15" s="242" t="s">
        <v>610</v>
      </c>
      <c r="E15" s="243">
        <v>34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180</v>
      </c>
      <c r="T15" s="246" t="s">
        <v>149</v>
      </c>
      <c r="U15" s="221">
        <v>0</v>
      </c>
      <c r="V15" s="221">
        <f>ROUND(E15*U15,2)</f>
        <v>0</v>
      </c>
      <c r="W15" s="221"/>
      <c r="X15" s="221" t="s">
        <v>196</v>
      </c>
      <c r="Y15" s="221" t="s">
        <v>151</v>
      </c>
      <c r="Z15" s="210"/>
      <c r="AA15" s="210"/>
      <c r="AB15" s="210"/>
      <c r="AC15" s="210"/>
      <c r="AD15" s="210"/>
      <c r="AE15" s="210"/>
      <c r="AF15" s="210"/>
      <c r="AG15" s="210" t="s">
        <v>607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0">
        <v>8</v>
      </c>
      <c r="B16" s="241" t="s">
        <v>621</v>
      </c>
      <c r="C16" s="250" t="s">
        <v>622</v>
      </c>
      <c r="D16" s="242" t="s">
        <v>610</v>
      </c>
      <c r="E16" s="243">
        <v>96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0</v>
      </c>
      <c r="O16" s="243">
        <f>ROUND(E16*N16,2)</f>
        <v>0</v>
      </c>
      <c r="P16" s="243">
        <v>0</v>
      </c>
      <c r="Q16" s="243">
        <f>ROUND(E16*P16,2)</f>
        <v>0</v>
      </c>
      <c r="R16" s="245"/>
      <c r="S16" s="245" t="s">
        <v>180</v>
      </c>
      <c r="T16" s="246" t="s">
        <v>149</v>
      </c>
      <c r="U16" s="221">
        <v>0</v>
      </c>
      <c r="V16" s="221">
        <f>ROUND(E16*U16,2)</f>
        <v>0</v>
      </c>
      <c r="W16" s="221"/>
      <c r="X16" s="221" t="s">
        <v>196</v>
      </c>
      <c r="Y16" s="221" t="s">
        <v>151</v>
      </c>
      <c r="Z16" s="210"/>
      <c r="AA16" s="210"/>
      <c r="AB16" s="210"/>
      <c r="AC16" s="210"/>
      <c r="AD16" s="210"/>
      <c r="AE16" s="210"/>
      <c r="AF16" s="210"/>
      <c r="AG16" s="210" t="s">
        <v>607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0">
        <v>9</v>
      </c>
      <c r="B17" s="241" t="s">
        <v>623</v>
      </c>
      <c r="C17" s="250" t="s">
        <v>624</v>
      </c>
      <c r="D17" s="242" t="s">
        <v>610</v>
      </c>
      <c r="E17" s="243">
        <v>10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180</v>
      </c>
      <c r="T17" s="246" t="s">
        <v>149</v>
      </c>
      <c r="U17" s="221">
        <v>0</v>
      </c>
      <c r="V17" s="221">
        <f>ROUND(E17*U17,2)</f>
        <v>0</v>
      </c>
      <c r="W17" s="221"/>
      <c r="X17" s="221" t="s">
        <v>196</v>
      </c>
      <c r="Y17" s="221" t="s">
        <v>151</v>
      </c>
      <c r="Z17" s="210"/>
      <c r="AA17" s="210"/>
      <c r="AB17" s="210"/>
      <c r="AC17" s="210"/>
      <c r="AD17" s="210"/>
      <c r="AE17" s="210"/>
      <c r="AF17" s="210"/>
      <c r="AG17" s="210" t="s">
        <v>607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0">
        <v>10</v>
      </c>
      <c r="B18" s="241" t="s">
        <v>625</v>
      </c>
      <c r="C18" s="250" t="s">
        <v>626</v>
      </c>
      <c r="D18" s="242" t="s">
        <v>627</v>
      </c>
      <c r="E18" s="243">
        <v>32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180</v>
      </c>
      <c r="T18" s="246" t="s">
        <v>149</v>
      </c>
      <c r="U18" s="221">
        <v>0</v>
      </c>
      <c r="V18" s="221">
        <f>ROUND(E18*U18,2)</f>
        <v>0</v>
      </c>
      <c r="W18" s="221"/>
      <c r="X18" s="221" t="s">
        <v>196</v>
      </c>
      <c r="Y18" s="221" t="s">
        <v>151</v>
      </c>
      <c r="Z18" s="210"/>
      <c r="AA18" s="210"/>
      <c r="AB18" s="210"/>
      <c r="AC18" s="210"/>
      <c r="AD18" s="210"/>
      <c r="AE18" s="210"/>
      <c r="AF18" s="210"/>
      <c r="AG18" s="210" t="s">
        <v>607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0">
        <v>11</v>
      </c>
      <c r="B19" s="241" t="s">
        <v>628</v>
      </c>
      <c r="C19" s="250" t="s">
        <v>629</v>
      </c>
      <c r="D19" s="242" t="s">
        <v>630</v>
      </c>
      <c r="E19" s="243">
        <v>15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180</v>
      </c>
      <c r="T19" s="246" t="s">
        <v>149</v>
      </c>
      <c r="U19" s="221">
        <v>0</v>
      </c>
      <c r="V19" s="221">
        <f>ROUND(E19*U19,2)</f>
        <v>0</v>
      </c>
      <c r="W19" s="221"/>
      <c r="X19" s="221" t="s">
        <v>196</v>
      </c>
      <c r="Y19" s="221" t="s">
        <v>151</v>
      </c>
      <c r="Z19" s="210"/>
      <c r="AA19" s="210"/>
      <c r="AB19" s="210"/>
      <c r="AC19" s="210"/>
      <c r="AD19" s="210"/>
      <c r="AE19" s="210"/>
      <c r="AF19" s="210"/>
      <c r="AG19" s="210" t="s">
        <v>607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">
      <c r="A20" s="240">
        <v>12</v>
      </c>
      <c r="B20" s="241" t="s">
        <v>631</v>
      </c>
      <c r="C20" s="250" t="s">
        <v>632</v>
      </c>
      <c r="D20" s="242" t="s">
        <v>302</v>
      </c>
      <c r="E20" s="243">
        <v>1.2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180</v>
      </c>
      <c r="T20" s="246" t="s">
        <v>149</v>
      </c>
      <c r="U20" s="221">
        <v>0</v>
      </c>
      <c r="V20" s="221">
        <f>ROUND(E20*U20,2)</f>
        <v>0</v>
      </c>
      <c r="W20" s="221"/>
      <c r="X20" s="221" t="s">
        <v>196</v>
      </c>
      <c r="Y20" s="221" t="s">
        <v>151</v>
      </c>
      <c r="Z20" s="210"/>
      <c r="AA20" s="210"/>
      <c r="AB20" s="210"/>
      <c r="AC20" s="210"/>
      <c r="AD20" s="210"/>
      <c r="AE20" s="210"/>
      <c r="AF20" s="210"/>
      <c r="AG20" s="210" t="s">
        <v>607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40">
        <v>13</v>
      </c>
      <c r="B21" s="241" t="s">
        <v>633</v>
      </c>
      <c r="C21" s="250" t="s">
        <v>634</v>
      </c>
      <c r="D21" s="242" t="s">
        <v>627</v>
      </c>
      <c r="E21" s="243">
        <v>95</v>
      </c>
      <c r="F21" s="244"/>
      <c r="G21" s="245">
        <f>ROUND(E21*F21,2)</f>
        <v>0</v>
      </c>
      <c r="H21" s="244"/>
      <c r="I21" s="245">
        <f>ROUND(E21*H21,2)</f>
        <v>0</v>
      </c>
      <c r="J21" s="244"/>
      <c r="K21" s="245">
        <f>ROUND(E21*J21,2)</f>
        <v>0</v>
      </c>
      <c r="L21" s="245">
        <v>21</v>
      </c>
      <c r="M21" s="245">
        <f>G21*(1+L21/100)</f>
        <v>0</v>
      </c>
      <c r="N21" s="243">
        <v>0</v>
      </c>
      <c r="O21" s="243">
        <f>ROUND(E21*N21,2)</f>
        <v>0</v>
      </c>
      <c r="P21" s="243">
        <v>0</v>
      </c>
      <c r="Q21" s="243">
        <f>ROUND(E21*P21,2)</f>
        <v>0</v>
      </c>
      <c r="R21" s="245"/>
      <c r="S21" s="245" t="s">
        <v>180</v>
      </c>
      <c r="T21" s="246" t="s">
        <v>149</v>
      </c>
      <c r="U21" s="221">
        <v>0</v>
      </c>
      <c r="V21" s="221">
        <f>ROUND(E21*U21,2)</f>
        <v>0</v>
      </c>
      <c r="W21" s="221"/>
      <c r="X21" s="221" t="s">
        <v>196</v>
      </c>
      <c r="Y21" s="221" t="s">
        <v>151</v>
      </c>
      <c r="Z21" s="210"/>
      <c r="AA21" s="210"/>
      <c r="AB21" s="210"/>
      <c r="AC21" s="210"/>
      <c r="AD21" s="210"/>
      <c r="AE21" s="210"/>
      <c r="AF21" s="210"/>
      <c r="AG21" s="210" t="s">
        <v>607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0">
        <v>14</v>
      </c>
      <c r="B22" s="241" t="s">
        <v>635</v>
      </c>
      <c r="C22" s="250" t="s">
        <v>636</v>
      </c>
      <c r="D22" s="242" t="s">
        <v>187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180</v>
      </c>
      <c r="T22" s="246" t="s">
        <v>149</v>
      </c>
      <c r="U22" s="221">
        <v>0</v>
      </c>
      <c r="V22" s="221">
        <f>ROUND(E22*U22,2)</f>
        <v>0</v>
      </c>
      <c r="W22" s="221"/>
      <c r="X22" s="221" t="s">
        <v>196</v>
      </c>
      <c r="Y22" s="221" t="s">
        <v>151</v>
      </c>
      <c r="Z22" s="210"/>
      <c r="AA22" s="210"/>
      <c r="AB22" s="210"/>
      <c r="AC22" s="210"/>
      <c r="AD22" s="210"/>
      <c r="AE22" s="210"/>
      <c r="AF22" s="210"/>
      <c r="AG22" s="210" t="s">
        <v>607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0">
        <v>15</v>
      </c>
      <c r="B23" s="241" t="s">
        <v>637</v>
      </c>
      <c r="C23" s="250" t="s">
        <v>638</v>
      </c>
      <c r="D23" s="242" t="s">
        <v>187</v>
      </c>
      <c r="E23" s="243">
        <v>1</v>
      </c>
      <c r="F23" s="244"/>
      <c r="G23" s="245">
        <f>ROUND(E23*F23,2)</f>
        <v>0</v>
      </c>
      <c r="H23" s="244"/>
      <c r="I23" s="245">
        <f>ROUND(E23*H23,2)</f>
        <v>0</v>
      </c>
      <c r="J23" s="244"/>
      <c r="K23" s="245">
        <f>ROUND(E23*J23,2)</f>
        <v>0</v>
      </c>
      <c r="L23" s="245">
        <v>21</v>
      </c>
      <c r="M23" s="245">
        <f>G23*(1+L23/100)</f>
        <v>0</v>
      </c>
      <c r="N23" s="243">
        <v>0</v>
      </c>
      <c r="O23" s="243">
        <f>ROUND(E23*N23,2)</f>
        <v>0</v>
      </c>
      <c r="P23" s="243">
        <v>0</v>
      </c>
      <c r="Q23" s="243">
        <f>ROUND(E23*P23,2)</f>
        <v>0</v>
      </c>
      <c r="R23" s="245"/>
      <c r="S23" s="245" t="s">
        <v>180</v>
      </c>
      <c r="T23" s="246" t="s">
        <v>149</v>
      </c>
      <c r="U23" s="221">
        <v>0</v>
      </c>
      <c r="V23" s="221">
        <f>ROUND(E23*U23,2)</f>
        <v>0</v>
      </c>
      <c r="W23" s="221"/>
      <c r="X23" s="221" t="s">
        <v>196</v>
      </c>
      <c r="Y23" s="221" t="s">
        <v>151</v>
      </c>
      <c r="Z23" s="210"/>
      <c r="AA23" s="210"/>
      <c r="AB23" s="210"/>
      <c r="AC23" s="210"/>
      <c r="AD23" s="210"/>
      <c r="AE23" s="210"/>
      <c r="AF23" s="210"/>
      <c r="AG23" s="210" t="s">
        <v>607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">
      <c r="A24" s="224" t="s">
        <v>143</v>
      </c>
      <c r="B24" s="225" t="s">
        <v>59</v>
      </c>
      <c r="C24" s="247" t="s">
        <v>107</v>
      </c>
      <c r="D24" s="226"/>
      <c r="E24" s="227"/>
      <c r="F24" s="228"/>
      <c r="G24" s="228">
        <f>SUMIF(AG25:AG28,"&lt;&gt;NOR",G25:G28)</f>
        <v>0</v>
      </c>
      <c r="H24" s="228"/>
      <c r="I24" s="228">
        <f>SUM(I25:I28)</f>
        <v>0</v>
      </c>
      <c r="J24" s="228"/>
      <c r="K24" s="228">
        <f>SUM(K25:K28)</f>
        <v>0</v>
      </c>
      <c r="L24" s="228"/>
      <c r="M24" s="228">
        <f>SUM(M25:M28)</f>
        <v>0</v>
      </c>
      <c r="N24" s="227"/>
      <c r="O24" s="227">
        <f>SUM(O25:O28)</f>
        <v>0</v>
      </c>
      <c r="P24" s="227"/>
      <c r="Q24" s="227">
        <f>SUM(Q25:Q28)</f>
        <v>0</v>
      </c>
      <c r="R24" s="228"/>
      <c r="S24" s="228"/>
      <c r="T24" s="229"/>
      <c r="U24" s="223"/>
      <c r="V24" s="223">
        <f>SUM(V25:V28)</f>
        <v>0</v>
      </c>
      <c r="W24" s="223"/>
      <c r="X24" s="223"/>
      <c r="Y24" s="223"/>
      <c r="AG24" t="s">
        <v>144</v>
      </c>
    </row>
    <row r="25" spans="1:60" outlineLevel="1" x14ac:dyDescent="0.2">
      <c r="A25" s="240">
        <v>16</v>
      </c>
      <c r="B25" s="241" t="s">
        <v>639</v>
      </c>
      <c r="C25" s="250" t="s">
        <v>640</v>
      </c>
      <c r="D25" s="242" t="s">
        <v>610</v>
      </c>
      <c r="E25" s="243">
        <v>6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0</v>
      </c>
      <c r="O25" s="243">
        <f>ROUND(E25*N25,2)</f>
        <v>0</v>
      </c>
      <c r="P25" s="243">
        <v>0</v>
      </c>
      <c r="Q25" s="243">
        <f>ROUND(E25*P25,2)</f>
        <v>0</v>
      </c>
      <c r="R25" s="245"/>
      <c r="S25" s="245" t="s">
        <v>180</v>
      </c>
      <c r="T25" s="246" t="s">
        <v>149</v>
      </c>
      <c r="U25" s="221">
        <v>0</v>
      </c>
      <c r="V25" s="221">
        <f>ROUND(E25*U25,2)</f>
        <v>0</v>
      </c>
      <c r="W25" s="221"/>
      <c r="X25" s="221" t="s">
        <v>196</v>
      </c>
      <c r="Y25" s="221" t="s">
        <v>151</v>
      </c>
      <c r="Z25" s="210"/>
      <c r="AA25" s="210"/>
      <c r="AB25" s="210"/>
      <c r="AC25" s="210"/>
      <c r="AD25" s="210"/>
      <c r="AE25" s="210"/>
      <c r="AF25" s="210"/>
      <c r="AG25" s="210" t="s">
        <v>607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">
      <c r="A26" s="240">
        <v>17</v>
      </c>
      <c r="B26" s="241" t="s">
        <v>641</v>
      </c>
      <c r="C26" s="250" t="s">
        <v>642</v>
      </c>
      <c r="D26" s="242" t="s">
        <v>610</v>
      </c>
      <c r="E26" s="243">
        <v>6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21</v>
      </c>
      <c r="M26" s="245">
        <f>G26*(1+L26/100)</f>
        <v>0</v>
      </c>
      <c r="N26" s="243">
        <v>0</v>
      </c>
      <c r="O26" s="243">
        <f>ROUND(E26*N26,2)</f>
        <v>0</v>
      </c>
      <c r="P26" s="243">
        <v>0</v>
      </c>
      <c r="Q26" s="243">
        <f>ROUND(E26*P26,2)</f>
        <v>0</v>
      </c>
      <c r="R26" s="245"/>
      <c r="S26" s="245" t="s">
        <v>180</v>
      </c>
      <c r="T26" s="246" t="s">
        <v>149</v>
      </c>
      <c r="U26" s="221">
        <v>0</v>
      </c>
      <c r="V26" s="221">
        <f>ROUND(E26*U26,2)</f>
        <v>0</v>
      </c>
      <c r="W26" s="221"/>
      <c r="X26" s="221" t="s">
        <v>196</v>
      </c>
      <c r="Y26" s="221" t="s">
        <v>151</v>
      </c>
      <c r="Z26" s="210"/>
      <c r="AA26" s="210"/>
      <c r="AB26" s="210"/>
      <c r="AC26" s="210"/>
      <c r="AD26" s="210"/>
      <c r="AE26" s="210"/>
      <c r="AF26" s="210"/>
      <c r="AG26" s="210" t="s">
        <v>607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40">
        <v>18</v>
      </c>
      <c r="B27" s="241" t="s">
        <v>643</v>
      </c>
      <c r="C27" s="250" t="s">
        <v>644</v>
      </c>
      <c r="D27" s="242" t="s">
        <v>224</v>
      </c>
      <c r="E27" s="243">
        <v>12</v>
      </c>
      <c r="F27" s="244"/>
      <c r="G27" s="245">
        <f>ROUND(E27*F27,2)</f>
        <v>0</v>
      </c>
      <c r="H27" s="244"/>
      <c r="I27" s="245">
        <f>ROUND(E27*H27,2)</f>
        <v>0</v>
      </c>
      <c r="J27" s="244"/>
      <c r="K27" s="245">
        <f>ROUND(E27*J27,2)</f>
        <v>0</v>
      </c>
      <c r="L27" s="245">
        <v>21</v>
      </c>
      <c r="M27" s="245">
        <f>G27*(1+L27/100)</f>
        <v>0</v>
      </c>
      <c r="N27" s="243">
        <v>0</v>
      </c>
      <c r="O27" s="243">
        <f>ROUND(E27*N27,2)</f>
        <v>0</v>
      </c>
      <c r="P27" s="243">
        <v>0</v>
      </c>
      <c r="Q27" s="243">
        <f>ROUND(E27*P27,2)</f>
        <v>0</v>
      </c>
      <c r="R27" s="245"/>
      <c r="S27" s="245" t="s">
        <v>180</v>
      </c>
      <c r="T27" s="246" t="s">
        <v>149</v>
      </c>
      <c r="U27" s="221">
        <v>0</v>
      </c>
      <c r="V27" s="221">
        <f>ROUND(E27*U27,2)</f>
        <v>0</v>
      </c>
      <c r="W27" s="221"/>
      <c r="X27" s="221" t="s">
        <v>196</v>
      </c>
      <c r="Y27" s="221" t="s">
        <v>151</v>
      </c>
      <c r="Z27" s="210"/>
      <c r="AA27" s="210"/>
      <c r="AB27" s="210"/>
      <c r="AC27" s="210"/>
      <c r="AD27" s="210"/>
      <c r="AE27" s="210"/>
      <c r="AF27" s="210"/>
      <c r="AG27" s="210" t="s">
        <v>607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40">
        <v>19</v>
      </c>
      <c r="B28" s="241" t="s">
        <v>645</v>
      </c>
      <c r="C28" s="250" t="s">
        <v>646</v>
      </c>
      <c r="D28" s="242" t="s">
        <v>610</v>
      </c>
      <c r="E28" s="243">
        <v>6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0</v>
      </c>
      <c r="O28" s="243">
        <f>ROUND(E28*N28,2)</f>
        <v>0</v>
      </c>
      <c r="P28" s="243">
        <v>0</v>
      </c>
      <c r="Q28" s="243">
        <f>ROUND(E28*P28,2)</f>
        <v>0</v>
      </c>
      <c r="R28" s="245"/>
      <c r="S28" s="245" t="s">
        <v>180</v>
      </c>
      <c r="T28" s="246" t="s">
        <v>149</v>
      </c>
      <c r="U28" s="221">
        <v>0</v>
      </c>
      <c r="V28" s="221">
        <f>ROUND(E28*U28,2)</f>
        <v>0</v>
      </c>
      <c r="W28" s="221"/>
      <c r="X28" s="221" t="s">
        <v>196</v>
      </c>
      <c r="Y28" s="221" t="s">
        <v>151</v>
      </c>
      <c r="Z28" s="210"/>
      <c r="AA28" s="210"/>
      <c r="AB28" s="210"/>
      <c r="AC28" s="210"/>
      <c r="AD28" s="210"/>
      <c r="AE28" s="210"/>
      <c r="AF28" s="210"/>
      <c r="AG28" s="210" t="s">
        <v>607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x14ac:dyDescent="0.2">
      <c r="A29" s="224" t="s">
        <v>143</v>
      </c>
      <c r="B29" s="225" t="s">
        <v>108</v>
      </c>
      <c r="C29" s="247" t="s">
        <v>109</v>
      </c>
      <c r="D29" s="226"/>
      <c r="E29" s="227"/>
      <c r="F29" s="228"/>
      <c r="G29" s="228">
        <f>SUMIF(AG30:AG30,"&lt;&gt;NOR",G30:G30)</f>
        <v>0</v>
      </c>
      <c r="H29" s="228"/>
      <c r="I29" s="228">
        <f>SUM(I30:I30)</f>
        <v>0</v>
      </c>
      <c r="J29" s="228"/>
      <c r="K29" s="228">
        <f>SUM(K30:K30)</f>
        <v>0</v>
      </c>
      <c r="L29" s="228"/>
      <c r="M29" s="228">
        <f>SUM(M30:M30)</f>
        <v>0</v>
      </c>
      <c r="N29" s="227"/>
      <c r="O29" s="227">
        <f>SUM(O30:O30)</f>
        <v>0</v>
      </c>
      <c r="P29" s="227"/>
      <c r="Q29" s="227">
        <f>SUM(Q30:Q30)</f>
        <v>0</v>
      </c>
      <c r="R29" s="228"/>
      <c r="S29" s="228"/>
      <c r="T29" s="229"/>
      <c r="U29" s="223"/>
      <c r="V29" s="223">
        <f>SUM(V30:V30)</f>
        <v>0</v>
      </c>
      <c r="W29" s="223"/>
      <c r="X29" s="223"/>
      <c r="Y29" s="223"/>
      <c r="AG29" t="s">
        <v>144</v>
      </c>
    </row>
    <row r="30" spans="1:60" outlineLevel="1" x14ac:dyDescent="0.2">
      <c r="A30" s="231">
        <v>20</v>
      </c>
      <c r="B30" s="232" t="s">
        <v>647</v>
      </c>
      <c r="C30" s="248" t="s">
        <v>648</v>
      </c>
      <c r="D30" s="233" t="s">
        <v>187</v>
      </c>
      <c r="E30" s="234">
        <v>1</v>
      </c>
      <c r="F30" s="235"/>
      <c r="G30" s="236">
        <f>ROUND(E30*F30,2)</f>
        <v>0</v>
      </c>
      <c r="H30" s="235"/>
      <c r="I30" s="236">
        <f>ROUND(E30*H30,2)</f>
        <v>0</v>
      </c>
      <c r="J30" s="235"/>
      <c r="K30" s="236">
        <f>ROUND(E30*J30,2)</f>
        <v>0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/>
      <c r="S30" s="236" t="s">
        <v>180</v>
      </c>
      <c r="T30" s="237" t="s">
        <v>149</v>
      </c>
      <c r="U30" s="221">
        <v>0</v>
      </c>
      <c r="V30" s="221">
        <f>ROUND(E30*U30,2)</f>
        <v>0</v>
      </c>
      <c r="W30" s="221"/>
      <c r="X30" s="221" t="s">
        <v>196</v>
      </c>
      <c r="Y30" s="221" t="s">
        <v>151</v>
      </c>
      <c r="Z30" s="210"/>
      <c r="AA30" s="210"/>
      <c r="AB30" s="210"/>
      <c r="AC30" s="210"/>
      <c r="AD30" s="210"/>
      <c r="AE30" s="210"/>
      <c r="AF30" s="210"/>
      <c r="AG30" s="210" t="s">
        <v>649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x14ac:dyDescent="0.2">
      <c r="A31" s="3"/>
      <c r="B31" s="4"/>
      <c r="C31" s="251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12</v>
      </c>
      <c r="AF31">
        <v>21</v>
      </c>
      <c r="AG31" t="s">
        <v>129</v>
      </c>
    </row>
    <row r="32" spans="1:60" x14ac:dyDescent="0.2">
      <c r="A32" s="213"/>
      <c r="B32" s="214" t="s">
        <v>29</v>
      </c>
      <c r="C32" s="252"/>
      <c r="D32" s="215"/>
      <c r="E32" s="216"/>
      <c r="F32" s="216"/>
      <c r="G32" s="230">
        <f>G8+G24+G29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189</v>
      </c>
    </row>
    <row r="33" spans="3:33" x14ac:dyDescent="0.2">
      <c r="C33" s="253"/>
      <c r="D33" s="10"/>
      <c r="AG33" t="s">
        <v>190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eiUKSU4yTvDy0vvnSplBbT7XwHsKFZxKnBvd1EXUgNIEMrTO7b0UJ04OeCT+Xexp2LI+f4vQoLGPEtsRAK24A==" saltValue="4DCWKdebByNweyQyycfwL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99 01 Naklady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Svoboda</dc:creator>
  <cp:lastModifiedBy>Pavel Svoboda</cp:lastModifiedBy>
  <cp:lastPrinted>2019-03-19T12:27:02Z</cp:lastPrinted>
  <dcterms:created xsi:type="dcterms:W3CDTF">2009-04-08T07:15:50Z</dcterms:created>
  <dcterms:modified xsi:type="dcterms:W3CDTF">2025-03-26T14:12:14Z</dcterms:modified>
</cp:coreProperties>
</file>