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5600" windowHeight="9240" firstSheet="1" activeTab="1"/>
  </bookViews>
  <sheets>
    <sheet name="List1" sheetId="1" r:id="rId1"/>
    <sheet name="neživá_anglicky" sheetId="2" r:id="rId2"/>
  </sheets>
  <definedNames/>
  <calcPr fullCalcOnLoad="1"/>
</workbook>
</file>

<file path=xl/sharedStrings.xml><?xml version="1.0" encoding="utf-8"?>
<sst xmlns="http://schemas.openxmlformats.org/spreadsheetml/2006/main" count="630" uniqueCount="502">
  <si>
    <t>ID</t>
  </si>
  <si>
    <t>Rok</t>
  </si>
  <si>
    <t>ISBN
(nutné)</t>
  </si>
  <si>
    <t>Název
(nutné)</t>
  </si>
  <si>
    <t>(Autor)</t>
  </si>
  <si>
    <t>počet KS</t>
  </si>
  <si>
    <t>Jednotková cena bez DPH DPH v Kč</t>
  </si>
  <si>
    <t>Jednotková cena vč. DPH v Kč</t>
  </si>
  <si>
    <t>Celkem v Kč bez DPH</t>
  </si>
  <si>
    <t>Nabídková jednotková cena bez DPH</t>
  </si>
  <si>
    <t>Nabídková cena celkem bez DPH</t>
  </si>
  <si>
    <t>Částka DPH</t>
  </si>
  <si>
    <t>Nabídková cena celkem vč. DPH</t>
  </si>
  <si>
    <t>UGP</t>
  </si>
  <si>
    <t>10: 0135014336</t>
  </si>
  <si>
    <t xml:space="preserve">Elements of the Nature and Properties of Soils (3rd Edition) </t>
  </si>
  <si>
    <t>Brady, N., Weil R.</t>
  </si>
  <si>
    <t>978-80-87361-02-3</t>
  </si>
  <si>
    <t>Půda a její hodnocení v České republice, díl I.</t>
  </si>
  <si>
    <t>Vopravil, J. a kol.</t>
  </si>
  <si>
    <t>978-80-87361-08-5.</t>
  </si>
  <si>
    <t>Půda a její hodnocení v České republice, díl II.</t>
  </si>
  <si>
    <t>978-80-7363-212-0</t>
  </si>
  <si>
    <t xml:space="preserve">Půda planety Země </t>
  </si>
  <si>
    <t>Kutílek M.</t>
  </si>
  <si>
    <t>80-01-03138-1</t>
  </si>
  <si>
    <t>Základy petrografie a regionální geologie ČR</t>
  </si>
  <si>
    <t>Chamra S, Schrofel J, Tyršl V.</t>
  </si>
  <si>
    <t>978-80-7342-206-6</t>
  </si>
  <si>
    <t>Ložiska nerostů (CD)</t>
  </si>
  <si>
    <t>Jirásek, J., Sivek, M., Láznička, P</t>
  </si>
  <si>
    <t>978-80-248-1378-3 </t>
  </si>
  <si>
    <t xml:space="preserve">Nerostné suroviny a jejich využití (CD) </t>
  </si>
  <si>
    <t>Jirásek, J., Vavro, M.</t>
  </si>
  <si>
    <t>není</t>
  </si>
  <si>
    <t>Weathering and Erosion</t>
  </si>
  <si>
    <t>vydavatel Geology and Geography</t>
  </si>
  <si>
    <t>Properties of soil  (DVD)</t>
  </si>
  <si>
    <t>Soil Biology (DVD)</t>
  </si>
  <si>
    <t>How ecosystems works: energy flow and nutrient cycles (DVD)</t>
  </si>
  <si>
    <t>UEL</t>
  </si>
  <si>
    <t>13: 9780521542319</t>
  </si>
  <si>
    <t xml:space="preserve">Ecology of Woodlands and Forests </t>
  </si>
  <si>
    <t xml:space="preserve">Thomas P., Packham J., </t>
  </si>
  <si>
    <t>UNOD</t>
  </si>
  <si>
    <t>978-0-226-58632-8</t>
  </si>
  <si>
    <t>Plant Physics</t>
  </si>
  <si>
    <t>Spatz, Niklas</t>
  </si>
  <si>
    <t>978-0-12-088765-1</t>
  </si>
  <si>
    <t>Physiology of Woody Plants</t>
  </si>
  <si>
    <t>Pallardy</t>
  </si>
  <si>
    <t>978-0-12-088775-0</t>
  </si>
  <si>
    <t>The Rhizosphere</t>
  </si>
  <si>
    <t>Cardon, Whitbeck</t>
  </si>
  <si>
    <t>978-3-642-22066-1</t>
  </si>
  <si>
    <t>Measuring Roots</t>
  </si>
  <si>
    <t>Mancuso</t>
  </si>
  <si>
    <t>978-94-007-1293-5</t>
  </si>
  <si>
    <t>Sustainable Urban Environments</t>
  </si>
  <si>
    <t>van Bueren, E.; van Bohemen, H.; Itard, L.; Visscher, H. (Eds.)</t>
  </si>
  <si>
    <t>978-94-007-1597-4</t>
  </si>
  <si>
    <t>Modeling Forest Trees and Stands</t>
  </si>
  <si>
    <t>Burkhart, Harold E., Tomé, Margarida</t>
  </si>
  <si>
    <t>978-3-540-95965-6</t>
  </si>
  <si>
    <t>Tree and Forest Measurement</t>
  </si>
  <si>
    <t>West</t>
  </si>
  <si>
    <t>978-1-4020-6580-4</t>
  </si>
  <si>
    <t>Management Planning for Nature Conservation</t>
  </si>
  <si>
    <t>Alexander, Mike</t>
  </si>
  <si>
    <t>978-0-387-78340-6</t>
  </si>
  <si>
    <t>Plant Physiological Ecology</t>
  </si>
  <si>
    <t>Lambers, Hans, Chapin, III, F. Stuart, Pons, Thijs L.</t>
  </si>
  <si>
    <t>978-3-642-10813-6</t>
  </si>
  <si>
    <t>The Biology of Reaction Wood</t>
  </si>
  <si>
    <t>Gardiner, B.; Barnett, J.; Saranpää, P.; Gril, J. (Eds.)</t>
  </si>
  <si>
    <t>978-90-481-9805-4</t>
  </si>
  <si>
    <t>Forests, Trees and Human Health</t>
  </si>
  <si>
    <t>Nilsson, K.; Sangster, M.; Gallis, C.; Hartig, T.; de Vries, S.; Seeland, K.; Schipperijn, J. (Eds.)</t>
  </si>
  <si>
    <t>978-1-4614-0582-5</t>
  </si>
  <si>
    <t>Old Growth Urban Forests</t>
  </si>
  <si>
    <t>Loeb, Robert E.</t>
  </si>
  <si>
    <t>978-3-540-23912-3</t>
  </si>
  <si>
    <t>Wild Urban Woodlands</t>
  </si>
  <si>
    <t>Kowarik, Ingo; Körner, Stefan (Eds.)</t>
  </si>
  <si>
    <t>978-3-642-28260-7</t>
  </si>
  <si>
    <t>Sustainable Rural and Urban Ecosystems: Design, Implementation and Operation</t>
  </si>
  <si>
    <t>Geller, Gunther; Glücklich, Detlef (Eds.)</t>
  </si>
  <si>
    <t>978-3-540-76455-7</t>
  </si>
  <si>
    <t>Encyclopedic Dictionary of Landscape and Urban Planning</t>
  </si>
  <si>
    <t>Evert, Klaus-Jürgen (Ed.)</t>
  </si>
  <si>
    <t>978-0-387-73411-8</t>
  </si>
  <si>
    <t>Urban Ecology</t>
  </si>
  <si>
    <t>Marzluff, J.; Shulenberger, E.; Endlicher, W.; Alberti, M.; Bradley, G.; Ryan, C.; ZumBrunnen, C.; Simon, U. (Eds.)</t>
  </si>
  <si>
    <t>978-1-4020-8370-9</t>
  </si>
  <si>
    <t>The Forest and the City</t>
  </si>
  <si>
    <t>Konijnendijk, Cecil C.</t>
  </si>
  <si>
    <t>978-1-4020-4288-1</t>
  </si>
  <si>
    <t>Urban and Community Forestry in the Northeast</t>
  </si>
  <si>
    <t>Kuser, John E. (Ed.)</t>
  </si>
  <si>
    <t>978-1-4020-5350-4</t>
  </si>
  <si>
    <t>Handbook on Urban Sustainability</t>
  </si>
  <si>
    <t>Munier, Nolberto (Ed.)</t>
  </si>
  <si>
    <t>978-0-387-71424-0</t>
  </si>
  <si>
    <t>Ecology, Planning, and Management of Urban Forests</t>
  </si>
  <si>
    <t>Carreiro, Margaret M.; Song, Yong-Chang; Wu, Jianguo (Eds.)</t>
  </si>
  <si>
    <t>978-1577665106</t>
  </si>
  <si>
    <t>Urban Forestry: Planning and Managing Urban Green-spaces</t>
  </si>
  <si>
    <t>Miller</t>
  </si>
  <si>
    <t>978-3540251262</t>
  </si>
  <si>
    <t>Urban Forests and Trees: A Reference Book</t>
  </si>
  <si>
    <t xml:space="preserve">Konijnendijk, Nilsson, Randrup, Schipperijn (eds.) </t>
  </si>
  <si>
    <t>978-0943563091</t>
  </si>
  <si>
    <t>Modern Arboriculture</t>
  </si>
  <si>
    <t>Shigo</t>
  </si>
  <si>
    <t>978-0471392460</t>
  </si>
  <si>
    <t>Trees in the Urban Landscape: Site Assesment, Design, and Installation</t>
  </si>
  <si>
    <t>Trowbridge, Bassuk</t>
  </si>
  <si>
    <t>978-2940411122</t>
  </si>
  <si>
    <t>Basics Landscape Architecture 01: Urban Design</t>
  </si>
  <si>
    <t>Watterman, Wall</t>
  </si>
  <si>
    <t>UOLM</t>
  </si>
  <si>
    <t>80-89191-61-4</t>
  </si>
  <si>
    <t>Myslivecké střelectví</t>
  </si>
  <si>
    <t>Krivjanský Tomáš</t>
  </si>
  <si>
    <t>80-900754-8-7</t>
  </si>
  <si>
    <t>Odhad věku hlavních druhů spárkaté zvěře</t>
  </si>
  <si>
    <t>Kolář Zdeněk</t>
  </si>
  <si>
    <t>0 902754 238</t>
  </si>
  <si>
    <t>Deer Identification Sheet (BDS)</t>
  </si>
  <si>
    <t>The British Deer Society</t>
  </si>
  <si>
    <t>9780521760614</t>
  </si>
  <si>
    <t>European Ungulates and their management in the 21st century</t>
  </si>
  <si>
    <t>Apollonio Marco, Andersen Reidar, Putman Rory</t>
  </si>
  <si>
    <t>9780521760591</t>
  </si>
  <si>
    <t>Ungulate Management in Europe - Problems and Practices</t>
  </si>
  <si>
    <t>80-86271-04-8</t>
  </si>
  <si>
    <t>Myslivost - Hromas</t>
  </si>
  <si>
    <t>Hromas</t>
  </si>
  <si>
    <t>80-85819-63-5</t>
  </si>
  <si>
    <t>Myslivecké tradice v praxi - Zkušenosti starého myslivce</t>
  </si>
  <si>
    <t>Jaroslav Orlík</t>
  </si>
  <si>
    <t>Hodnocení loveckých trofejí z celého světa</t>
  </si>
  <si>
    <t>Karel Klusák</t>
  </si>
  <si>
    <t>978-80-904417-0-5</t>
  </si>
  <si>
    <t>Penzum znalostí z myslivosti XI</t>
  </si>
  <si>
    <t>kol. autorů</t>
  </si>
  <si>
    <t>978-80-7305-073-3</t>
  </si>
  <si>
    <t>Hygiena zvěřiny</t>
  </si>
  <si>
    <t>Vodňanský a kol.</t>
  </si>
  <si>
    <t>978-1847970695</t>
  </si>
  <si>
    <t>Deer Stalking and Management</t>
  </si>
  <si>
    <t>Potter Lewis</t>
  </si>
  <si>
    <t>3-405-16283-1</t>
  </si>
  <si>
    <t>Reviereinrichtungen selbst gebaut</t>
  </si>
  <si>
    <t>Wandel G.</t>
  </si>
  <si>
    <t>80-903186-0-6</t>
  </si>
  <si>
    <t>Atlas plemen loveckých psů</t>
  </si>
  <si>
    <t>Tichá, Tichý</t>
  </si>
  <si>
    <t>80-200-1331-8</t>
  </si>
  <si>
    <t>Etologie</t>
  </si>
  <si>
    <t>Veselovský Z.</t>
  </si>
  <si>
    <t>978-80-87154-66-3</t>
  </si>
  <si>
    <t>O srnčí zvěři</t>
  </si>
  <si>
    <t>Scherer, Dvořák</t>
  </si>
  <si>
    <t>ISBN 978-80-260-3183-3</t>
  </si>
  <si>
    <t>Srnčí zvěř I</t>
  </si>
  <si>
    <t>Scherer</t>
  </si>
  <si>
    <t>978-80-86327-85-3</t>
  </si>
  <si>
    <t>Péče o dřeviny rostoucí mimo les II.</t>
  </si>
  <si>
    <t>Kolařík J. et al.</t>
  </si>
  <si>
    <t xml:space="preserve"> 80-7360-334-9</t>
  </si>
  <si>
    <t>Velký atlas hub</t>
  </si>
  <si>
    <t>Baier, J., Hagara, L., Antonín, V.</t>
  </si>
  <si>
    <t>80-86386-76-7</t>
  </si>
  <si>
    <t xml:space="preserve">Základy ochrany lesa v praxi </t>
  </si>
  <si>
    <t>Zahradník</t>
  </si>
  <si>
    <t>instruktážní DVD - Záchrana zvěře při senoseči</t>
  </si>
  <si>
    <t>Honební společenstvo Staříč, Myslivost, Stráž myslivosti</t>
  </si>
  <si>
    <t>DVD - Vábení zvěře - vysoká zvěř (31 minut), + CD se zvukovými ukázkami</t>
  </si>
  <si>
    <t>Václav Svoboda+Televizní tvorba Brno</t>
  </si>
  <si>
    <t>DVD - Vábení zvěře - srnčí zvěř (31 minut), + CD se zvukovými ukázkami</t>
  </si>
  <si>
    <t>Encyklopedie zvěře - Česká republika 2 DVD</t>
  </si>
  <si>
    <t>Zdeněk Kouřil - Videostudio SUA SPONTE Ostrava</t>
  </si>
  <si>
    <t>Encyklopedie zvěře - Česká republika / PTÁCI, DVD</t>
  </si>
  <si>
    <t>Encyklopedie zvěře - Česká republika / SAVCI, DVD</t>
  </si>
  <si>
    <t>Na lovu - DVD (46 minut)</t>
  </si>
  <si>
    <t>Zdeněk Kouřil, Ota Bouzek a Ivan Šedivý - Videostudio SUA SPONTE Ostrava</t>
  </si>
  <si>
    <t>Ohař - všestranný lovec, DVD (75 minut)</t>
  </si>
  <si>
    <t>Zdeněk Kouřil, Lubomír Klement a Ivan Šedivý - Videostudio SUA SPONTE Ostrava</t>
  </si>
  <si>
    <t>S kamerou a kulovnicí na lovu, DVD (50 minut)</t>
  </si>
  <si>
    <t>Vábení zvěře, DVD (64 minut)</t>
  </si>
  <si>
    <t>Velké šelmy v České republice, DVD</t>
  </si>
  <si>
    <t>Jezevčík - chov, výcvik a lov, DVD (60 minut)</t>
  </si>
  <si>
    <t>Způsoby lovu v České republice, DVD (31 minut)</t>
  </si>
  <si>
    <t>Teriéři v lovecké praxi, DVD (45 minut)</t>
  </si>
  <si>
    <t>S vábničkou na cestách - Jelen lesní, DVD</t>
  </si>
  <si>
    <t>Petr Joo - Pospíšil Hubertus s.r.o.</t>
  </si>
  <si>
    <t>S vábničkou na cestách - Jelen sika, DVD (50 minut + 20 min. bonus)</t>
  </si>
  <si>
    <t>S vábničkou na cestách - Liška, DVD (58 minut + 13 min. bonus)</t>
  </si>
  <si>
    <t>S vábničkou na cestách - Srnci, DVD (59 minut)</t>
  </si>
  <si>
    <t>Trofeje snů z Maďarska, DVD (59 minut, čeština)</t>
  </si>
  <si>
    <t>Hunters Video</t>
  </si>
  <si>
    <t>Trofeje snů z Nového Zélandu, DVD (čeština)</t>
  </si>
  <si>
    <t>Vzrušení z lovu divočáků II, DVD (čeština)</t>
  </si>
  <si>
    <t>Lovy ve Skotsku, DVD (55 minut, čeština)</t>
  </si>
  <si>
    <t>Lovy ve Španělsku, DVD (čeština)</t>
  </si>
  <si>
    <t>Polsko pro lovce, DVD (49 minut, čeština)</t>
  </si>
  <si>
    <t>Lovecké zbraně a střelivo, DVD (41 minut, čeština)</t>
  </si>
  <si>
    <t>Lov šouláním, DVD (44 minut, čeština)</t>
  </si>
  <si>
    <t>Lov jelenů sika, DVD (39 minut, čeština)</t>
  </si>
  <si>
    <t>Kapitální srnci, DVD (47 minut, čeština)</t>
  </si>
  <si>
    <t>Up High in Norway, DVD (44 minut, angličtina)</t>
  </si>
  <si>
    <t>Trophy Hunting in England, DVD (40 minut, angličtina)</t>
  </si>
  <si>
    <t>Hunting Deer in Sweden, DVD (45 minut, angličtina)</t>
  </si>
  <si>
    <t>Hunting in Denmark, DVD (70 minut, angličtina)</t>
  </si>
  <si>
    <t>Wild Boar Fever 4, DVD (70 minut, angličtina)</t>
  </si>
  <si>
    <t>Hunting Rifles and Ammunition, DVD (50 minut, angličtina)</t>
  </si>
  <si>
    <t>Mixed Bag in Poland, DVD (60 minut, angličtina)</t>
  </si>
  <si>
    <t>Hunting in Czech Republic, DVD (60 minut, angličtina)</t>
  </si>
  <si>
    <t>The Year of the Roe Deer, DVD (Natural History Series No. 2 - 60 minut - angličtina)</t>
  </si>
  <si>
    <t>K.R.D. Wildlife Productions</t>
  </si>
  <si>
    <t>The Red Deer, DVD (Natural History Series No. 5 - 40 minut - angličtina)</t>
  </si>
  <si>
    <t>Britain's Deer, DVD (angličtina)</t>
  </si>
  <si>
    <t>Gralloching from field to larder, DVD (angličtina)</t>
  </si>
  <si>
    <t>The British Deer Society, Chris Howard and Ray Mears</t>
  </si>
  <si>
    <t>Rifle Maintenance - To Prolong Life and Accuracy, DVD (angličtina)</t>
  </si>
  <si>
    <t>The British Deer Society, Steve Bowers and Chris Howard</t>
  </si>
  <si>
    <t>80-206-0749-8</t>
  </si>
  <si>
    <t>Balistika</t>
  </si>
  <si>
    <t>Kneubuehl, Beat P.</t>
  </si>
  <si>
    <t>80-86926-04-4</t>
  </si>
  <si>
    <t>Přebíjení střeliva do krátkých a dlouhých kulových zbraní</t>
  </si>
  <si>
    <t>Leitner Peter</t>
  </si>
  <si>
    <t>978-80-87156-23-0</t>
  </si>
  <si>
    <t>Náboje do loveckých kulovnic</t>
  </si>
  <si>
    <t>Hanák Jiří</t>
  </si>
  <si>
    <t>978-80-7433-037-7</t>
  </si>
  <si>
    <t>Nové nejlepší rady pro myslivce</t>
  </si>
  <si>
    <t>Harling Bothe</t>
  </si>
  <si>
    <t>80-247-1531-7</t>
  </si>
  <si>
    <t>Posedy</t>
  </si>
  <si>
    <t>Schmid Anton</t>
  </si>
  <si>
    <t>978-80-904417-6-7</t>
  </si>
  <si>
    <t>Zelená čísla</t>
  </si>
  <si>
    <t>Feuereisel Josef</t>
  </si>
  <si>
    <t>80-206-0641-6</t>
  </si>
  <si>
    <t>Náboje do ručních palných zbraní</t>
  </si>
  <si>
    <t>Hýkel Jindřich, Malimánek Václav</t>
  </si>
  <si>
    <t>nemá</t>
  </si>
  <si>
    <t>Wild Deer in Britian</t>
  </si>
  <si>
    <t>Roy Harris and Ken Duff</t>
  </si>
  <si>
    <t>978-0855387501</t>
  </si>
  <si>
    <t>Estimating Deer Abundance in Woodland</t>
  </si>
  <si>
    <t>Swanson G., Campbell D., Armstrong H.</t>
  </si>
  <si>
    <t>978-0855384050</t>
  </si>
  <si>
    <t>How Many Deer</t>
  </si>
  <si>
    <t>Brenda A. Mayle , Andrew J. Peace and Robin M.A. Gill</t>
  </si>
  <si>
    <t>978-0117103108</t>
  </si>
  <si>
    <t>Roe Deer Biology and Management</t>
  </si>
  <si>
    <t>P R Radcliffe and B A Mayle</t>
  </si>
  <si>
    <t>978-0952851059</t>
  </si>
  <si>
    <t>Fallow Deer</t>
  </si>
  <si>
    <t>Donald and Norma Chapman</t>
  </si>
  <si>
    <t>978-0902754256</t>
  </si>
  <si>
    <t>Sika Deer</t>
  </si>
  <si>
    <t>Rory Putman</t>
  </si>
  <si>
    <t>Field Guide to Disease 2011 Edition</t>
  </si>
  <si>
    <t>The British Deer Society/Peter Green</t>
  </si>
  <si>
    <t>9781846891083</t>
  </si>
  <si>
    <t>Deer Management in the UK</t>
  </si>
  <si>
    <t>Dominic Griffith</t>
  </si>
  <si>
    <t>87-91632-10-2.</t>
  </si>
  <si>
    <t>Working with Dogs for Deer</t>
  </si>
  <si>
    <t>Sondergaard Niels/Jagtforlaget 1998</t>
  </si>
  <si>
    <t>978-1904057031</t>
  </si>
  <si>
    <t>The Deer Managers Companion</t>
  </si>
  <si>
    <t>Putman Rory, Langbein J.</t>
  </si>
  <si>
    <t>978-80-87154-58-8</t>
  </si>
  <si>
    <t>Kolik spárkaté zvěře máme v honitbě? Příručka ke zjišťování početnosti jelenovitých.</t>
  </si>
  <si>
    <t>Mayleová Brenda A., Peace Andrew J., Gill Robin M.</t>
  </si>
  <si>
    <t>0-85236-206-4</t>
  </si>
  <si>
    <t>Deer farming: a practical guide to German techniques. Farming Press Books, Ipswich.</t>
  </si>
  <si>
    <t>Reinken, G., Hartfiel, W. a Körner, E. (1990)</t>
  </si>
  <si>
    <t>978-80-228-2091-2</t>
  </si>
  <si>
    <t>Poľovníctvo</t>
  </si>
  <si>
    <t>Garaj, Kropil</t>
  </si>
  <si>
    <t>ISBN-10: 111762501X, ISBN-13: 978-1117625010</t>
  </si>
  <si>
    <t>Forest Protection</t>
  </si>
  <si>
    <t>Schenck</t>
  </si>
  <si>
    <t>84-87334-30-X / 978-84-87334-30-6</t>
  </si>
  <si>
    <t>Handbook of the birds of the world: Volume 6</t>
  </si>
  <si>
    <t>del Hoyo, Elliott, Sargatal</t>
  </si>
  <si>
    <t>84-87334-22-9 / 978-84-87334-22-1</t>
  </si>
  <si>
    <t>Handbook of the birds of the world: Volume 4</t>
  </si>
  <si>
    <t>84-87334-25-3 / 978-84-87334-25-2</t>
  </si>
  <si>
    <t>Handbook of the birds of the world: Volume 5</t>
  </si>
  <si>
    <t>UHUL</t>
  </si>
  <si>
    <t>978-80-228-1828-5</t>
  </si>
  <si>
    <t>Dendrometria</t>
  </si>
  <si>
    <t>Šmelko Štefan</t>
  </si>
  <si>
    <t>978-80-228-1723-3</t>
  </si>
  <si>
    <t>Biometria</t>
  </si>
  <si>
    <t>Scheer Lubomír</t>
  </si>
  <si>
    <t>978-80-200-2071-0</t>
  </si>
  <si>
    <t>Statistická analýza vícerozměrných dat v příkladech</t>
  </si>
  <si>
    <t>Meloun Milan, Militký Jiří, Hill Martin</t>
  </si>
  <si>
    <t>UZPL</t>
  </si>
  <si>
    <t>Das Plenterprinzip. Oder die Überführung des Altersklassenwaldes</t>
  </si>
  <si>
    <t>Reinigner H</t>
  </si>
  <si>
    <t>Der Plenterwald. Und weitere Formen strukturierter und gemischter Wälder</t>
  </si>
  <si>
    <t>Schutz J. P</t>
  </si>
  <si>
    <t>Ökologischer Waldumbau in Deutschland: Fragen, Antworten, Perspektiven</t>
  </si>
  <si>
    <t>Fritz P</t>
  </si>
  <si>
    <t>978-0387781709</t>
  </si>
  <si>
    <t>Applied Spatial Data Analysis with R (Use R)</t>
  </si>
  <si>
    <t>Bivand, Roger S., Pebesma, Edzer J., Gómez-Rubio, Virgilio</t>
  </si>
  <si>
    <t>978-1441900517</t>
  </si>
  <si>
    <t>R Through Excel: A Spreadsheet Interface for Statistics, Data Analysis, and Graphics </t>
  </si>
  <si>
    <t>Heiberger R M</t>
  </si>
  <si>
    <t>978-0801888403</t>
  </si>
  <si>
    <t>Forest Ecosystems </t>
  </si>
  <si>
    <t>978-0123743046</t>
  </si>
  <si>
    <t>Forest Management and Planning </t>
  </si>
  <si>
    <t>Bettinger et al</t>
  </si>
  <si>
    <t>978-1577664369</t>
  </si>
  <si>
    <t>Forest Management: To Sustain Ecological, Economic, and Social Values</t>
  </si>
  <si>
    <t>Davis L. S et al.</t>
  </si>
  <si>
    <t>Root Ecology (Ecological Studies)</t>
  </si>
  <si>
    <t>Kroon et al.</t>
  </si>
  <si>
    <t>Grundlagen der Waldwachstumsforschung</t>
  </si>
  <si>
    <t>Pretzsch H</t>
  </si>
  <si>
    <t>ULDEP</t>
  </si>
  <si>
    <t xml:space="preserve"> ISBN 978-80-251-1950-1. </t>
  </si>
  <si>
    <t>Finanční účetnictví a výkaznictví podle mezinárodních standardů IAS/IFRS.</t>
  </si>
  <si>
    <t>Dvořáková, D</t>
  </si>
  <si>
    <t xml:space="preserve"> ISBN 978-80-247-3806-2.  </t>
  </si>
  <si>
    <t xml:space="preserve"> Podvojné účetnictví v příkladech.</t>
  </si>
  <si>
    <t>Blechová, B., Janoušková, J.</t>
  </si>
  <si>
    <t xml:space="preserve"> ISBN 978-80-7357-502-1.</t>
  </si>
  <si>
    <t xml:space="preserve"> Daňová evidence a účetnictví individuálního podnikatele. </t>
  </si>
  <si>
    <t>Cardová, Z.</t>
  </si>
  <si>
    <t xml:space="preserve"> ISBN 978-80-7263-586-3. </t>
  </si>
  <si>
    <t xml:space="preserve"> Daňová evidence 2010 – komplexní řešení problematiky daňové evidence pro OSVČ</t>
  </si>
  <si>
    <t>Pilátová, J. a kol.</t>
  </si>
  <si>
    <t xml:space="preserve"> ISBN 978-80-86324-86-9.</t>
  </si>
  <si>
    <t>Daňový systém ČR 2010.</t>
  </si>
  <si>
    <t xml:space="preserve">Vančurová, A. a kol.: </t>
  </si>
  <si>
    <t xml:space="preserve"> ISBN 80-7179-892-4.</t>
  </si>
  <si>
    <t xml:space="preserve">Podniková ekonomika. </t>
  </si>
  <si>
    <t xml:space="preserve">SYNEK, M. a kol. </t>
  </si>
  <si>
    <t xml:space="preserve"> ISBN 978-80-247-1992-4.</t>
  </si>
  <si>
    <t xml:space="preserve">Manažerská ekonomika. </t>
  </si>
  <si>
    <t xml:space="preserve"> ISBN 978-80-7261-029-7.</t>
  </si>
  <si>
    <t xml:space="preserve">Management. </t>
  </si>
  <si>
    <t xml:space="preserve">VEBER, J. a kol. </t>
  </si>
  <si>
    <t xml:space="preserve">ISBN-13: 978-0123743046 </t>
  </si>
  <si>
    <t>Forest Management and Planning,</t>
  </si>
  <si>
    <t xml:space="preserve">Bettinger P., Boston K., Siry J., Grebner D.L. </t>
  </si>
  <si>
    <t xml:space="preserve"> ISBN-10: 0121413608 </t>
  </si>
  <si>
    <t xml:space="preserve"> Decision Methods for Forest Resource Management, </t>
  </si>
  <si>
    <t>Buongiorno J., Gilles K.J.</t>
  </si>
  <si>
    <t xml:space="preserve"> ISBN-13: 978-1577664369 </t>
  </si>
  <si>
    <t xml:space="preserve"> Forest Management: To Sustain Ecological, Economic, and Social Values, </t>
  </si>
  <si>
    <t xml:space="preserve">Davis L.S., Johnson K.N., Bettinger P., Howard T.E. </t>
  </si>
  <si>
    <t xml:space="preserve"> ISBN-13: 978-1577665274 </t>
  </si>
  <si>
    <t xml:space="preserve">Silviculture: Concepts and Applications, </t>
  </si>
  <si>
    <t xml:space="preserve">Nyland R.D. </t>
  </si>
  <si>
    <t xml:space="preserve"> ISBN 80-86119-61-0. </t>
  </si>
  <si>
    <t xml:space="preserve">Moderní metody hodnocení výkonnosti a oceňování podniku. </t>
  </si>
  <si>
    <t xml:space="preserve">MAŘÍK, M. MAŘÍKOVÁ, P. </t>
  </si>
  <si>
    <t xml:space="preserve">Monetäre Bewertung Landeskultureller Leistungen der Forstwirtschaft. </t>
  </si>
  <si>
    <t>Bergen V. - Brabänder, H. D.:</t>
  </si>
  <si>
    <t xml:space="preserve"> ISBN 978-80-87154-12-0.</t>
  </si>
  <si>
    <t xml:space="preserve">Hodnocení efektivnosti v lesním hospodářství. </t>
  </si>
  <si>
    <t xml:space="preserve">PUKRAB, k., ŠIŠÁK, L., BARTUNĚK. J.,: </t>
  </si>
  <si>
    <t xml:space="preserve"> ISBN:  0415595509 </t>
  </si>
  <si>
    <t xml:space="preserve"> Economic Development in the Tropics, </t>
  </si>
  <si>
    <t>Hodder B.W.</t>
  </si>
  <si>
    <t xml:space="preserve"> ISBN: 0-9740211-0-5 </t>
  </si>
  <si>
    <t xml:space="preserve"> Forest Resource Economics and Finance</t>
  </si>
  <si>
    <t>Klemperer W.D</t>
  </si>
  <si>
    <t xml:space="preserve"> ISBN-13: 978-0195179606</t>
  </si>
  <si>
    <t xml:space="preserve">Leading Issues in Economic Development, </t>
  </si>
  <si>
    <t xml:space="preserve">Meier G.M., Rauch J.E. </t>
  </si>
  <si>
    <t xml:space="preserve"> ISBN-13: 978-0393926521</t>
  </si>
  <si>
    <t xml:space="preserve"> Economics of Development. </t>
  </si>
  <si>
    <t xml:space="preserve">Perkins D.H., Radelet S., Lindauer D.L. </t>
  </si>
  <si>
    <t xml:space="preserve"> ISBN- 13: 978-0321485717 </t>
  </si>
  <si>
    <t xml:space="preserve"> Environmental &amp;Natural Resource Economics </t>
  </si>
  <si>
    <t xml:space="preserve">Tietenberg T., Lewis L. </t>
  </si>
  <si>
    <t>978-0132102926</t>
  </si>
  <si>
    <t>Marketing Management (14th Edition)</t>
  </si>
  <si>
    <t>Philip Kotler, Kevin Keller</t>
  </si>
  <si>
    <t>978-0415774765</t>
  </si>
  <si>
    <t>Forestry Economics: A Managerial Approach (Routledge Textbooks in Environmental and Agricultural Economics)</t>
  </si>
  <si>
    <t>John E. Wagner</t>
  </si>
  <si>
    <t>978-1849713993</t>
  </si>
  <si>
    <t>Ecological Economics from the Ground Up</t>
  </si>
  <si>
    <t>Hali Healy et al</t>
  </si>
  <si>
    <t>978-0324259902</t>
  </si>
  <si>
    <t>Multinational Management: A Strategic Approach</t>
  </si>
  <si>
    <t>John B. Cullen , K. Praveen Parboteeah</t>
  </si>
  <si>
    <t>Forest Management and Planning</t>
  </si>
  <si>
    <t xml:space="preserve">Pete Bettinger et al </t>
  </si>
  <si>
    <t>Management rozvojových projektů</t>
  </si>
  <si>
    <t>NĚMEČKOVÁ</t>
  </si>
  <si>
    <t>80-213-1079-0</t>
  </si>
  <si>
    <t>Projects Management and Planning</t>
  </si>
  <si>
    <t>HAVRLAND</t>
  </si>
  <si>
    <t>978-80-2131-408-5</t>
  </si>
  <si>
    <t>Řízení a plánování projektů v rozvojových zemích</t>
  </si>
  <si>
    <t>978-80-7419-040-7</t>
  </si>
  <si>
    <t>Česká rozvojová spolupráce: diskursy, praktiky, rozpory</t>
  </si>
  <si>
    <t>HORKÝ</t>
  </si>
  <si>
    <t>978-80-86961-55-2</t>
  </si>
  <si>
    <t>Globální problémy a rozvojová spolupráce</t>
  </si>
  <si>
    <t>BARTÁK</t>
  </si>
  <si>
    <t>978-80-245-1643-1</t>
  </si>
  <si>
    <t>International Marketing</t>
  </si>
  <si>
    <t>MACHKOVÁ, H. -- KRÁL, P. -- LHOTÁKOVÁ, M. a kol</t>
  </si>
  <si>
    <t>ULDT</t>
  </si>
  <si>
    <t xml:space="preserve">Kleiner Leitfaden für Baumarbeiten </t>
  </si>
  <si>
    <t xml:space="preserve">Rettungsleitfaden für Baumarbeiten </t>
  </si>
  <si>
    <t xml:space="preserve"> Baustellensicherung an Strassen</t>
  </si>
  <si>
    <t>Heinz Kirchhof</t>
  </si>
  <si>
    <t>ULBDG</t>
  </si>
  <si>
    <t>978-80-87154-62-5</t>
  </si>
  <si>
    <t>Dřeviny České republiky</t>
  </si>
  <si>
    <t>Úradníček a kol.</t>
  </si>
  <si>
    <t>978-80-87154-45-8</t>
  </si>
  <si>
    <t>Woody plants of the Czech Republic</t>
  </si>
  <si>
    <t>80-7067-695-7</t>
  </si>
  <si>
    <t>Ekologie – jedinci, populace, společenstva</t>
  </si>
  <si>
    <t>BEGON, M. – HARPER, J.L. – TOWNSEND, C.R</t>
  </si>
  <si>
    <t>978-80-904011-1-2</t>
  </si>
  <si>
    <t>Botanika: cytologie, histologie, organologie a systematika</t>
  </si>
  <si>
    <t>NOVÁK, J. – SKALICKÝ, M</t>
  </si>
  <si>
    <t>978-80-7367-595-0</t>
  </si>
  <si>
    <t>Úvod do biologie ochrany přírody</t>
  </si>
  <si>
    <t>PRIMACK, R.B. – KINDLMANN, P. – JERSÁKOVÁ, J.</t>
  </si>
  <si>
    <t>80-7323-117-4</t>
  </si>
  <si>
    <t>Jehličnaté a listnaté dřeviny našich zahrad a parků</t>
  </si>
  <si>
    <t xml:space="preserve">Koblížek, J. </t>
  </si>
  <si>
    <t xml:space="preserve">978-80-200-08367-5 </t>
  </si>
  <si>
    <t>Klíč ke Květeně ČR</t>
  </si>
  <si>
    <t>Kubát. K. (ed)</t>
  </si>
  <si>
    <t>978-80-7375-024-4</t>
  </si>
  <si>
    <t>Systematická botanika</t>
  </si>
  <si>
    <t>Řepka, Radomír, Koblížek, J</t>
  </si>
  <si>
    <t xml:space="preserve">80-7157-643-3 </t>
  </si>
  <si>
    <t xml:space="preserve">Lesnická dendrologie I. : (Gymnospermae) </t>
  </si>
  <si>
    <t>Úradníček, Luboš</t>
  </si>
  <si>
    <t xml:space="preserve">80-7157-760-X </t>
  </si>
  <si>
    <t>Lesnická dendrologie II. : (Angiospermae)</t>
  </si>
  <si>
    <t xml:space="preserve">80-86386-27-9 </t>
  </si>
  <si>
    <t>Krajinný ráz</t>
  </si>
  <si>
    <t>Löw, Míchal</t>
  </si>
  <si>
    <t xml:space="preserve">978-80-246-1507-3 </t>
  </si>
  <si>
    <t>Ekosystémová a krajinná eklogie</t>
  </si>
  <si>
    <t>Kovář, P.</t>
  </si>
  <si>
    <t>978-80-244-1839-1</t>
  </si>
  <si>
    <t xml:space="preserve">Principy v obecné a aplikované krajinné ekologii. </t>
  </si>
  <si>
    <t>Měkotová, J.</t>
  </si>
  <si>
    <t>978-80-200-1567-9</t>
  </si>
  <si>
    <t>Jehličnaté dřeviny</t>
  </si>
  <si>
    <t>Musil, Hamerník</t>
  </si>
  <si>
    <t>978-80-200-0939-6</t>
  </si>
  <si>
    <t>Užitkové rostliny tropů a subtropů</t>
  </si>
  <si>
    <t>Valíček, P. et al</t>
  </si>
  <si>
    <t>978-80-904782-9-9</t>
  </si>
  <si>
    <t>Okrasné dřeviny</t>
  </si>
  <si>
    <t>Vlasák, M.</t>
  </si>
  <si>
    <t>978-1-4051-1117-1.</t>
  </si>
  <si>
    <t>Ecology- from individuals to ecosystems</t>
  </si>
  <si>
    <t>978-3-0348-0395-3</t>
  </si>
  <si>
    <t>Alpine Treelines Functional Ecology of the Global High Elevation Tree Limits</t>
  </si>
  <si>
    <t>Körner, Christian</t>
  </si>
  <si>
    <t>978-3-642-14861-3</t>
  </si>
  <si>
    <t>Forest Dynamics, Growth and Yield</t>
  </si>
  <si>
    <t>Pretzsch, Hans</t>
  </si>
  <si>
    <t>978-1-4020-9692-1</t>
  </si>
  <si>
    <t>Permafrost Ecosystems</t>
  </si>
  <si>
    <t>Osawa, A.; Zyryanova, O.A.; Matsuura, Y.; Kajimoto, T.; Wein, R.W.</t>
  </si>
  <si>
    <t>978-94-007-2201-9</t>
  </si>
  <si>
    <t>Continuous Cover Forestry</t>
  </si>
  <si>
    <t>Pukkala, Gadow</t>
  </si>
  <si>
    <t>978-94-007-1241-6</t>
  </si>
  <si>
    <t xml:space="preserve"> Size- and Age-Related Changes in Tree Structure and Function.</t>
  </si>
  <si>
    <t>Meinzer, Frederick C.; Lachenbruch, Barbara; Dawson, Todd E</t>
  </si>
  <si>
    <t>9788024424781</t>
  </si>
  <si>
    <t>Základy ekologie</t>
  </si>
  <si>
    <t>Townsend, Begon</t>
  </si>
  <si>
    <t>978-802-00-0940-X</t>
  </si>
  <si>
    <t>Naše květiny</t>
  </si>
  <si>
    <t>Deyl, Hísek</t>
  </si>
  <si>
    <t>suma celkem</t>
  </si>
  <si>
    <t>ISBN: 9780123869012</t>
  </si>
  <si>
    <t>Introduction to Forestry and Natural Resources</t>
  </si>
  <si>
    <t>Donald Grebner</t>
  </si>
  <si>
    <t>Cena celkem bez DPH</t>
  </si>
  <si>
    <t>Cena celkem vč. DPH</t>
  </si>
  <si>
    <t>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</si>
</sst>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.00\ [$Kč-405]_-;\-* #,##0.00\ [$Kč-405]_-;_-* \-??\ [$Kč-405]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6"/>
      <color indexed="8"/>
      <name val="Arial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1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Verdana"/>
      <family val="2"/>
    </font>
    <font>
      <sz val="11"/>
      <color indexed="8"/>
      <name val="Arial"/>
      <family val="2"/>
    </font>
    <font>
      <sz val="9"/>
      <name val="Times New Roman"/>
      <family val="1"/>
    </font>
    <font>
      <b/>
      <sz val="8"/>
      <name val="Verdan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47">
    <xf numFmtId="0" fontId="0" fillId="0" borderId="0" xfId="0" applyFont="1" applyAlignment="1">
      <alignment/>
    </xf>
    <xf numFmtId="0" fontId="2" fillId="0" borderId="10" xfId="38" applyFont="1" applyFill="1" applyBorder="1" applyAlignment="1">
      <alignment horizontal="center" vertical="center" textRotation="90"/>
      <protection/>
    </xf>
    <xf numFmtId="0" fontId="3" fillId="33" borderId="11" xfId="38" applyFont="1" applyFill="1" applyBorder="1" applyAlignment="1">
      <alignment horizontal="center" vertical="center" wrapText="1"/>
      <protection/>
    </xf>
    <xf numFmtId="0" fontId="4" fillId="33" borderId="11" xfId="38" applyFont="1" applyFill="1" applyBorder="1" applyAlignment="1">
      <alignment horizontal="center" vertical="center" wrapText="1"/>
      <protection/>
    </xf>
    <xf numFmtId="49" fontId="3" fillId="33" borderId="11" xfId="38" applyNumberFormat="1" applyFont="1" applyFill="1" applyBorder="1" applyAlignment="1">
      <alignment horizontal="center" vertical="center" wrapText="1"/>
      <protection/>
    </xf>
    <xf numFmtId="0" fontId="5" fillId="34" borderId="11" xfId="38" applyFont="1" applyFill="1" applyBorder="1" applyAlignment="1">
      <alignment horizontal="center" vertical="center" wrapText="1"/>
      <protection/>
    </xf>
    <xf numFmtId="0" fontId="5" fillId="34" borderId="12" xfId="38" applyFont="1" applyFill="1" applyBorder="1" applyAlignment="1">
      <alignment horizontal="center" vertical="center" wrapText="1"/>
      <protection/>
    </xf>
    <xf numFmtId="0" fontId="6" fillId="34" borderId="13" xfId="39" applyFont="1" applyFill="1" applyBorder="1" applyAlignment="1">
      <alignment horizontal="center" vertical="center" wrapText="1"/>
      <protection/>
    </xf>
    <xf numFmtId="4" fontId="1" fillId="0" borderId="13" xfId="38" applyNumberFormat="1" applyFill="1" applyBorder="1" applyAlignment="1">
      <alignment horizontal="center" vertical="center"/>
      <protection/>
    </xf>
    <xf numFmtId="0" fontId="8" fillId="0" borderId="13" xfId="38" applyFont="1" applyFill="1" applyBorder="1" applyAlignment="1">
      <alignment horizontal="center" vertical="center" wrapText="1"/>
      <protection/>
    </xf>
    <xf numFmtId="0" fontId="9" fillId="0" borderId="13" xfId="38" applyFont="1" applyFill="1" applyBorder="1" applyAlignment="1">
      <alignment horizontal="center" vertical="center" wrapText="1"/>
      <protection/>
    </xf>
    <xf numFmtId="49" fontId="10" fillId="0" borderId="13" xfId="38" applyNumberFormat="1" applyFont="1" applyFill="1" applyBorder="1">
      <alignment/>
      <protection/>
    </xf>
    <xf numFmtId="0" fontId="1" fillId="0" borderId="13" xfId="38" applyFont="1" applyFill="1" applyBorder="1">
      <alignment/>
      <protection/>
    </xf>
    <xf numFmtId="0" fontId="11" fillId="0" borderId="13" xfId="38" applyFont="1" applyFill="1" applyBorder="1" applyAlignment="1">
      <alignment horizontal="center" vertical="center" wrapText="1"/>
      <protection/>
    </xf>
    <xf numFmtId="0" fontId="1" fillId="0" borderId="13" xfId="38" applyFill="1" applyBorder="1">
      <alignment/>
      <protection/>
    </xf>
    <xf numFmtId="0" fontId="0" fillId="0" borderId="13" xfId="38" applyFont="1" applyFill="1" applyBorder="1" applyAlignment="1">
      <alignment vertical="center" wrapText="1"/>
      <protection/>
    </xf>
    <xf numFmtId="0" fontId="0" fillId="0" borderId="0" xfId="38" applyFont="1" applyFill="1">
      <alignment/>
      <protection/>
    </xf>
    <xf numFmtId="49" fontId="10" fillId="0" borderId="14" xfId="38" applyNumberFormat="1" applyFont="1" applyFill="1" applyBorder="1">
      <alignment/>
      <protection/>
    </xf>
    <xf numFmtId="0" fontId="1" fillId="0" borderId="14" xfId="38" applyFont="1" applyFill="1" applyBorder="1">
      <alignment/>
      <protection/>
    </xf>
    <xf numFmtId="0" fontId="10" fillId="0" borderId="15" xfId="38" applyFont="1" applyFill="1" applyBorder="1">
      <alignment/>
      <protection/>
    </xf>
    <xf numFmtId="0" fontId="1" fillId="0" borderId="15" xfId="38" applyFont="1" applyFill="1" applyBorder="1">
      <alignment/>
      <protection/>
    </xf>
    <xf numFmtId="165" fontId="30" fillId="0" borderId="15" xfId="38" applyNumberFormat="1" applyFont="1" applyFill="1" applyBorder="1">
      <alignment/>
      <protection/>
    </xf>
    <xf numFmtId="0" fontId="29" fillId="0" borderId="14" xfId="38" applyFont="1" applyFill="1" applyBorder="1" applyAlignment="1">
      <alignment horizontal="center" vertical="center" wrapText="1"/>
      <protection/>
    </xf>
    <xf numFmtId="0" fontId="30" fillId="0" borderId="13" xfId="38" applyFont="1" applyFill="1" applyBorder="1">
      <alignment/>
      <protection/>
    </xf>
    <xf numFmtId="49" fontId="29" fillId="0" borderId="13" xfId="38" applyNumberFormat="1" applyFont="1" applyFill="1" applyBorder="1" applyAlignment="1">
      <alignment horizontal="center" vertical="center" wrapText="1"/>
      <protection/>
    </xf>
    <xf numFmtId="0" fontId="29" fillId="0" borderId="13" xfId="38" applyFont="1" applyFill="1" applyBorder="1" applyAlignment="1">
      <alignment horizontal="center" vertical="center" wrapText="1"/>
      <protection/>
    </xf>
    <xf numFmtId="0" fontId="30" fillId="0" borderId="13" xfId="38" applyFont="1" applyFill="1" applyBorder="1" applyAlignment="1">
      <alignment horizontal="center" vertical="center"/>
      <protection/>
    </xf>
    <xf numFmtId="49" fontId="15" fillId="0" borderId="13" xfId="38" applyNumberFormat="1" applyFont="1" applyFill="1" applyBorder="1" applyAlignment="1">
      <alignment horizontal="center" vertical="center" wrapText="1"/>
      <protection/>
    </xf>
    <xf numFmtId="0" fontId="22" fillId="0" borderId="13" xfId="38" applyFont="1" applyFill="1" applyBorder="1" applyAlignment="1">
      <alignment horizontal="center" vertical="center" wrapText="1"/>
      <protection/>
    </xf>
    <xf numFmtId="0" fontId="10" fillId="0" borderId="13" xfId="38" applyFont="1" applyFill="1" applyBorder="1" applyAlignment="1">
      <alignment horizontal="center" vertical="center"/>
      <protection/>
    </xf>
    <xf numFmtId="0" fontId="7" fillId="0" borderId="0" xfId="38" applyFont="1" applyFill="1" applyBorder="1" applyAlignment="1">
      <alignment horizontal="center" vertical="center" textRotation="90"/>
      <protection/>
    </xf>
    <xf numFmtId="0" fontId="1" fillId="35" borderId="16" xfId="38" applyFill="1" applyBorder="1" applyAlignment="1">
      <alignment/>
      <protection/>
    </xf>
    <xf numFmtId="0" fontId="10" fillId="35" borderId="11" xfId="38" applyFont="1" applyFill="1" applyBorder="1" applyAlignment="1">
      <alignment horizontal="center" vertical="center"/>
      <protection/>
    </xf>
    <xf numFmtId="0" fontId="25" fillId="35" borderId="11" xfId="38" applyFont="1" applyFill="1" applyBorder="1">
      <alignment/>
      <protection/>
    </xf>
    <xf numFmtId="164" fontId="25" fillId="35" borderId="12" xfId="38" applyNumberFormat="1" applyFont="1" applyFill="1" applyBorder="1">
      <alignment/>
      <protection/>
    </xf>
    <xf numFmtId="43" fontId="11" fillId="36" borderId="14" xfId="38" applyNumberFormat="1" applyFont="1" applyFill="1" applyBorder="1" applyAlignment="1">
      <alignment horizontal="center" vertical="center"/>
      <protection/>
    </xf>
    <xf numFmtId="164" fontId="12" fillId="37" borderId="17" xfId="38" applyNumberFormat="1" applyFont="1" applyFill="1" applyBorder="1" applyAlignment="1">
      <alignment vertical="center"/>
      <protection/>
    </xf>
    <xf numFmtId="4" fontId="1" fillId="38" borderId="13" xfId="38" applyNumberFormat="1" applyFill="1" applyBorder="1" applyAlignment="1">
      <alignment horizontal="center" vertical="center"/>
      <protection/>
    </xf>
    <xf numFmtId="0" fontId="0" fillId="38" borderId="0" xfId="0" applyFill="1" applyAlignment="1">
      <alignment/>
    </xf>
    <xf numFmtId="0" fontId="8" fillId="39" borderId="13" xfId="38" applyFont="1" applyFill="1" applyBorder="1" applyAlignment="1">
      <alignment horizontal="center" vertical="center" wrapText="1"/>
      <protection/>
    </xf>
    <xf numFmtId="0" fontId="8" fillId="40" borderId="18" xfId="38" applyFont="1" applyFill="1" applyBorder="1" applyAlignment="1">
      <alignment horizontal="center" vertical="center" wrapText="1"/>
      <protection/>
    </xf>
    <xf numFmtId="0" fontId="9" fillId="41" borderId="18" xfId="38" applyFont="1" applyFill="1" applyBorder="1" applyAlignment="1">
      <alignment horizontal="center" vertical="center" wrapText="1"/>
      <protection/>
    </xf>
    <xf numFmtId="0" fontId="29" fillId="41" borderId="18" xfId="38" applyFont="1" applyFill="1" applyBorder="1" applyAlignment="1">
      <alignment horizontal="center" vertical="center" wrapText="1"/>
      <protection/>
    </xf>
    <xf numFmtId="0" fontId="29" fillId="41" borderId="18" xfId="38" applyFont="1" applyFill="1" applyBorder="1" applyAlignment="1">
      <alignment horizontal="right"/>
      <protection/>
    </xf>
    <xf numFmtId="43" fontId="11" fillId="41" borderId="14" xfId="38" applyNumberFormat="1" applyFont="1" applyFill="1" applyBorder="1" applyAlignment="1">
      <alignment horizontal="center" vertical="center"/>
      <protection/>
    </xf>
    <xf numFmtId="164" fontId="30" fillId="42" borderId="18" xfId="36" applyFont="1" applyFill="1" applyBorder="1" applyAlignment="1" applyProtection="1">
      <alignment horizontal="right"/>
      <protection/>
    </xf>
    <xf numFmtId="164" fontId="12" fillId="42" borderId="17" xfId="38" applyNumberFormat="1" applyFont="1" applyFill="1" applyBorder="1" applyAlignment="1">
      <alignment vertical="center"/>
      <protection/>
    </xf>
    <xf numFmtId="4" fontId="1" fillId="43" borderId="13" xfId="38" applyNumberFormat="1" applyFill="1" applyBorder="1" applyAlignment="1">
      <alignment horizontal="center" vertical="center"/>
      <protection/>
    </xf>
    <xf numFmtId="0" fontId="0" fillId="43" borderId="0" xfId="0" applyFill="1" applyAlignment="1">
      <alignment/>
    </xf>
    <xf numFmtId="0" fontId="8" fillId="40" borderId="13" xfId="38" applyFont="1" applyFill="1" applyBorder="1" applyAlignment="1">
      <alignment horizontal="center" vertical="center" wrapText="1"/>
      <protection/>
    </xf>
    <xf numFmtId="0" fontId="1" fillId="43" borderId="13" xfId="38" applyFill="1" applyBorder="1">
      <alignment/>
      <protection/>
    </xf>
    <xf numFmtId="0" fontId="10" fillId="43" borderId="13" xfId="38" applyFont="1" applyFill="1" applyBorder="1" applyAlignment="1">
      <alignment horizontal="center"/>
      <protection/>
    </xf>
    <xf numFmtId="0" fontId="1" fillId="43" borderId="13" xfId="38" applyFont="1" applyFill="1" applyBorder="1">
      <alignment/>
      <protection/>
    </xf>
    <xf numFmtId="164" fontId="1" fillId="42" borderId="13" xfId="36" applyFont="1" applyFill="1" applyBorder="1" applyAlignment="1" applyProtection="1">
      <alignment/>
      <protection/>
    </xf>
    <xf numFmtId="0" fontId="32" fillId="36" borderId="13" xfId="38" applyFont="1" applyFill="1" applyBorder="1" applyAlignment="1">
      <alignment horizontal="center" vertical="center" wrapText="1"/>
      <protection/>
    </xf>
    <xf numFmtId="0" fontId="0" fillId="38" borderId="0" xfId="38" applyFont="1" applyFill="1">
      <alignment/>
      <protection/>
    </xf>
    <xf numFmtId="0" fontId="1" fillId="36" borderId="13" xfId="38" applyFont="1" applyFill="1" applyBorder="1" applyAlignment="1">
      <alignment horizontal="right" vertical="center"/>
      <protection/>
    </xf>
    <xf numFmtId="164" fontId="0" fillId="37" borderId="13" xfId="36" applyFont="1" applyFill="1" applyBorder="1" applyAlignment="1" applyProtection="1">
      <alignment/>
      <protection/>
    </xf>
    <xf numFmtId="0" fontId="0" fillId="38" borderId="0" xfId="38" applyFont="1" applyFill="1" applyAlignment="1">
      <alignment horizontal="justify"/>
      <protection/>
    </xf>
    <xf numFmtId="0" fontId="4" fillId="40" borderId="19" xfId="38" applyFont="1" applyFill="1" applyBorder="1" applyAlignment="1">
      <alignment horizontal="center" vertical="center" wrapText="1"/>
      <protection/>
    </xf>
    <xf numFmtId="0" fontId="30" fillId="43" borderId="13" xfId="38" applyFont="1" applyFill="1" applyBorder="1">
      <alignment/>
      <protection/>
    </xf>
    <xf numFmtId="49" fontId="29" fillId="43" borderId="13" xfId="38" applyNumberFormat="1" applyFont="1" applyFill="1" applyBorder="1" applyAlignment="1">
      <alignment horizontal="center" vertical="center" wrapText="1"/>
      <protection/>
    </xf>
    <xf numFmtId="0" fontId="29" fillId="43" borderId="13" xfId="38" applyFont="1" applyFill="1" applyBorder="1" applyAlignment="1">
      <alignment horizontal="center" vertical="center" wrapText="1"/>
      <protection/>
    </xf>
    <xf numFmtId="0" fontId="30" fillId="43" borderId="13" xfId="38" applyFont="1" applyFill="1" applyBorder="1" applyAlignment="1">
      <alignment horizontal="center" vertical="center"/>
      <protection/>
    </xf>
    <xf numFmtId="164" fontId="16" fillId="42" borderId="13" xfId="36" applyFont="1" applyFill="1" applyBorder="1" applyAlignment="1" applyProtection="1">
      <alignment horizontal="center" vertical="center" wrapText="1"/>
      <protection/>
    </xf>
    <xf numFmtId="0" fontId="8" fillId="44" borderId="14" xfId="38" applyFont="1" applyFill="1" applyBorder="1" applyAlignment="1">
      <alignment horizontal="center" vertical="center" wrapText="1"/>
      <protection/>
    </xf>
    <xf numFmtId="0" fontId="9" fillId="45" borderId="14" xfId="38" applyFont="1" applyFill="1" applyBorder="1" applyAlignment="1">
      <alignment horizontal="center" vertical="center" wrapText="1"/>
      <protection/>
    </xf>
    <xf numFmtId="49" fontId="10" fillId="46" borderId="14" xfId="38" applyNumberFormat="1" applyFont="1" applyFill="1" applyBorder="1">
      <alignment/>
      <protection/>
    </xf>
    <xf numFmtId="0" fontId="1" fillId="46" borderId="14" xfId="38" applyFont="1" applyFill="1" applyBorder="1">
      <alignment/>
      <protection/>
    </xf>
    <xf numFmtId="0" fontId="11" fillId="45" borderId="14" xfId="38" applyFont="1" applyFill="1" applyBorder="1" applyAlignment="1">
      <alignment horizontal="center" vertical="center"/>
      <protection/>
    </xf>
    <xf numFmtId="43" fontId="11" fillId="45" borderId="14" xfId="38" applyNumberFormat="1" applyFont="1" applyFill="1" applyBorder="1" applyAlignment="1">
      <alignment horizontal="center" vertical="center"/>
      <protection/>
    </xf>
    <xf numFmtId="164" fontId="12" fillId="47" borderId="14" xfId="38" applyNumberFormat="1" applyFont="1" applyFill="1" applyBorder="1" applyAlignment="1">
      <alignment vertical="center"/>
      <protection/>
    </xf>
    <xf numFmtId="164" fontId="12" fillId="47" borderId="17" xfId="38" applyNumberFormat="1" applyFont="1" applyFill="1" applyBorder="1" applyAlignment="1">
      <alignment vertical="center"/>
      <protection/>
    </xf>
    <xf numFmtId="4" fontId="1" fillId="46" borderId="13" xfId="38" applyNumberFormat="1" applyFill="1" applyBorder="1" applyAlignment="1">
      <alignment horizontal="center" vertical="center"/>
      <protection/>
    </xf>
    <xf numFmtId="0" fontId="0" fillId="46" borderId="0" xfId="0" applyFill="1" applyAlignment="1">
      <alignment/>
    </xf>
    <xf numFmtId="0" fontId="8" fillId="48" borderId="13" xfId="38" applyFont="1" applyFill="1" applyBorder="1" applyAlignment="1">
      <alignment horizontal="center" vertical="center" wrapText="1"/>
      <protection/>
    </xf>
    <xf numFmtId="0" fontId="4" fillId="49" borderId="13" xfId="38" applyFont="1" applyFill="1" applyBorder="1" applyAlignment="1">
      <alignment horizontal="center" vertical="center" wrapText="1"/>
      <protection/>
    </xf>
    <xf numFmtId="49" fontId="10" fillId="11" borderId="13" xfId="38" applyNumberFormat="1" applyFont="1" applyFill="1" applyBorder="1">
      <alignment/>
      <protection/>
    </xf>
    <xf numFmtId="0" fontId="1" fillId="11" borderId="13" xfId="38" applyFont="1" applyFill="1" applyBorder="1">
      <alignment/>
      <protection/>
    </xf>
    <xf numFmtId="0" fontId="11" fillId="49" borderId="13" xfId="38" applyFont="1" applyFill="1" applyBorder="1" applyAlignment="1">
      <alignment horizontal="center" vertical="center"/>
      <protection/>
    </xf>
    <xf numFmtId="43" fontId="11" fillId="49" borderId="14" xfId="38" applyNumberFormat="1" applyFont="1" applyFill="1" applyBorder="1" applyAlignment="1">
      <alignment horizontal="center" vertical="center"/>
      <protection/>
    </xf>
    <xf numFmtId="164" fontId="12" fillId="50" borderId="13" xfId="38" applyNumberFormat="1" applyFont="1" applyFill="1" applyBorder="1" applyAlignment="1">
      <alignment vertical="center"/>
      <protection/>
    </xf>
    <xf numFmtId="164" fontId="12" fillId="50" borderId="17" xfId="38" applyNumberFormat="1" applyFont="1" applyFill="1" applyBorder="1" applyAlignment="1">
      <alignment vertical="center"/>
      <protection/>
    </xf>
    <xf numFmtId="4" fontId="1" fillId="11" borderId="13" xfId="38" applyNumberFormat="1" applyFill="1" applyBorder="1" applyAlignment="1">
      <alignment horizontal="center" vertical="center"/>
      <protection/>
    </xf>
    <xf numFmtId="0" fontId="0" fillId="11" borderId="0" xfId="0" applyFill="1" applyAlignment="1">
      <alignment/>
    </xf>
    <xf numFmtId="0" fontId="13" fillId="48" borderId="13" xfId="38" applyFont="1" applyFill="1" applyBorder="1" applyAlignment="1">
      <alignment horizontal="center" vertical="center" wrapText="1"/>
      <protection/>
    </xf>
    <xf numFmtId="0" fontId="9" fillId="49" borderId="13" xfId="38" applyFont="1" applyFill="1" applyBorder="1" applyAlignment="1">
      <alignment horizontal="center" vertical="center" wrapText="1"/>
      <protection/>
    </xf>
    <xf numFmtId="0" fontId="8" fillId="44" borderId="13" xfId="38" applyFont="1" applyFill="1" applyBorder="1" applyAlignment="1">
      <alignment horizontal="center" vertical="center" wrapText="1"/>
      <protection/>
    </xf>
    <xf numFmtId="0" fontId="4" fillId="45" borderId="13" xfId="38" applyFont="1" applyFill="1" applyBorder="1" applyAlignment="1">
      <alignment horizontal="center" vertical="center" wrapText="1"/>
      <protection/>
    </xf>
    <xf numFmtId="49" fontId="10" fillId="46" borderId="13" xfId="38" applyNumberFormat="1" applyFont="1" applyFill="1" applyBorder="1">
      <alignment/>
      <protection/>
    </xf>
    <xf numFmtId="0" fontId="1" fillId="46" borderId="13" xfId="38" applyFont="1" applyFill="1" applyBorder="1">
      <alignment/>
      <protection/>
    </xf>
    <xf numFmtId="0" fontId="11" fillId="45" borderId="13" xfId="38" applyFont="1" applyFill="1" applyBorder="1" applyAlignment="1">
      <alignment horizontal="center" vertical="center"/>
      <protection/>
    </xf>
    <xf numFmtId="164" fontId="12" fillId="47" borderId="13" xfId="38" applyNumberFormat="1" applyFont="1" applyFill="1" applyBorder="1" applyAlignment="1">
      <alignment vertical="center"/>
      <protection/>
    </xf>
    <xf numFmtId="0" fontId="13" fillId="44" borderId="13" xfId="38" applyFont="1" applyFill="1" applyBorder="1" applyAlignment="1">
      <alignment horizontal="center" vertical="center" wrapText="1"/>
      <protection/>
    </xf>
    <xf numFmtId="0" fontId="9" fillId="45" borderId="13" xfId="38" applyFont="1" applyFill="1" applyBorder="1" applyAlignment="1">
      <alignment horizontal="center" vertical="center" wrapText="1"/>
      <protection/>
    </xf>
    <xf numFmtId="0" fontId="8" fillId="44" borderId="15" xfId="38" applyFont="1" applyFill="1" applyBorder="1" applyAlignment="1">
      <alignment horizontal="center" vertical="center" wrapText="1"/>
      <protection/>
    </xf>
    <xf numFmtId="0" fontId="9" fillId="45" borderId="15" xfId="38" applyFont="1" applyFill="1" applyBorder="1" applyAlignment="1">
      <alignment horizontal="center" vertical="center" wrapText="1"/>
      <protection/>
    </xf>
    <xf numFmtId="49" fontId="10" fillId="46" borderId="15" xfId="38" applyNumberFormat="1" applyFont="1" applyFill="1" applyBorder="1">
      <alignment/>
      <protection/>
    </xf>
    <xf numFmtId="0" fontId="1" fillId="46" borderId="15" xfId="38" applyFont="1" applyFill="1" applyBorder="1">
      <alignment/>
      <protection/>
    </xf>
    <xf numFmtId="0" fontId="11" fillId="45" borderId="15" xfId="38" applyFont="1" applyFill="1" applyBorder="1" applyAlignment="1">
      <alignment horizontal="center" vertical="center"/>
      <protection/>
    </xf>
    <xf numFmtId="164" fontId="12" fillId="47" borderId="15" xfId="38" applyNumberFormat="1" applyFont="1" applyFill="1" applyBorder="1" applyAlignment="1">
      <alignment vertical="center"/>
      <protection/>
    </xf>
    <xf numFmtId="164" fontId="16" fillId="47" borderId="14" xfId="36" applyFont="1" applyFill="1" applyBorder="1" applyAlignment="1" applyProtection="1">
      <alignment horizontal="center" vertical="center" wrapText="1"/>
      <protection/>
    </xf>
    <xf numFmtId="164" fontId="16" fillId="47" borderId="13" xfId="36" applyFont="1" applyFill="1" applyBorder="1" applyAlignment="1" applyProtection="1">
      <alignment horizontal="center" vertical="center" wrapText="1"/>
      <protection/>
    </xf>
    <xf numFmtId="0" fontId="15" fillId="46" borderId="13" xfId="38" applyFont="1" applyFill="1" applyBorder="1" applyAlignment="1">
      <alignment horizontal="center" vertical="center" wrapText="1"/>
      <protection/>
    </xf>
    <xf numFmtId="43" fontId="11" fillId="0" borderId="14" xfId="38" applyNumberFormat="1" applyFont="1" applyFill="1" applyBorder="1" applyAlignment="1">
      <alignment horizontal="center" vertical="center"/>
      <protection/>
    </xf>
    <xf numFmtId="164" fontId="16" fillId="0" borderId="13" xfId="36" applyFont="1" applyFill="1" applyBorder="1" applyAlignment="1" applyProtection="1">
      <alignment/>
      <protection/>
    </xf>
    <xf numFmtId="164" fontId="12" fillId="0" borderId="17" xfId="38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9" fontId="18" fillId="11" borderId="13" xfId="38" applyNumberFormat="1" applyFont="1" applyFill="1" applyBorder="1">
      <alignment/>
      <protection/>
    </xf>
    <xf numFmtId="0" fontId="19" fillId="11" borderId="13" xfId="38" applyFont="1" applyFill="1" applyBorder="1">
      <alignment/>
      <protection/>
    </xf>
    <xf numFmtId="0" fontId="1" fillId="11" borderId="13" xfId="38" applyFill="1" applyBorder="1">
      <alignment/>
      <protection/>
    </xf>
    <xf numFmtId="164" fontId="19" fillId="50" borderId="13" xfId="36" applyFont="1" applyFill="1" applyBorder="1" applyAlignment="1" applyProtection="1">
      <alignment/>
      <protection/>
    </xf>
    <xf numFmtId="0" fontId="20" fillId="11" borderId="13" xfId="38" applyFont="1" applyFill="1" applyBorder="1">
      <alignment/>
      <protection/>
    </xf>
    <xf numFmtId="0" fontId="23" fillId="11" borderId="13" xfId="38" applyFont="1" applyFill="1" applyBorder="1">
      <alignment/>
      <protection/>
    </xf>
    <xf numFmtId="0" fontId="8" fillId="48" borderId="20" xfId="38" applyFont="1" applyFill="1" applyBorder="1" applyAlignment="1">
      <alignment horizontal="center" vertical="center" wrapText="1"/>
      <protection/>
    </xf>
    <xf numFmtId="0" fontId="1" fillId="11" borderId="20" xfId="38" applyFill="1" applyBorder="1">
      <alignment/>
      <protection/>
    </xf>
    <xf numFmtId="0" fontId="10" fillId="11" borderId="20" xfId="38" applyFont="1" applyFill="1" applyBorder="1" applyAlignment="1">
      <alignment horizontal="center"/>
      <protection/>
    </xf>
    <xf numFmtId="0" fontId="1" fillId="11" borderId="20" xfId="38" applyFont="1" applyFill="1" applyBorder="1">
      <alignment/>
      <protection/>
    </xf>
    <xf numFmtId="164" fontId="1" fillId="50" borderId="20" xfId="36" applyFont="1" applyFill="1" applyBorder="1" applyAlignment="1" applyProtection="1">
      <alignment/>
      <protection/>
    </xf>
    <xf numFmtId="0" fontId="10" fillId="11" borderId="13" xfId="38" applyFont="1" applyFill="1" applyBorder="1" applyAlignment="1">
      <alignment horizontal="center"/>
      <protection/>
    </xf>
    <xf numFmtId="164" fontId="1" fillId="50" borderId="13" xfId="36" applyFont="1" applyFill="1" applyBorder="1" applyAlignment="1" applyProtection="1">
      <alignment/>
      <protection/>
    </xf>
    <xf numFmtId="4" fontId="1" fillId="11" borderId="13" xfId="38" applyNumberFormat="1" applyFill="1" applyBorder="1">
      <alignment/>
      <protection/>
    </xf>
    <xf numFmtId="0" fontId="32" fillId="49" borderId="13" xfId="38" applyFont="1" applyFill="1" applyBorder="1" applyAlignment="1">
      <alignment horizontal="center" vertical="center" wrapText="1"/>
      <protection/>
    </xf>
    <xf numFmtId="0" fontId="0" fillId="11" borderId="0" xfId="38" applyFont="1" applyFill="1">
      <alignment/>
      <protection/>
    </xf>
    <xf numFmtId="0" fontId="1" fillId="49" borderId="13" xfId="38" applyFont="1" applyFill="1" applyBorder="1" applyAlignment="1">
      <alignment horizontal="right" vertical="center"/>
      <protection/>
    </xf>
    <xf numFmtId="164" fontId="0" fillId="50" borderId="13" xfId="36" applyFont="1" applyFill="1" applyBorder="1" applyAlignment="1" applyProtection="1">
      <alignment/>
      <protection/>
    </xf>
    <xf numFmtId="0" fontId="10" fillId="0" borderId="13" xfId="38" applyFont="1" applyFill="1" applyBorder="1" applyAlignment="1">
      <alignment horizontal="center"/>
      <protection/>
    </xf>
    <xf numFmtId="0" fontId="1" fillId="0" borderId="13" xfId="38" applyFont="1" applyFill="1" applyBorder="1" applyAlignment="1">
      <alignment horizontal="right"/>
      <protection/>
    </xf>
    <xf numFmtId="0" fontId="1" fillId="46" borderId="13" xfId="38" applyFill="1" applyBorder="1">
      <alignment/>
      <protection/>
    </xf>
    <xf numFmtId="0" fontId="10" fillId="46" borderId="13" xfId="38" applyFont="1" applyFill="1" applyBorder="1" applyAlignment="1">
      <alignment horizontal="center"/>
      <protection/>
    </xf>
    <xf numFmtId="164" fontId="1" fillId="47" borderId="13" xfId="36" applyFont="1" applyFill="1" applyBorder="1" applyAlignment="1" applyProtection="1">
      <alignment/>
      <protection/>
    </xf>
    <xf numFmtId="0" fontId="0" fillId="46" borderId="0" xfId="38" applyFont="1" applyFill="1">
      <alignment/>
      <protection/>
    </xf>
    <xf numFmtId="0" fontId="1" fillId="46" borderId="13" xfId="38" applyFont="1" applyFill="1" applyBorder="1" applyAlignment="1">
      <alignment horizontal="right"/>
      <protection/>
    </xf>
    <xf numFmtId="164" fontId="0" fillId="47" borderId="13" xfId="36" applyFont="1" applyFill="1" applyBorder="1" applyAlignment="1" applyProtection="1">
      <alignment/>
      <protection/>
    </xf>
    <xf numFmtId="4" fontId="17" fillId="46" borderId="13" xfId="38" applyNumberFormat="1" applyFont="1" applyFill="1" applyBorder="1">
      <alignment/>
      <protection/>
    </xf>
    <xf numFmtId="0" fontId="13" fillId="48" borderId="15" xfId="38" applyFont="1" applyFill="1" applyBorder="1" applyAlignment="1">
      <alignment horizontal="center" vertical="center" wrapText="1"/>
      <protection/>
    </xf>
    <xf numFmtId="0" fontId="32" fillId="49" borderId="15" xfId="38" applyFont="1" applyFill="1" applyBorder="1" applyAlignment="1">
      <alignment horizontal="center" vertical="center" wrapText="1"/>
      <protection/>
    </xf>
    <xf numFmtId="0" fontId="1" fillId="49" borderId="15" xfId="38" applyFont="1" applyFill="1" applyBorder="1" applyAlignment="1">
      <alignment horizontal="right" vertical="center"/>
      <protection/>
    </xf>
    <xf numFmtId="164" fontId="0" fillId="50" borderId="15" xfId="36" applyFont="1" applyFill="1" applyBorder="1" applyAlignment="1" applyProtection="1">
      <alignment/>
      <protection/>
    </xf>
    <xf numFmtId="0" fontId="13" fillId="44" borderId="21" xfId="38" applyFont="1" applyFill="1" applyBorder="1" applyAlignment="1">
      <alignment horizontal="center" vertical="center" wrapText="1"/>
      <protection/>
    </xf>
    <xf numFmtId="0" fontId="32" fillId="45" borderId="22" xfId="38" applyFont="1" applyFill="1" applyBorder="1" applyAlignment="1">
      <alignment horizontal="center" vertical="center" wrapText="1"/>
      <protection/>
    </xf>
    <xf numFmtId="0" fontId="15" fillId="46" borderId="14" xfId="38" applyFont="1" applyFill="1" applyBorder="1" applyAlignment="1">
      <alignment horizontal="center" vertical="center" wrapText="1"/>
      <protection/>
    </xf>
    <xf numFmtId="0" fontId="13" fillId="44" borderId="23" xfId="38" applyFont="1" applyFill="1" applyBorder="1" applyAlignment="1">
      <alignment horizontal="center" vertical="center" wrapText="1"/>
      <protection/>
    </xf>
    <xf numFmtId="0" fontId="32" fillId="45" borderId="24" xfId="38" applyFont="1" applyFill="1" applyBorder="1" applyAlignment="1">
      <alignment horizontal="center" vertical="center" wrapText="1"/>
      <protection/>
    </xf>
    <xf numFmtId="0" fontId="13" fillId="44" borderId="25" xfId="38" applyFont="1" applyFill="1" applyBorder="1" applyAlignment="1">
      <alignment horizontal="center" vertical="center" wrapText="1"/>
      <protection/>
    </xf>
    <xf numFmtId="0" fontId="32" fillId="45" borderId="26" xfId="38" applyFont="1" applyFill="1" applyBorder="1" applyAlignment="1">
      <alignment horizontal="center" vertical="center" wrapText="1"/>
      <protection/>
    </xf>
    <xf numFmtId="0" fontId="10" fillId="46" borderId="15" xfId="38" applyFont="1" applyFill="1" applyBorder="1">
      <alignment/>
      <protection/>
    </xf>
    <xf numFmtId="165" fontId="30" fillId="46" borderId="15" xfId="38" applyNumberFormat="1" applyFont="1" applyFill="1" applyBorder="1">
      <alignment/>
      <protection/>
    </xf>
    <xf numFmtId="0" fontId="15" fillId="46" borderId="15" xfId="38" applyFont="1" applyFill="1" applyBorder="1" applyAlignment="1">
      <alignment horizontal="center" vertical="center" wrapText="1"/>
      <protection/>
    </xf>
    <xf numFmtId="164" fontId="16" fillId="47" borderId="15" xfId="36" applyFont="1" applyFill="1" applyBorder="1" applyAlignment="1" applyProtection="1">
      <alignment horizontal="center" vertical="center" wrapText="1"/>
      <protection/>
    </xf>
    <xf numFmtId="0" fontId="4" fillId="51" borderId="19" xfId="38" applyFont="1" applyFill="1" applyBorder="1" applyAlignment="1">
      <alignment horizontal="center" vertical="center" wrapText="1"/>
      <protection/>
    </xf>
    <xf numFmtId="0" fontId="30" fillId="52" borderId="13" xfId="38" applyFont="1" applyFill="1" applyBorder="1">
      <alignment/>
      <protection/>
    </xf>
    <xf numFmtId="49" fontId="29" fillId="52" borderId="13" xfId="38" applyNumberFormat="1" applyFont="1" applyFill="1" applyBorder="1" applyAlignment="1">
      <alignment horizontal="center" vertical="center" wrapText="1"/>
      <protection/>
    </xf>
    <xf numFmtId="0" fontId="29" fillId="52" borderId="13" xfId="38" applyFont="1" applyFill="1" applyBorder="1" applyAlignment="1">
      <alignment horizontal="center" vertical="center" wrapText="1"/>
      <protection/>
    </xf>
    <xf numFmtId="0" fontId="30" fillId="52" borderId="13" xfId="38" applyFont="1" applyFill="1" applyBorder="1" applyAlignment="1">
      <alignment horizontal="center" vertical="center"/>
      <protection/>
    </xf>
    <xf numFmtId="43" fontId="11" fillId="53" borderId="14" xfId="38" applyNumberFormat="1" applyFont="1" applyFill="1" applyBorder="1" applyAlignment="1">
      <alignment horizontal="center" vertical="center"/>
      <protection/>
    </xf>
    <xf numFmtId="164" fontId="16" fillId="54" borderId="15" xfId="36" applyFont="1" applyFill="1" applyBorder="1" applyAlignment="1" applyProtection="1">
      <alignment horizontal="center" vertical="center" wrapText="1"/>
      <protection/>
    </xf>
    <xf numFmtId="164" fontId="12" fillId="54" borderId="17" xfId="38" applyNumberFormat="1" applyFont="1" applyFill="1" applyBorder="1" applyAlignment="1">
      <alignment vertical="center"/>
      <protection/>
    </xf>
    <xf numFmtId="4" fontId="1" fillId="52" borderId="13" xfId="38" applyNumberFormat="1" applyFill="1" applyBorder="1" applyAlignment="1">
      <alignment horizontal="center" vertical="center"/>
      <protection/>
    </xf>
    <xf numFmtId="0" fontId="0" fillId="52" borderId="0" xfId="0" applyFill="1" applyAlignment="1">
      <alignment/>
    </xf>
    <xf numFmtId="0" fontId="4" fillId="51" borderId="27" xfId="38" applyFont="1" applyFill="1" applyBorder="1" applyAlignment="1">
      <alignment horizontal="center" vertical="center" wrapText="1"/>
      <protection/>
    </xf>
    <xf numFmtId="0" fontId="30" fillId="52" borderId="18" xfId="38" applyFont="1" applyFill="1" applyBorder="1">
      <alignment/>
      <protection/>
    </xf>
    <xf numFmtId="49" fontId="29" fillId="52" borderId="18" xfId="38" applyNumberFormat="1" applyFont="1" applyFill="1" applyBorder="1" applyAlignment="1">
      <alignment horizontal="center" vertical="center" wrapText="1"/>
      <protection/>
    </xf>
    <xf numFmtId="0" fontId="29" fillId="52" borderId="18" xfId="38" applyFont="1" applyFill="1" applyBorder="1" applyAlignment="1">
      <alignment horizontal="center" vertical="center" wrapText="1"/>
      <protection/>
    </xf>
    <xf numFmtId="0" fontId="30" fillId="52" borderId="18" xfId="38" applyFont="1" applyFill="1" applyBorder="1" applyAlignment="1">
      <alignment horizontal="center" vertical="center"/>
      <protection/>
    </xf>
    <xf numFmtId="164" fontId="16" fillId="54" borderId="18" xfId="36" applyFont="1" applyFill="1" applyBorder="1" applyAlignment="1" applyProtection="1">
      <alignment horizontal="center" vertical="center" wrapText="1"/>
      <protection/>
    </xf>
    <xf numFmtId="164" fontId="16" fillId="54" borderId="13" xfId="36" applyFont="1" applyFill="1" applyBorder="1" applyAlignment="1" applyProtection="1">
      <alignment horizontal="center" vertical="center" wrapText="1"/>
      <protection/>
    </xf>
    <xf numFmtId="4" fontId="17" fillId="52" borderId="13" xfId="38" applyNumberFormat="1" applyFont="1" applyFill="1" applyBorder="1">
      <alignment/>
      <protection/>
    </xf>
    <xf numFmtId="4" fontId="1" fillId="52" borderId="13" xfId="38" applyNumberFormat="1" applyFill="1" applyBorder="1">
      <alignment/>
      <protection/>
    </xf>
    <xf numFmtId="0" fontId="4" fillId="51" borderId="28" xfId="38" applyFont="1" applyFill="1" applyBorder="1" applyAlignment="1">
      <alignment horizontal="center" vertical="center" wrapText="1"/>
      <protection/>
    </xf>
    <xf numFmtId="0" fontId="30" fillId="52" borderId="14" xfId="38" applyFont="1" applyFill="1" applyBorder="1">
      <alignment/>
      <protection/>
    </xf>
    <xf numFmtId="0" fontId="29" fillId="52" borderId="14" xfId="38" applyFont="1" applyFill="1" applyBorder="1" applyAlignment="1">
      <alignment horizontal="center" vertical="center" wrapText="1"/>
      <protection/>
    </xf>
    <xf numFmtId="0" fontId="30" fillId="52" borderId="14" xfId="38" applyFont="1" applyFill="1" applyBorder="1" applyAlignment="1">
      <alignment horizontal="center" vertical="center"/>
      <protection/>
    </xf>
    <xf numFmtId="164" fontId="16" fillId="54" borderId="29" xfId="36" applyFont="1" applyFill="1" applyBorder="1" applyAlignment="1" applyProtection="1">
      <alignment horizontal="center" vertical="center" wrapText="1"/>
      <protection/>
    </xf>
    <xf numFmtId="0" fontId="10" fillId="52" borderId="13" xfId="38" applyFont="1" applyFill="1" applyBorder="1" applyAlignment="1">
      <alignment horizontal="center" vertical="center"/>
      <protection/>
    </xf>
    <xf numFmtId="0" fontId="4" fillId="0" borderId="19" xfId="38" applyFont="1" applyFill="1" applyBorder="1" applyAlignment="1">
      <alignment horizontal="center" vertical="center" wrapText="1"/>
      <protection/>
    </xf>
    <xf numFmtId="164" fontId="16" fillId="0" borderId="13" xfId="36" applyFont="1" applyFill="1" applyBorder="1" applyAlignment="1" applyProtection="1">
      <alignment horizontal="center" vertical="center" wrapText="1"/>
      <protection/>
    </xf>
    <xf numFmtId="0" fontId="4" fillId="55" borderId="19" xfId="38" applyFont="1" applyFill="1" applyBorder="1" applyAlignment="1">
      <alignment horizontal="center" vertical="center" wrapText="1"/>
      <protection/>
    </xf>
    <xf numFmtId="0" fontId="30" fillId="56" borderId="13" xfId="38" applyFont="1" applyFill="1" applyBorder="1">
      <alignment/>
      <protection/>
    </xf>
    <xf numFmtId="49" fontId="29" fillId="56" borderId="13" xfId="38" applyNumberFormat="1" applyFont="1" applyFill="1" applyBorder="1" applyAlignment="1">
      <alignment horizontal="center" vertical="center" wrapText="1"/>
      <protection/>
    </xf>
    <xf numFmtId="0" fontId="29" fillId="56" borderId="13" xfId="38" applyFont="1" applyFill="1" applyBorder="1" applyAlignment="1">
      <alignment horizontal="center" vertical="center" wrapText="1"/>
      <protection/>
    </xf>
    <xf numFmtId="0" fontId="30" fillId="56" borderId="13" xfId="38" applyFont="1" applyFill="1" applyBorder="1" applyAlignment="1">
      <alignment horizontal="center" vertical="center"/>
      <protection/>
    </xf>
    <xf numFmtId="43" fontId="11" fillId="57" borderId="14" xfId="38" applyNumberFormat="1" applyFont="1" applyFill="1" applyBorder="1" applyAlignment="1">
      <alignment horizontal="center" vertical="center"/>
      <protection/>
    </xf>
    <xf numFmtId="164" fontId="16" fillId="58" borderId="13" xfId="36" applyFont="1" applyFill="1" applyBorder="1" applyAlignment="1" applyProtection="1">
      <alignment horizontal="center" vertical="center" wrapText="1"/>
      <protection/>
    </xf>
    <xf numFmtId="164" fontId="12" fillId="58" borderId="17" xfId="38" applyNumberFormat="1" applyFont="1" applyFill="1" applyBorder="1" applyAlignment="1">
      <alignment vertical="center"/>
      <protection/>
    </xf>
    <xf numFmtId="4" fontId="1" fillId="56" borderId="13" xfId="38" applyNumberFormat="1" applyFill="1" applyBorder="1" applyAlignment="1">
      <alignment horizontal="center" vertical="center"/>
      <protection/>
    </xf>
    <xf numFmtId="0" fontId="0" fillId="56" borderId="0" xfId="0" applyFill="1" applyAlignment="1">
      <alignment/>
    </xf>
    <xf numFmtId="49" fontId="15" fillId="56" borderId="13" xfId="38" applyNumberFormat="1" applyFont="1" applyFill="1" applyBorder="1" applyAlignment="1">
      <alignment horizontal="center" vertical="center" wrapText="1"/>
      <protection/>
    </xf>
    <xf numFmtId="0" fontId="22" fillId="56" borderId="13" xfId="38" applyFont="1" applyFill="1" applyBorder="1" applyAlignment="1">
      <alignment horizontal="center" vertical="center" wrapText="1"/>
      <protection/>
    </xf>
    <xf numFmtId="0" fontId="10" fillId="56" borderId="13" xfId="38" applyFont="1" applyFill="1" applyBorder="1" applyAlignment="1">
      <alignment horizontal="center" vertical="center"/>
      <protection/>
    </xf>
    <xf numFmtId="0" fontId="8" fillId="51" borderId="14" xfId="38" applyFont="1" applyFill="1" applyBorder="1" applyAlignment="1">
      <alignment horizontal="center" vertical="center" wrapText="1"/>
      <protection/>
    </xf>
    <xf numFmtId="0" fontId="8" fillId="53" borderId="14" xfId="38" applyFont="1" applyFill="1" applyBorder="1" applyAlignment="1">
      <alignment horizontal="center" vertical="center" wrapText="1"/>
      <protection/>
    </xf>
    <xf numFmtId="0" fontId="10" fillId="53" borderId="14" xfId="38" applyFont="1" applyFill="1" applyBorder="1" applyAlignment="1">
      <alignment horizontal="center"/>
      <protection/>
    </xf>
    <xf numFmtId="0" fontId="1" fillId="53" borderId="14" xfId="38" applyFont="1" applyFill="1" applyBorder="1">
      <alignment/>
      <protection/>
    </xf>
    <xf numFmtId="0" fontId="15" fillId="53" borderId="14" xfId="38" applyFont="1" applyFill="1" applyBorder="1" applyAlignment="1">
      <alignment horizontal="right"/>
      <protection/>
    </xf>
    <xf numFmtId="164" fontId="1" fillId="54" borderId="14" xfId="36" applyFont="1" applyFill="1" applyBorder="1" applyAlignment="1" applyProtection="1">
      <alignment/>
      <protection/>
    </xf>
    <xf numFmtId="0" fontId="8" fillId="51" borderId="13" xfId="38" applyFont="1" applyFill="1" applyBorder="1" applyAlignment="1">
      <alignment horizontal="center" vertical="center" wrapText="1"/>
      <protection/>
    </xf>
    <xf numFmtId="0" fontId="8" fillId="53" borderId="13" xfId="38" applyFont="1" applyFill="1" applyBorder="1" applyAlignment="1">
      <alignment horizontal="center" vertical="center" wrapText="1"/>
      <protection/>
    </xf>
    <xf numFmtId="0" fontId="10" fillId="53" borderId="13" xfId="38" applyFont="1" applyFill="1" applyBorder="1" applyAlignment="1">
      <alignment horizontal="center"/>
      <protection/>
    </xf>
    <xf numFmtId="0" fontId="1" fillId="53" borderId="13" xfId="38" applyFont="1" applyFill="1" applyBorder="1">
      <alignment/>
      <protection/>
    </xf>
    <xf numFmtId="0" fontId="15" fillId="53" borderId="13" xfId="38" applyFont="1" applyFill="1" applyBorder="1" applyAlignment="1">
      <alignment horizontal="right"/>
      <protection/>
    </xf>
    <xf numFmtId="164" fontId="1" fillId="54" borderId="13" xfId="36" applyFont="1" applyFill="1" applyBorder="1" applyAlignment="1" applyProtection="1">
      <alignment/>
      <protection/>
    </xf>
    <xf numFmtId="0" fontId="0" fillId="53" borderId="13" xfId="38" applyFont="1" applyFill="1" applyBorder="1">
      <alignment/>
      <protection/>
    </xf>
    <xf numFmtId="0" fontId="8" fillId="52" borderId="13" xfId="38" applyFont="1" applyFill="1" applyBorder="1" applyAlignment="1">
      <alignment horizontal="center" vertical="center" wrapText="1"/>
      <protection/>
    </xf>
    <xf numFmtId="0" fontId="11" fillId="52" borderId="13" xfId="38" applyFont="1" applyFill="1" applyBorder="1" applyAlignment="1">
      <alignment horizontal="center"/>
      <protection/>
    </xf>
    <xf numFmtId="0" fontId="31" fillId="52" borderId="13" xfId="38" applyFont="1" applyFill="1" applyBorder="1">
      <alignment/>
      <protection/>
    </xf>
    <xf numFmtId="0" fontId="15" fillId="52" borderId="13" xfId="38" applyFont="1" applyFill="1" applyBorder="1" applyAlignment="1">
      <alignment horizontal="right"/>
      <protection/>
    </xf>
    <xf numFmtId="0" fontId="1" fillId="53" borderId="13" xfId="38" applyFill="1" applyBorder="1">
      <alignment/>
      <protection/>
    </xf>
    <xf numFmtId="0" fontId="8" fillId="51" borderId="18" xfId="38" applyFont="1" applyFill="1" applyBorder="1" applyAlignment="1">
      <alignment horizontal="center" vertical="center" wrapText="1"/>
      <protection/>
    </xf>
    <xf numFmtId="0" fontId="8" fillId="53" borderId="18" xfId="38" applyFont="1" applyFill="1" applyBorder="1" applyAlignment="1">
      <alignment horizontal="center" vertical="center" wrapText="1"/>
      <protection/>
    </xf>
    <xf numFmtId="0" fontId="10" fillId="53" borderId="18" xfId="38" applyFont="1" applyFill="1" applyBorder="1" applyAlignment="1">
      <alignment horizontal="center"/>
      <protection/>
    </xf>
    <xf numFmtId="0" fontId="1" fillId="53" borderId="18" xfId="38" applyFont="1" applyFill="1" applyBorder="1">
      <alignment/>
      <protection/>
    </xf>
    <xf numFmtId="0" fontId="1" fillId="53" borderId="18" xfId="38" applyFill="1" applyBorder="1">
      <alignment/>
      <protection/>
    </xf>
    <xf numFmtId="164" fontId="1" fillId="54" borderId="18" xfId="36" applyFont="1" applyFill="1" applyBorder="1" applyAlignment="1" applyProtection="1">
      <alignment/>
      <protection/>
    </xf>
    <xf numFmtId="0" fontId="9" fillId="53" borderId="13" xfId="38" applyFont="1" applyFill="1" applyBorder="1" applyAlignment="1">
      <alignment horizontal="center" vertical="center" wrapText="1"/>
      <protection/>
    </xf>
    <xf numFmtId="0" fontId="11" fillId="52" borderId="13" xfId="38" applyFont="1" applyFill="1" applyBorder="1" applyAlignment="1">
      <alignment vertical="center" wrapText="1"/>
      <protection/>
    </xf>
    <xf numFmtId="0" fontId="0" fillId="52" borderId="13" xfId="38" applyFont="1" applyFill="1" applyBorder="1" applyAlignment="1">
      <alignment vertical="center" wrapText="1"/>
      <protection/>
    </xf>
    <xf numFmtId="0" fontId="1" fillId="52" borderId="13" xfId="38" applyFill="1" applyBorder="1">
      <alignment/>
      <protection/>
    </xf>
    <xf numFmtId="164" fontId="25" fillId="54" borderId="13" xfId="36" applyFont="1" applyFill="1" applyBorder="1" applyAlignment="1" applyProtection="1">
      <alignment/>
      <protection/>
    </xf>
    <xf numFmtId="0" fontId="11" fillId="52" borderId="0" xfId="38" applyFont="1" applyFill="1" applyAlignment="1">
      <alignment vertical="center" wrapText="1"/>
      <protection/>
    </xf>
    <xf numFmtId="0" fontId="0" fillId="52" borderId="0" xfId="38" applyFont="1" applyFill="1" applyAlignment="1">
      <alignment vertical="center" wrapText="1"/>
      <protection/>
    </xf>
    <xf numFmtId="0" fontId="24" fillId="52" borderId="13" xfId="38" applyFont="1" applyFill="1" applyBorder="1">
      <alignment/>
      <protection/>
    </xf>
    <xf numFmtId="0" fontId="20" fillId="52" borderId="13" xfId="38" applyFont="1" applyFill="1" applyBorder="1">
      <alignment/>
      <protection/>
    </xf>
    <xf numFmtId="0" fontId="23" fillId="52" borderId="13" xfId="38" applyFont="1" applyFill="1" applyBorder="1">
      <alignment/>
      <protection/>
    </xf>
    <xf numFmtId="0" fontId="21" fillId="52" borderId="13" xfId="38" applyFont="1" applyFill="1" applyBorder="1">
      <alignment/>
      <protection/>
    </xf>
    <xf numFmtId="0" fontId="19" fillId="52" borderId="13" xfId="38" applyFont="1" applyFill="1" applyBorder="1">
      <alignment/>
      <protection/>
    </xf>
    <xf numFmtId="0" fontId="20" fillId="52" borderId="13" xfId="38" applyFont="1" applyFill="1" applyBorder="1" applyAlignment="1">
      <alignment wrapText="1"/>
      <protection/>
    </xf>
    <xf numFmtId="49" fontId="18" fillId="52" borderId="13" xfId="38" applyNumberFormat="1" applyFont="1" applyFill="1" applyBorder="1">
      <alignment/>
      <protection/>
    </xf>
    <xf numFmtId="0" fontId="10" fillId="52" borderId="13" xfId="38" applyFont="1" applyFill="1" applyBorder="1">
      <alignment/>
      <protection/>
    </xf>
    <xf numFmtId="0" fontId="26" fillId="52" borderId="13" xfId="38" applyFont="1" applyFill="1" applyBorder="1">
      <alignment/>
      <protection/>
    </xf>
    <xf numFmtId="0" fontId="8" fillId="55" borderId="13" xfId="38" applyFont="1" applyFill="1" applyBorder="1" applyAlignment="1">
      <alignment horizontal="center" vertical="center" wrapText="1"/>
      <protection/>
    </xf>
    <xf numFmtId="0" fontId="9" fillId="57" borderId="13" xfId="38" applyFont="1" applyFill="1" applyBorder="1" applyAlignment="1">
      <alignment horizontal="center" vertical="center" wrapText="1"/>
      <protection/>
    </xf>
    <xf numFmtId="0" fontId="11" fillId="56" borderId="13" xfId="38" applyFont="1" applyFill="1" applyBorder="1">
      <alignment/>
      <protection/>
    </xf>
    <xf numFmtId="0" fontId="0" fillId="56" borderId="13" xfId="38" applyFont="1" applyFill="1" applyBorder="1">
      <alignment/>
      <protection/>
    </xf>
    <xf numFmtId="0" fontId="1" fillId="56" borderId="13" xfId="38" applyFill="1" applyBorder="1">
      <alignment/>
      <protection/>
    </xf>
    <xf numFmtId="164" fontId="25" fillId="58" borderId="13" xfId="36" applyFont="1" applyFill="1" applyBorder="1" applyAlignment="1" applyProtection="1">
      <alignment/>
      <protection/>
    </xf>
    <xf numFmtId="0" fontId="27" fillId="56" borderId="13" xfId="38" applyFont="1" applyFill="1" applyBorder="1">
      <alignment/>
      <protection/>
    </xf>
    <xf numFmtId="0" fontId="28" fillId="56" borderId="13" xfId="38" applyFont="1" applyFill="1" applyBorder="1">
      <alignment/>
      <protection/>
    </xf>
    <xf numFmtId="0" fontId="0" fillId="52" borderId="13" xfId="38" applyFont="1" applyFill="1" applyBorder="1">
      <alignment/>
      <protection/>
    </xf>
    <xf numFmtId="164" fontId="16" fillId="54" borderId="13" xfId="36" applyFont="1" applyFill="1" applyBorder="1" applyAlignment="1" applyProtection="1">
      <alignment/>
      <protection/>
    </xf>
    <xf numFmtId="49" fontId="15" fillId="56" borderId="0" xfId="38" applyNumberFormat="1" applyFont="1" applyFill="1" applyBorder="1" applyAlignment="1">
      <alignment horizontal="center" vertical="center" wrapText="1"/>
      <protection/>
    </xf>
    <xf numFmtId="0" fontId="20" fillId="56" borderId="13" xfId="38" applyFont="1" applyFill="1" applyBorder="1">
      <alignment/>
      <protection/>
    </xf>
    <xf numFmtId="0" fontId="19" fillId="56" borderId="13" xfId="38" applyFont="1" applyFill="1" applyBorder="1">
      <alignment/>
      <protection/>
    </xf>
    <xf numFmtId="164" fontId="16" fillId="58" borderId="13" xfId="36" applyFont="1" applyFill="1" applyBorder="1" applyAlignment="1" applyProtection="1">
      <alignment/>
      <protection/>
    </xf>
    <xf numFmtId="0" fontId="22" fillId="56" borderId="0" xfId="38" applyFont="1" applyFill="1">
      <alignment/>
      <protection/>
    </xf>
    <xf numFmtId="0" fontId="11" fillId="56" borderId="13" xfId="38" applyFont="1" applyFill="1" applyBorder="1" applyAlignment="1">
      <alignment horizontal="center" vertical="center" wrapText="1"/>
      <protection/>
    </xf>
    <xf numFmtId="0" fontId="1" fillId="56" borderId="13" xfId="38" applyFont="1" applyFill="1" applyBorder="1" applyAlignment="1">
      <alignment horizontal="left" vertical="center" wrapText="1"/>
      <protection/>
    </xf>
    <xf numFmtId="0" fontId="0" fillId="56" borderId="13" xfId="38" applyFont="1" applyFill="1" applyBorder="1" applyAlignment="1">
      <alignment horizontal="left" vertical="center"/>
      <protection/>
    </xf>
    <xf numFmtId="164" fontId="16" fillId="58" borderId="13" xfId="36" applyFont="1" applyFill="1" applyBorder="1" applyAlignment="1" applyProtection="1">
      <alignment vertical="center"/>
      <protection/>
    </xf>
    <xf numFmtId="0" fontId="0" fillId="56" borderId="13" xfId="38" applyFont="1" applyFill="1" applyBorder="1" applyAlignment="1">
      <alignment horizontal="left" vertical="center" wrapText="1"/>
      <protection/>
    </xf>
    <xf numFmtId="0" fontId="0" fillId="56" borderId="13" xfId="38" applyFont="1" applyFill="1" applyBorder="1" applyAlignment="1">
      <alignment horizontal="center" vertical="center" wrapText="1"/>
      <protection/>
    </xf>
    <xf numFmtId="164" fontId="16" fillId="58" borderId="13" xfId="36" applyFont="1" applyFill="1" applyBorder="1" applyAlignment="1" applyProtection="1">
      <alignment horizontal="right" vertical="center"/>
      <protection/>
    </xf>
    <xf numFmtId="0" fontId="0" fillId="56" borderId="13" xfId="38" applyFont="1" applyFill="1" applyBorder="1" applyAlignment="1">
      <alignment vertical="center" wrapText="1"/>
      <protection/>
    </xf>
    <xf numFmtId="0" fontId="1" fillId="56" borderId="13" xfId="38" applyFont="1" applyFill="1" applyBorder="1">
      <alignment/>
      <protection/>
    </xf>
    <xf numFmtId="4" fontId="1" fillId="56" borderId="13" xfId="38" applyNumberFormat="1" applyFill="1" applyBorder="1">
      <alignment/>
      <protection/>
    </xf>
    <xf numFmtId="4" fontId="17" fillId="56" borderId="13" xfId="38" applyNumberFormat="1" applyFont="1" applyFill="1" applyBorder="1">
      <alignment/>
      <protection/>
    </xf>
    <xf numFmtId="0" fontId="11" fillId="56" borderId="13" xfId="38" applyFont="1" applyFill="1" applyBorder="1" applyAlignment="1">
      <alignment horizontal="center" vertical="center"/>
      <protection/>
    </xf>
    <xf numFmtId="0" fontId="21" fillId="52" borderId="13" xfId="38" applyFont="1" applyFill="1" applyBorder="1" applyAlignment="1">
      <alignment horizontal="center" vertical="center"/>
      <protection/>
    </xf>
    <xf numFmtId="0" fontId="21" fillId="52" borderId="0" xfId="38" applyFont="1" applyFill="1" applyBorder="1" applyAlignment="1">
      <alignment horizontal="center" vertical="center"/>
      <protection/>
    </xf>
    <xf numFmtId="49" fontId="18" fillId="56" borderId="13" xfId="38" applyNumberFormat="1" applyFont="1" applyFill="1" applyBorder="1" applyAlignment="1">
      <alignment horizontal="center" vertical="center"/>
      <protection/>
    </xf>
    <xf numFmtId="49" fontId="11" fillId="52" borderId="13" xfId="38" applyNumberFormat="1" applyFont="1" applyFill="1" applyBorder="1" applyAlignment="1">
      <alignment horizontal="center" vertical="center"/>
      <protection/>
    </xf>
    <xf numFmtId="49" fontId="18" fillId="52" borderId="13" xfId="38" applyNumberFormat="1" applyFont="1" applyFill="1" applyBorder="1" applyAlignment="1">
      <alignment horizontal="center" vertical="center"/>
      <protection/>
    </xf>
    <xf numFmtId="0" fontId="13" fillId="51" borderId="14" xfId="38" applyFont="1" applyFill="1" applyBorder="1" applyAlignment="1">
      <alignment horizontal="center" vertical="center" wrapText="1"/>
      <protection/>
    </xf>
    <xf numFmtId="0" fontId="9" fillId="53" borderId="14" xfId="38" applyFont="1" applyFill="1" applyBorder="1" applyAlignment="1">
      <alignment horizontal="center" vertical="center" wrapText="1"/>
      <protection/>
    </xf>
    <xf numFmtId="49" fontId="10" fillId="52" borderId="14" xfId="38" applyNumberFormat="1" applyFont="1" applyFill="1" applyBorder="1">
      <alignment/>
      <protection/>
    </xf>
    <xf numFmtId="0" fontId="1" fillId="52" borderId="14" xfId="38" applyFont="1" applyFill="1" applyBorder="1">
      <alignment/>
      <protection/>
    </xf>
    <xf numFmtId="0" fontId="15" fillId="53" borderId="14" xfId="38" applyFont="1" applyFill="1" applyBorder="1" applyAlignment="1">
      <alignment horizontal="center" vertical="center" wrapText="1"/>
      <protection/>
    </xf>
    <xf numFmtId="164" fontId="16" fillId="54" borderId="14" xfId="36" applyFont="1" applyFill="1" applyBorder="1" applyAlignment="1" applyProtection="1">
      <alignment horizontal="center" vertical="center" wrapText="1"/>
      <protection/>
    </xf>
    <xf numFmtId="49" fontId="10" fillId="52" borderId="13" xfId="38" applyNumberFormat="1" applyFont="1" applyFill="1" applyBorder="1">
      <alignment/>
      <protection/>
    </xf>
    <xf numFmtId="0" fontId="1" fillId="52" borderId="13" xfId="38" applyFont="1" applyFill="1" applyBorder="1">
      <alignment/>
      <protection/>
    </xf>
    <xf numFmtId="0" fontId="15" fillId="53" borderId="13" xfId="38" applyFont="1" applyFill="1" applyBorder="1" applyAlignment="1">
      <alignment horizontal="center" vertical="center" wrapText="1"/>
      <protection/>
    </xf>
    <xf numFmtId="0" fontId="13" fillId="51" borderId="13" xfId="38" applyFont="1" applyFill="1" applyBorder="1" applyAlignment="1">
      <alignment horizontal="center" vertical="center" wrapText="1"/>
      <protection/>
    </xf>
    <xf numFmtId="0" fontId="9" fillId="52" borderId="13" xfId="38" applyFont="1" applyFill="1" applyBorder="1" applyAlignment="1">
      <alignment horizontal="center" vertical="center" wrapText="1"/>
      <protection/>
    </xf>
    <xf numFmtId="0" fontId="15" fillId="52" borderId="13" xfId="38" applyFont="1" applyFill="1" applyBorder="1" applyAlignment="1">
      <alignment horizontal="center" vertical="center" wrapText="1"/>
      <protection/>
    </xf>
    <xf numFmtId="0" fontId="13" fillId="51" borderId="18" xfId="38" applyFont="1" applyFill="1" applyBorder="1" applyAlignment="1">
      <alignment horizontal="center" vertical="center" wrapText="1"/>
      <protection/>
    </xf>
    <xf numFmtId="0" fontId="9" fillId="53" borderId="18" xfId="38" applyFont="1" applyFill="1" applyBorder="1" applyAlignment="1">
      <alignment horizontal="center" vertical="center" wrapText="1"/>
      <protection/>
    </xf>
    <xf numFmtId="49" fontId="10" fillId="52" borderId="18" xfId="38" applyNumberFormat="1" applyFont="1" applyFill="1" applyBorder="1" applyAlignment="1">
      <alignment wrapText="1"/>
      <protection/>
    </xf>
    <xf numFmtId="0" fontId="1" fillId="52" borderId="18" xfId="38" applyFont="1" applyFill="1" applyBorder="1">
      <alignment/>
      <protection/>
    </xf>
    <xf numFmtId="0" fontId="15" fillId="53" borderId="18" xfId="38" applyFont="1" applyFill="1" applyBorder="1" applyAlignment="1">
      <alignment horizontal="center" vertical="center" wrapText="1"/>
      <protection/>
    </xf>
    <xf numFmtId="0" fontId="7" fillId="52" borderId="30" xfId="38" applyFont="1" applyFill="1" applyBorder="1" applyAlignment="1">
      <alignment horizontal="center" vertical="center" textRotation="90"/>
      <protection/>
    </xf>
    <xf numFmtId="0" fontId="13" fillId="51" borderId="29" xfId="38" applyFont="1" applyFill="1" applyBorder="1" applyAlignment="1">
      <alignment horizontal="center" vertical="center" wrapText="1"/>
      <protection/>
    </xf>
    <xf numFmtId="0" fontId="9" fillId="53" borderId="29" xfId="38" applyFont="1" applyFill="1" applyBorder="1" applyAlignment="1">
      <alignment horizontal="center" vertical="center" wrapText="1"/>
      <protection/>
    </xf>
    <xf numFmtId="49" fontId="11" fillId="52" borderId="29" xfId="38" applyNumberFormat="1" applyFont="1" applyFill="1" applyBorder="1">
      <alignment/>
      <protection/>
    </xf>
    <xf numFmtId="0" fontId="0" fillId="52" borderId="29" xfId="38" applyFont="1" applyFill="1" applyBorder="1">
      <alignment/>
      <protection/>
    </xf>
    <xf numFmtId="0" fontId="0" fillId="52" borderId="29" xfId="38" applyFont="1" applyFill="1" applyBorder="1" applyAlignment="1">
      <alignment/>
      <protection/>
    </xf>
    <xf numFmtId="0" fontId="11" fillId="53" borderId="29" xfId="38" applyFont="1" applyFill="1" applyBorder="1" applyAlignment="1">
      <alignment horizontal="center" vertical="center"/>
      <protection/>
    </xf>
    <xf numFmtId="164" fontId="12" fillId="54" borderId="29" xfId="38" applyNumberFormat="1" applyFont="1" applyFill="1" applyBorder="1" applyAlignment="1">
      <alignment vertical="center"/>
      <protection/>
    </xf>
    <xf numFmtId="0" fontId="13" fillId="0" borderId="13" xfId="38" applyFont="1" applyFill="1" applyBorder="1" applyAlignment="1">
      <alignment horizontal="center" vertical="center" wrapText="1"/>
      <protection/>
    </xf>
    <xf numFmtId="0" fontId="14" fillId="0" borderId="13" xfId="38" applyFont="1" applyFill="1" applyBorder="1">
      <alignment/>
      <protection/>
    </xf>
    <xf numFmtId="0" fontId="11" fillId="0" borderId="13" xfId="38" applyFont="1" applyFill="1" applyBorder="1" applyAlignment="1">
      <alignment horizontal="center" vertical="center"/>
      <protection/>
    </xf>
    <xf numFmtId="164" fontId="12" fillId="0" borderId="13" xfId="38" applyNumberFormat="1" applyFont="1" applyFill="1" applyBorder="1" applyAlignment="1">
      <alignment vertical="center"/>
      <protection/>
    </xf>
    <xf numFmtId="0" fontId="8" fillId="0" borderId="14" xfId="38" applyFont="1" applyFill="1" applyBorder="1" applyAlignment="1">
      <alignment horizontal="center" vertical="center" wrapText="1"/>
      <protection/>
    </xf>
    <xf numFmtId="0" fontId="9" fillId="0" borderId="14" xfId="38" applyFont="1" applyFill="1" applyBorder="1" applyAlignment="1">
      <alignment horizontal="center" vertical="center" wrapText="1"/>
      <protection/>
    </xf>
    <xf numFmtId="49" fontId="18" fillId="0" borderId="14" xfId="38" applyNumberFormat="1" applyFont="1" applyFill="1" applyBorder="1" applyAlignment="1">
      <alignment horizontal="center" vertical="center"/>
      <protection/>
    </xf>
    <xf numFmtId="0" fontId="19" fillId="0" borderId="14" xfId="38" applyFont="1" applyFill="1" applyBorder="1">
      <alignment/>
      <protection/>
    </xf>
    <xf numFmtId="0" fontId="1" fillId="0" borderId="14" xfId="38" applyFill="1" applyBorder="1">
      <alignment/>
      <protection/>
    </xf>
    <xf numFmtId="164" fontId="18" fillId="0" borderId="14" xfId="36" applyFont="1" applyFill="1" applyBorder="1" applyAlignment="1" applyProtection="1">
      <alignment/>
      <protection/>
    </xf>
    <xf numFmtId="0" fontId="0" fillId="0" borderId="13" xfId="38" applyFont="1" applyFill="1" applyBorder="1">
      <alignment/>
      <protection/>
    </xf>
    <xf numFmtId="0" fontId="10" fillId="0" borderId="13" xfId="38" applyFont="1" applyFill="1" applyBorder="1">
      <alignment/>
      <protection/>
    </xf>
    <xf numFmtId="164" fontId="25" fillId="0" borderId="13" xfId="36" applyFont="1" applyFill="1" applyBorder="1" applyAlignment="1" applyProtection="1">
      <alignment/>
      <protection/>
    </xf>
    <xf numFmtId="0" fontId="29" fillId="0" borderId="14" xfId="38" applyFont="1" applyFill="1" applyBorder="1" applyAlignment="1">
      <alignment horizontal="right"/>
      <protection/>
    </xf>
    <xf numFmtId="164" fontId="30" fillId="0" borderId="14" xfId="36" applyFont="1" applyFill="1" applyBorder="1" applyAlignment="1" applyProtection="1">
      <alignment horizontal="right"/>
      <protection/>
    </xf>
    <xf numFmtId="0" fontId="29" fillId="0" borderId="13" xfId="38" applyFont="1" applyFill="1" applyBorder="1" applyAlignment="1">
      <alignment horizontal="right"/>
      <protection/>
    </xf>
    <xf numFmtId="164" fontId="30" fillId="0" borderId="13" xfId="36" applyFont="1" applyFill="1" applyBorder="1" applyAlignment="1" applyProtection="1">
      <alignment horizontal="right"/>
      <protection/>
    </xf>
    <xf numFmtId="4" fontId="17" fillId="0" borderId="13" xfId="38" applyNumberFormat="1" applyFont="1" applyFill="1" applyBorder="1">
      <alignment/>
      <protection/>
    </xf>
    <xf numFmtId="0" fontId="4" fillId="0" borderId="13" xfId="38" applyFont="1" applyFill="1" applyBorder="1" applyAlignment="1">
      <alignment horizontal="center" vertical="center" wrapText="1"/>
      <protection/>
    </xf>
    <xf numFmtId="0" fontId="8" fillId="0" borderId="15" xfId="38" applyFont="1" applyFill="1" applyBorder="1" applyAlignment="1">
      <alignment horizontal="center" vertical="center" wrapText="1"/>
      <protection/>
    </xf>
    <xf numFmtId="0" fontId="9" fillId="0" borderId="15" xfId="38" applyFont="1" applyFill="1" applyBorder="1" applyAlignment="1">
      <alignment horizontal="center" vertical="center" wrapText="1"/>
      <protection/>
    </xf>
    <xf numFmtId="49" fontId="10" fillId="0" borderId="15" xfId="38" applyNumberFormat="1" applyFont="1" applyFill="1" applyBorder="1">
      <alignment/>
      <protection/>
    </xf>
    <xf numFmtId="0" fontId="13" fillId="0" borderId="21" xfId="38" applyFont="1" applyFill="1" applyBorder="1" applyAlignment="1">
      <alignment horizontal="center" vertical="center" wrapText="1"/>
      <protection/>
    </xf>
    <xf numFmtId="0" fontId="32" fillId="0" borderId="22" xfId="38" applyFont="1" applyFill="1" applyBorder="1" applyAlignment="1">
      <alignment horizontal="center" vertical="center" wrapText="1"/>
      <protection/>
    </xf>
    <xf numFmtId="0" fontId="13" fillId="0" borderId="23" xfId="38" applyFont="1" applyFill="1" applyBorder="1" applyAlignment="1">
      <alignment horizontal="center" vertical="center" wrapText="1"/>
      <protection/>
    </xf>
    <xf numFmtId="0" fontId="32" fillId="0" borderId="24" xfId="38" applyFont="1" applyFill="1" applyBorder="1" applyAlignment="1">
      <alignment horizontal="center" vertical="center" wrapText="1"/>
      <protection/>
    </xf>
    <xf numFmtId="0" fontId="13" fillId="0" borderId="25" xfId="38" applyFont="1" applyFill="1" applyBorder="1" applyAlignment="1">
      <alignment horizontal="center" vertical="center" wrapText="1"/>
      <protection/>
    </xf>
    <xf numFmtId="0" fontId="32" fillId="0" borderId="26" xfId="38" applyFont="1" applyFill="1" applyBorder="1" applyAlignment="1">
      <alignment horizontal="center" vertical="center" wrapText="1"/>
      <protection/>
    </xf>
    <xf numFmtId="0" fontId="8" fillId="0" borderId="31" xfId="38" applyFont="1" applyFill="1" applyBorder="1" applyAlignment="1">
      <alignment horizontal="center" vertical="center" wrapText="1"/>
      <protection/>
    </xf>
    <xf numFmtId="0" fontId="1" fillId="0" borderId="0" xfId="38" applyFont="1" applyFill="1" applyBorder="1">
      <alignment/>
      <protection/>
    </xf>
    <xf numFmtId="0" fontId="1" fillId="0" borderId="20" xfId="38" applyFont="1" applyFill="1" applyBorder="1" applyAlignment="1">
      <alignment horizontal="right"/>
      <protection/>
    </xf>
    <xf numFmtId="0" fontId="50" fillId="0" borderId="0" xfId="0" applyFont="1" applyAlignment="1">
      <alignment/>
    </xf>
    <xf numFmtId="8" fontId="50" fillId="0" borderId="0" xfId="0" applyNumberFormat="1" applyFont="1" applyAlignment="1">
      <alignment/>
    </xf>
    <xf numFmtId="0" fontId="1" fillId="59" borderId="30" xfId="38" applyFont="1" applyFill="1" applyBorder="1" applyAlignment="1">
      <alignment horizontal="center" vertical="center" textRotation="90"/>
      <protection/>
    </xf>
    <xf numFmtId="0" fontId="1" fillId="59" borderId="32" xfId="38" applyFont="1" applyFill="1" applyBorder="1" applyAlignment="1">
      <alignment horizontal="center" vertical="center" textRotation="90"/>
      <protection/>
    </xf>
    <xf numFmtId="0" fontId="1" fillId="59" borderId="33" xfId="38" applyFont="1" applyFill="1" applyBorder="1" applyAlignment="1">
      <alignment horizontal="center" vertical="center" textRotation="90"/>
      <protection/>
    </xf>
    <xf numFmtId="0" fontId="30" fillId="0" borderId="34" xfId="38" applyFont="1" applyBorder="1" applyAlignment="1">
      <alignment horizontal="center" vertical="center" textRotation="90"/>
      <protection/>
    </xf>
    <xf numFmtId="0" fontId="30" fillId="0" borderId="35" xfId="38" applyFont="1" applyBorder="1" applyAlignment="1">
      <alignment horizontal="center" vertical="center" textRotation="90"/>
      <protection/>
    </xf>
    <xf numFmtId="0" fontId="30" fillId="0" borderId="36" xfId="38" applyFont="1" applyBorder="1" applyAlignment="1">
      <alignment horizontal="center" vertical="center" textRotation="90"/>
      <protection/>
    </xf>
    <xf numFmtId="0" fontId="22" fillId="35" borderId="37" xfId="38" applyFont="1" applyFill="1" applyBorder="1" applyAlignment="1">
      <alignment horizontal="center" vertical="center" wrapText="1"/>
      <protection/>
    </xf>
    <xf numFmtId="0" fontId="22" fillId="35" borderId="38" xfId="38" applyFont="1" applyFill="1" applyBorder="1" applyAlignment="1">
      <alignment horizontal="center" vertical="center" wrapText="1"/>
      <protection/>
    </xf>
    <xf numFmtId="0" fontId="22" fillId="35" borderId="16" xfId="38" applyFont="1" applyFill="1" applyBorder="1" applyAlignment="1">
      <alignment horizontal="center" vertical="center" wrapText="1"/>
      <protection/>
    </xf>
    <xf numFmtId="0" fontId="7" fillId="0" borderId="30" xfId="38" applyFont="1" applyFill="1" applyBorder="1" applyAlignment="1">
      <alignment horizontal="center" vertical="center" textRotation="90"/>
      <protection/>
    </xf>
    <xf numFmtId="0" fontId="7" fillId="0" borderId="32" xfId="38" applyFont="1" applyFill="1" applyBorder="1" applyAlignment="1">
      <alignment horizontal="center" vertical="center" textRotation="90"/>
      <protection/>
    </xf>
    <xf numFmtId="0" fontId="7" fillId="0" borderId="33" xfId="38" applyFont="1" applyFill="1" applyBorder="1" applyAlignment="1">
      <alignment horizontal="center" vertical="center" textRotation="90"/>
      <protection/>
    </xf>
    <xf numFmtId="0" fontId="7" fillId="52" borderId="30" xfId="38" applyFont="1" applyFill="1" applyBorder="1" applyAlignment="1">
      <alignment horizontal="center" vertical="center" textRotation="90"/>
      <protection/>
    </xf>
    <xf numFmtId="0" fontId="7" fillId="52" borderId="32" xfId="38" applyFont="1" applyFill="1" applyBorder="1" applyAlignment="1">
      <alignment horizontal="center" vertical="center" textRotation="90"/>
      <protection/>
    </xf>
    <xf numFmtId="0" fontId="7" fillId="52" borderId="33" xfId="38" applyFont="1" applyFill="1" applyBorder="1" applyAlignment="1">
      <alignment horizontal="center" vertical="center" textRotation="90"/>
      <protection/>
    </xf>
    <xf numFmtId="0" fontId="7" fillId="59" borderId="30" xfId="38" applyFont="1" applyFill="1" applyBorder="1" applyAlignment="1">
      <alignment horizontal="center" vertical="center" textRotation="90"/>
      <protection/>
    </xf>
    <xf numFmtId="0" fontId="7" fillId="59" borderId="32" xfId="38" applyFont="1" applyFill="1" applyBorder="1" applyAlignment="1">
      <alignment horizontal="center" vertical="center" textRotation="90"/>
      <protection/>
    </xf>
    <xf numFmtId="0" fontId="7" fillId="59" borderId="33" xfId="38" applyFont="1" applyFill="1" applyBorder="1" applyAlignment="1">
      <alignment horizontal="center" vertical="center" textRotation="90"/>
      <protection/>
    </xf>
    <xf numFmtId="0" fontId="7" fillId="0" borderId="39" xfId="38" applyFont="1" applyFill="1" applyBorder="1" applyAlignment="1">
      <alignment horizontal="center" vertical="center" textRotation="90"/>
      <protection/>
    </xf>
    <xf numFmtId="0" fontId="7" fillId="0" borderId="40" xfId="38" applyFont="1" applyFill="1" applyBorder="1" applyAlignment="1">
      <alignment horizontal="center" vertical="center" textRotation="90"/>
      <protection/>
    </xf>
    <xf numFmtId="0" fontId="7" fillId="0" borderId="41" xfId="38" applyFont="1" applyFill="1" applyBorder="1" applyAlignment="1">
      <alignment horizontal="center" vertical="center" textRotation="90"/>
      <protection/>
    </xf>
    <xf numFmtId="0" fontId="15" fillId="0" borderId="14" xfId="38" applyFont="1" applyFill="1" applyBorder="1" applyAlignment="1">
      <alignment horizontal="right" vertical="center" wrapText="1"/>
      <protection/>
    </xf>
    <xf numFmtId="0" fontId="15" fillId="0" borderId="13" xfId="38" applyFont="1" applyFill="1" applyBorder="1" applyAlignment="1">
      <alignment horizontal="right" vertical="center" wrapText="1"/>
      <protection/>
    </xf>
    <xf numFmtId="0" fontId="15" fillId="0" borderId="15" xfId="38" applyFont="1" applyFill="1" applyBorder="1" applyAlignment="1">
      <alignment horizontal="right" vertical="center" wrapText="1"/>
      <protection/>
    </xf>
    <xf numFmtId="0" fontId="11" fillId="0" borderId="14" xfId="38" applyFont="1" applyFill="1" applyBorder="1" applyAlignment="1">
      <alignment horizontal="right" vertical="center"/>
      <protection/>
    </xf>
    <xf numFmtId="0" fontId="11" fillId="0" borderId="13" xfId="38" applyFont="1" applyFill="1" applyBorder="1" applyAlignment="1">
      <alignment horizontal="right" vertical="center"/>
      <protection/>
    </xf>
    <xf numFmtId="0" fontId="11" fillId="0" borderId="15" xfId="38" applyFont="1" applyFill="1" applyBorder="1" applyAlignment="1">
      <alignment horizontal="right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Currency" xfId="36"/>
    <cellStyle name="Excel Built-in Hyperlink" xfId="37"/>
    <cellStyle name="Excel Built-in Normal" xfId="38"/>
    <cellStyle name="Excel Built-in Normal 1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zoomScalePageLayoutView="0" workbookViewId="0" topLeftCell="A1">
      <selection activeCell="A1" sqref="A1:IV16384"/>
    </sheetView>
  </sheetViews>
  <sheetFormatPr defaultColWidth="9.140625" defaultRowHeight="15"/>
  <cols>
    <col min="4" max="4" width="18.8515625" style="0" customWidth="1"/>
    <col min="5" max="5" width="68.00390625" style="0" customWidth="1"/>
    <col min="6" max="6" width="35.140625" style="0" customWidth="1"/>
    <col min="8" max="8" width="15.8515625" style="0" customWidth="1"/>
    <col min="9" max="9" width="19.28125" style="0" customWidth="1"/>
    <col min="10" max="10" width="20.140625" style="0" customWidth="1"/>
  </cols>
  <sheetData>
    <row r="1" spans="1:14" ht="60.75" thickBot="1">
      <c r="A1" s="1"/>
      <c r="B1" s="2" t="s">
        <v>0</v>
      </c>
      <c r="C1" s="3" t="s">
        <v>1</v>
      </c>
      <c r="D1" s="4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6" t="s">
        <v>8</v>
      </c>
      <c r="K1" s="7" t="s">
        <v>9</v>
      </c>
      <c r="L1" s="7" t="s">
        <v>10</v>
      </c>
      <c r="M1" s="7" t="s">
        <v>11</v>
      </c>
      <c r="N1" s="7" t="s">
        <v>12</v>
      </c>
    </row>
    <row r="2" spans="1:14" s="74" customFormat="1" ht="15.75" thickBot="1">
      <c r="A2" s="329" t="s">
        <v>13</v>
      </c>
      <c r="B2" s="65">
        <v>17</v>
      </c>
      <c r="C2" s="66"/>
      <c r="D2" s="67" t="s">
        <v>14</v>
      </c>
      <c r="E2" s="68" t="s">
        <v>15</v>
      </c>
      <c r="F2" s="68" t="s">
        <v>16</v>
      </c>
      <c r="G2" s="69">
        <v>1</v>
      </c>
      <c r="H2" s="70">
        <f>I2/1.14</f>
        <v>1842.1052631578948</v>
      </c>
      <c r="I2" s="71">
        <v>2100</v>
      </c>
      <c r="J2" s="72">
        <f>PRODUCT(G2:H2)</f>
        <v>1842.1052631578948</v>
      </c>
      <c r="K2" s="73"/>
      <c r="L2" s="73"/>
      <c r="M2" s="73"/>
      <c r="N2" s="73"/>
    </row>
    <row r="3" spans="1:14" s="84" customFormat="1" ht="15.75" thickBot="1">
      <c r="A3" s="330"/>
      <c r="B3" s="75">
        <v>18</v>
      </c>
      <c r="C3" s="76"/>
      <c r="D3" s="77" t="s">
        <v>17</v>
      </c>
      <c r="E3" s="78" t="s">
        <v>18</v>
      </c>
      <c r="F3" s="78" t="s">
        <v>19</v>
      </c>
      <c r="G3" s="79">
        <v>20</v>
      </c>
      <c r="H3" s="80">
        <f>I3/1.14</f>
        <v>219.2982456140351</v>
      </c>
      <c r="I3" s="81">
        <v>250</v>
      </c>
      <c r="J3" s="82">
        <f>PRODUCT(G3:H3)</f>
        <v>4385.964912280702</v>
      </c>
      <c r="K3" s="83"/>
      <c r="L3" s="83"/>
      <c r="M3" s="83"/>
      <c r="N3" s="83"/>
    </row>
    <row r="4" spans="1:14" s="84" customFormat="1" ht="15.75" thickBot="1">
      <c r="A4" s="330"/>
      <c r="B4" s="85">
        <v>19</v>
      </c>
      <c r="C4" s="86"/>
      <c r="D4" s="77" t="s">
        <v>20</v>
      </c>
      <c r="E4" s="78" t="s">
        <v>21</v>
      </c>
      <c r="F4" s="78" t="s">
        <v>19</v>
      </c>
      <c r="G4" s="79">
        <v>20</v>
      </c>
      <c r="H4" s="80">
        <f aca="true" t="shared" si="0" ref="H4:H67">I4/1.14</f>
        <v>263.15789473684214</v>
      </c>
      <c r="I4" s="81">
        <v>300</v>
      </c>
      <c r="J4" s="82">
        <f aca="true" t="shared" si="1" ref="J4:J67">PRODUCT(G4:H4)</f>
        <v>5263.1578947368425</v>
      </c>
      <c r="K4" s="83"/>
      <c r="L4" s="83"/>
      <c r="M4" s="83"/>
      <c r="N4" s="83"/>
    </row>
    <row r="5" spans="1:14" s="84" customFormat="1" ht="15.75" thickBot="1">
      <c r="A5" s="330"/>
      <c r="B5" s="75">
        <v>20</v>
      </c>
      <c r="C5" s="86"/>
      <c r="D5" s="77" t="s">
        <v>22</v>
      </c>
      <c r="E5" s="78" t="s">
        <v>23</v>
      </c>
      <c r="F5" s="78" t="s">
        <v>24</v>
      </c>
      <c r="G5" s="79">
        <v>20</v>
      </c>
      <c r="H5" s="80">
        <f t="shared" si="0"/>
        <v>228.07017543859652</v>
      </c>
      <c r="I5" s="81">
        <v>260</v>
      </c>
      <c r="J5" s="82">
        <f t="shared" si="1"/>
        <v>4561.40350877193</v>
      </c>
      <c r="K5" s="83"/>
      <c r="L5" s="83"/>
      <c r="M5" s="83"/>
      <c r="N5" s="83"/>
    </row>
    <row r="6" spans="1:14" s="84" customFormat="1" ht="15.75" thickBot="1">
      <c r="A6" s="330"/>
      <c r="B6" s="75">
        <v>21</v>
      </c>
      <c r="C6" s="76"/>
      <c r="D6" s="77" t="s">
        <v>25</v>
      </c>
      <c r="E6" s="78" t="s">
        <v>26</v>
      </c>
      <c r="F6" s="78" t="s">
        <v>27</v>
      </c>
      <c r="G6" s="79">
        <v>20</v>
      </c>
      <c r="H6" s="80">
        <f t="shared" si="0"/>
        <v>105.26315789473685</v>
      </c>
      <c r="I6" s="81">
        <v>120</v>
      </c>
      <c r="J6" s="82">
        <f t="shared" si="1"/>
        <v>2105.263157894737</v>
      </c>
      <c r="K6" s="83"/>
      <c r="L6" s="83"/>
      <c r="M6" s="83"/>
      <c r="N6" s="83"/>
    </row>
    <row r="7" spans="1:14" s="107" customFormat="1" ht="15.75" thickBot="1">
      <c r="A7" s="330"/>
      <c r="B7" s="287">
        <v>22</v>
      </c>
      <c r="C7" s="10"/>
      <c r="D7" s="11" t="s">
        <v>28</v>
      </c>
      <c r="E7" s="12" t="s">
        <v>29</v>
      </c>
      <c r="F7" s="288" t="s">
        <v>30</v>
      </c>
      <c r="G7" s="289">
        <v>20</v>
      </c>
      <c r="H7" s="104">
        <f t="shared" si="0"/>
        <v>122.80701754385966</v>
      </c>
      <c r="I7" s="290">
        <v>140</v>
      </c>
      <c r="J7" s="106">
        <f t="shared" si="1"/>
        <v>2456.140350877193</v>
      </c>
      <c r="K7" s="8"/>
      <c r="L7" s="8"/>
      <c r="M7" s="8"/>
      <c r="N7" s="8"/>
    </row>
    <row r="8" spans="1:14" s="107" customFormat="1" ht="15.75" thickBot="1">
      <c r="A8" s="330"/>
      <c r="B8" s="9">
        <v>23</v>
      </c>
      <c r="C8" s="10"/>
      <c r="D8" s="11" t="s">
        <v>31</v>
      </c>
      <c r="E8" s="12" t="s">
        <v>32</v>
      </c>
      <c r="F8" s="288" t="s">
        <v>33</v>
      </c>
      <c r="G8" s="289">
        <v>20</v>
      </c>
      <c r="H8" s="104">
        <f t="shared" si="0"/>
        <v>157.8947368421053</v>
      </c>
      <c r="I8" s="290">
        <v>180</v>
      </c>
      <c r="J8" s="106">
        <f t="shared" si="1"/>
        <v>3157.894736842106</v>
      </c>
      <c r="K8" s="8"/>
      <c r="L8" s="8"/>
      <c r="M8" s="8"/>
      <c r="N8" s="8"/>
    </row>
    <row r="9" spans="1:14" s="74" customFormat="1" ht="15.75" thickBot="1">
      <c r="A9" s="330"/>
      <c r="B9" s="87">
        <v>24</v>
      </c>
      <c r="C9" s="88"/>
      <c r="D9" s="89" t="s">
        <v>34</v>
      </c>
      <c r="E9" s="90" t="s">
        <v>35</v>
      </c>
      <c r="F9" s="90" t="s">
        <v>36</v>
      </c>
      <c r="G9" s="91">
        <v>1</v>
      </c>
      <c r="H9" s="70">
        <f t="shared" si="0"/>
        <v>2192.982456140351</v>
      </c>
      <c r="I9" s="92">
        <v>2500</v>
      </c>
      <c r="J9" s="72">
        <f t="shared" si="1"/>
        <v>2192.982456140351</v>
      </c>
      <c r="K9" s="73"/>
      <c r="L9" s="73"/>
      <c r="M9" s="73"/>
      <c r="N9" s="73"/>
    </row>
    <row r="10" spans="1:14" s="74" customFormat="1" ht="15.75" thickBot="1">
      <c r="A10" s="330"/>
      <c r="B10" s="93">
        <v>25</v>
      </c>
      <c r="C10" s="94"/>
      <c r="D10" s="89" t="s">
        <v>34</v>
      </c>
      <c r="E10" s="90" t="s">
        <v>37</v>
      </c>
      <c r="F10" s="90" t="s">
        <v>36</v>
      </c>
      <c r="G10" s="91">
        <v>1</v>
      </c>
      <c r="H10" s="70">
        <f t="shared" si="0"/>
        <v>3333.3333333333335</v>
      </c>
      <c r="I10" s="92">
        <v>3800</v>
      </c>
      <c r="J10" s="72">
        <f t="shared" si="1"/>
        <v>3333.3333333333335</v>
      </c>
      <c r="K10" s="73"/>
      <c r="L10" s="73"/>
      <c r="M10" s="73"/>
      <c r="N10" s="73"/>
    </row>
    <row r="11" spans="1:14" s="74" customFormat="1" ht="15.75" thickBot="1">
      <c r="A11" s="330"/>
      <c r="B11" s="87">
        <v>26</v>
      </c>
      <c r="C11" s="88"/>
      <c r="D11" s="89" t="s">
        <v>34</v>
      </c>
      <c r="E11" s="90" t="s">
        <v>38</v>
      </c>
      <c r="F11" s="90" t="s">
        <v>36</v>
      </c>
      <c r="G11" s="91">
        <v>1</v>
      </c>
      <c r="H11" s="70">
        <f t="shared" si="0"/>
        <v>1754.3859649122808</v>
      </c>
      <c r="I11" s="92">
        <v>2000</v>
      </c>
      <c r="J11" s="72">
        <f t="shared" si="1"/>
        <v>1754.3859649122808</v>
      </c>
      <c r="K11" s="73"/>
      <c r="L11" s="73"/>
      <c r="M11" s="73"/>
      <c r="N11" s="73"/>
    </row>
    <row r="12" spans="1:14" s="74" customFormat="1" ht="15.75" thickBot="1">
      <c r="A12" s="331"/>
      <c r="B12" s="95">
        <v>27</v>
      </c>
      <c r="C12" s="96"/>
      <c r="D12" s="97" t="s">
        <v>34</v>
      </c>
      <c r="E12" s="98" t="s">
        <v>39</v>
      </c>
      <c r="F12" s="98" t="s">
        <v>36</v>
      </c>
      <c r="G12" s="99">
        <v>1</v>
      </c>
      <c r="H12" s="70">
        <f t="shared" si="0"/>
        <v>2982.4561403508774</v>
      </c>
      <c r="I12" s="100">
        <v>3400</v>
      </c>
      <c r="J12" s="72">
        <f t="shared" si="1"/>
        <v>2982.4561403508774</v>
      </c>
      <c r="K12" s="73"/>
      <c r="L12" s="73"/>
      <c r="M12" s="73"/>
      <c r="N12" s="73"/>
    </row>
    <row r="13" spans="1:14" s="159" customFormat="1" ht="24.75" thickBot="1">
      <c r="A13" s="279" t="s">
        <v>40</v>
      </c>
      <c r="B13" s="280">
        <v>34</v>
      </c>
      <c r="C13" s="281">
        <v>2007</v>
      </c>
      <c r="D13" s="282" t="s">
        <v>41</v>
      </c>
      <c r="E13" s="283" t="s">
        <v>42</v>
      </c>
      <c r="F13" s="284" t="s">
        <v>43</v>
      </c>
      <c r="G13" s="285">
        <v>12</v>
      </c>
      <c r="H13" s="155">
        <f t="shared" si="0"/>
        <v>1140.3508771929826</v>
      </c>
      <c r="I13" s="286">
        <v>1300</v>
      </c>
      <c r="J13" s="157">
        <f t="shared" si="1"/>
        <v>13684.21052631579</v>
      </c>
      <c r="K13" s="158"/>
      <c r="L13" s="158"/>
      <c r="M13" s="158"/>
      <c r="N13" s="158"/>
    </row>
    <row r="14" spans="1:14" s="159" customFormat="1" ht="15.75" thickBot="1">
      <c r="A14" s="332" t="s">
        <v>44</v>
      </c>
      <c r="B14" s="262">
        <v>48</v>
      </c>
      <c r="C14" s="263"/>
      <c r="D14" s="264" t="s">
        <v>45</v>
      </c>
      <c r="E14" s="265" t="s">
        <v>46</v>
      </c>
      <c r="F14" s="265" t="s">
        <v>47</v>
      </c>
      <c r="G14" s="266">
        <v>1</v>
      </c>
      <c r="H14" s="155">
        <f t="shared" si="0"/>
        <v>1315.7894736842106</v>
      </c>
      <c r="I14" s="267">
        <v>1500</v>
      </c>
      <c r="J14" s="157">
        <f t="shared" si="1"/>
        <v>1315.7894736842106</v>
      </c>
      <c r="K14" s="158"/>
      <c r="L14" s="158"/>
      <c r="M14" s="158"/>
      <c r="N14" s="158"/>
    </row>
    <row r="15" spans="1:14" s="159" customFormat="1" ht="15.75" thickBot="1">
      <c r="A15" s="333"/>
      <c r="B15" s="196">
        <v>49</v>
      </c>
      <c r="C15" s="214"/>
      <c r="D15" s="268" t="s">
        <v>48</v>
      </c>
      <c r="E15" s="269" t="s">
        <v>49</v>
      </c>
      <c r="F15" s="269" t="s">
        <v>50</v>
      </c>
      <c r="G15" s="270">
        <v>1</v>
      </c>
      <c r="H15" s="155">
        <f t="shared" si="0"/>
        <v>2631.5789473684213</v>
      </c>
      <c r="I15" s="166">
        <v>3000</v>
      </c>
      <c r="J15" s="157">
        <f t="shared" si="1"/>
        <v>2631.5789473684213</v>
      </c>
      <c r="K15" s="158"/>
      <c r="L15" s="158"/>
      <c r="M15" s="158"/>
      <c r="N15" s="158"/>
    </row>
    <row r="16" spans="1:14" s="159" customFormat="1" ht="15.75" thickBot="1">
      <c r="A16" s="333"/>
      <c r="B16" s="271">
        <v>50</v>
      </c>
      <c r="C16" s="214"/>
      <c r="D16" s="268" t="s">
        <v>51</v>
      </c>
      <c r="E16" s="269" t="s">
        <v>52</v>
      </c>
      <c r="F16" s="269" t="s">
        <v>53</v>
      </c>
      <c r="G16" s="270">
        <v>1</v>
      </c>
      <c r="H16" s="155">
        <f t="shared" si="0"/>
        <v>1754.3859649122808</v>
      </c>
      <c r="I16" s="166">
        <v>2000</v>
      </c>
      <c r="J16" s="157">
        <f t="shared" si="1"/>
        <v>1754.3859649122808</v>
      </c>
      <c r="K16" s="158"/>
      <c r="L16" s="158"/>
      <c r="M16" s="158"/>
      <c r="N16" s="158"/>
    </row>
    <row r="17" spans="1:14" s="159" customFormat="1" ht="15.75" thickBot="1">
      <c r="A17" s="333"/>
      <c r="B17" s="203">
        <v>51</v>
      </c>
      <c r="C17" s="272"/>
      <c r="D17" s="268" t="s">
        <v>54</v>
      </c>
      <c r="E17" s="269" t="s">
        <v>55</v>
      </c>
      <c r="F17" s="269" t="s">
        <v>56</v>
      </c>
      <c r="G17" s="273">
        <v>1</v>
      </c>
      <c r="H17" s="155">
        <f t="shared" si="0"/>
        <v>3947.368421052632</v>
      </c>
      <c r="I17" s="166">
        <v>4500</v>
      </c>
      <c r="J17" s="157">
        <f t="shared" si="1"/>
        <v>3947.368421052632</v>
      </c>
      <c r="K17" s="158"/>
      <c r="L17" s="158"/>
      <c r="M17" s="158"/>
      <c r="N17" s="158"/>
    </row>
    <row r="18" spans="1:14" s="159" customFormat="1" ht="15.75" thickBot="1">
      <c r="A18" s="333"/>
      <c r="B18" s="271">
        <v>52</v>
      </c>
      <c r="C18" s="214"/>
      <c r="D18" s="268" t="s">
        <v>57</v>
      </c>
      <c r="E18" s="269" t="s">
        <v>58</v>
      </c>
      <c r="F18" s="269" t="s">
        <v>59</v>
      </c>
      <c r="G18" s="270">
        <v>1</v>
      </c>
      <c r="H18" s="155">
        <f t="shared" si="0"/>
        <v>1140.3508771929826</v>
      </c>
      <c r="I18" s="166">
        <v>1300</v>
      </c>
      <c r="J18" s="157">
        <f t="shared" si="1"/>
        <v>1140.3508771929826</v>
      </c>
      <c r="K18" s="158"/>
      <c r="L18" s="158"/>
      <c r="M18" s="158"/>
      <c r="N18" s="158"/>
    </row>
    <row r="19" spans="1:14" s="159" customFormat="1" ht="15.75" thickBot="1">
      <c r="A19" s="333"/>
      <c r="B19" s="196">
        <v>53</v>
      </c>
      <c r="C19" s="214"/>
      <c r="D19" s="268" t="s">
        <v>60</v>
      </c>
      <c r="E19" s="269" t="s">
        <v>61</v>
      </c>
      <c r="F19" s="269" t="s">
        <v>62</v>
      </c>
      <c r="G19" s="270">
        <v>1</v>
      </c>
      <c r="H19" s="155">
        <f t="shared" si="0"/>
        <v>3070.1754385964914</v>
      </c>
      <c r="I19" s="166">
        <v>3500</v>
      </c>
      <c r="J19" s="157">
        <f t="shared" si="1"/>
        <v>3070.1754385964914</v>
      </c>
      <c r="K19" s="158"/>
      <c r="L19" s="158"/>
      <c r="M19" s="158"/>
      <c r="N19" s="158"/>
    </row>
    <row r="20" spans="1:14" s="159" customFormat="1" ht="15.75" thickBot="1">
      <c r="A20" s="333"/>
      <c r="B20" s="271">
        <v>54</v>
      </c>
      <c r="C20" s="214"/>
      <c r="D20" s="268" t="s">
        <v>63</v>
      </c>
      <c r="E20" s="269" t="s">
        <v>64</v>
      </c>
      <c r="F20" s="269" t="s">
        <v>65</v>
      </c>
      <c r="G20" s="270">
        <v>1</v>
      </c>
      <c r="H20" s="155">
        <f t="shared" si="0"/>
        <v>1052.6315789473686</v>
      </c>
      <c r="I20" s="166">
        <v>1200</v>
      </c>
      <c r="J20" s="157">
        <f t="shared" si="1"/>
        <v>1052.6315789473686</v>
      </c>
      <c r="K20" s="158"/>
      <c r="L20" s="158"/>
      <c r="M20" s="158"/>
      <c r="N20" s="158"/>
    </row>
    <row r="21" spans="1:14" s="159" customFormat="1" ht="15.75" thickBot="1">
      <c r="A21" s="333"/>
      <c r="B21" s="196">
        <v>55</v>
      </c>
      <c r="C21" s="214"/>
      <c r="D21" s="268" t="s">
        <v>66</v>
      </c>
      <c r="E21" s="269" t="s">
        <v>67</v>
      </c>
      <c r="F21" s="269" t="s">
        <v>68</v>
      </c>
      <c r="G21" s="270">
        <v>1</v>
      </c>
      <c r="H21" s="155">
        <f t="shared" si="0"/>
        <v>1315.7894736842106</v>
      </c>
      <c r="I21" s="166">
        <v>1500</v>
      </c>
      <c r="J21" s="157">
        <f t="shared" si="1"/>
        <v>1315.7894736842106</v>
      </c>
      <c r="K21" s="158"/>
      <c r="L21" s="158"/>
      <c r="M21" s="158"/>
      <c r="N21" s="158"/>
    </row>
    <row r="22" spans="1:14" s="159" customFormat="1" ht="15.75" thickBot="1">
      <c r="A22" s="333"/>
      <c r="B22" s="271">
        <v>56</v>
      </c>
      <c r="C22" s="214"/>
      <c r="D22" s="268" t="s">
        <v>69</v>
      </c>
      <c r="E22" s="269" t="s">
        <v>70</v>
      </c>
      <c r="F22" s="269" t="s">
        <v>71</v>
      </c>
      <c r="G22" s="270">
        <v>1</v>
      </c>
      <c r="H22" s="155">
        <f t="shared" si="0"/>
        <v>1491.2280701754387</v>
      </c>
      <c r="I22" s="166">
        <v>1700</v>
      </c>
      <c r="J22" s="157">
        <f t="shared" si="1"/>
        <v>1491.2280701754387</v>
      </c>
      <c r="K22" s="158"/>
      <c r="L22" s="158"/>
      <c r="M22" s="158"/>
      <c r="N22" s="158"/>
    </row>
    <row r="23" spans="1:14" s="159" customFormat="1" ht="15.75" thickBot="1">
      <c r="A23" s="333"/>
      <c r="B23" s="196">
        <v>57</v>
      </c>
      <c r="C23" s="214"/>
      <c r="D23" s="268" t="s">
        <v>72</v>
      </c>
      <c r="E23" s="269" t="s">
        <v>73</v>
      </c>
      <c r="F23" s="269" t="s">
        <v>74</v>
      </c>
      <c r="G23" s="270">
        <v>1</v>
      </c>
      <c r="H23" s="155">
        <f t="shared" si="0"/>
        <v>3508.7719298245615</v>
      </c>
      <c r="I23" s="166">
        <v>4000</v>
      </c>
      <c r="J23" s="157">
        <f t="shared" si="1"/>
        <v>3508.7719298245615</v>
      </c>
      <c r="K23" s="158"/>
      <c r="L23" s="158"/>
      <c r="M23" s="158"/>
      <c r="N23" s="158"/>
    </row>
    <row r="24" spans="1:14" s="159" customFormat="1" ht="15.75" thickBot="1">
      <c r="A24" s="333"/>
      <c r="B24" s="271">
        <v>58</v>
      </c>
      <c r="C24" s="214"/>
      <c r="D24" s="268" t="s">
        <v>75</v>
      </c>
      <c r="E24" s="269" t="s">
        <v>76</v>
      </c>
      <c r="F24" s="269" t="s">
        <v>77</v>
      </c>
      <c r="G24" s="270">
        <v>1</v>
      </c>
      <c r="H24" s="155">
        <f t="shared" si="0"/>
        <v>3508.7719298245615</v>
      </c>
      <c r="I24" s="166">
        <v>4000</v>
      </c>
      <c r="J24" s="157">
        <f t="shared" si="1"/>
        <v>3508.7719298245615</v>
      </c>
      <c r="K24" s="158"/>
      <c r="L24" s="158"/>
      <c r="M24" s="158"/>
      <c r="N24" s="158"/>
    </row>
    <row r="25" spans="1:14" s="159" customFormat="1" ht="15.75" thickBot="1">
      <c r="A25" s="333"/>
      <c r="B25" s="271">
        <v>60</v>
      </c>
      <c r="C25" s="214"/>
      <c r="D25" s="268" t="s">
        <v>78</v>
      </c>
      <c r="E25" s="269" t="s">
        <v>79</v>
      </c>
      <c r="F25" s="269" t="s">
        <v>80</v>
      </c>
      <c r="G25" s="270">
        <v>1</v>
      </c>
      <c r="H25" s="155">
        <f t="shared" si="0"/>
        <v>1140.3508771929826</v>
      </c>
      <c r="I25" s="166">
        <v>1300</v>
      </c>
      <c r="J25" s="157">
        <f t="shared" si="1"/>
        <v>1140.3508771929826</v>
      </c>
      <c r="K25" s="158"/>
      <c r="L25" s="158"/>
      <c r="M25" s="158"/>
      <c r="N25" s="158"/>
    </row>
    <row r="26" spans="1:14" s="159" customFormat="1" ht="15.75" thickBot="1">
      <c r="A26" s="333"/>
      <c r="B26" s="196">
        <v>61</v>
      </c>
      <c r="C26" s="214"/>
      <c r="D26" s="268" t="s">
        <v>81</v>
      </c>
      <c r="E26" s="269" t="s">
        <v>82</v>
      </c>
      <c r="F26" s="269" t="s">
        <v>83</v>
      </c>
      <c r="G26" s="270">
        <v>1</v>
      </c>
      <c r="H26" s="155">
        <f t="shared" si="0"/>
        <v>3070.1754385964914</v>
      </c>
      <c r="I26" s="166">
        <v>3500</v>
      </c>
      <c r="J26" s="157">
        <f t="shared" si="1"/>
        <v>3070.1754385964914</v>
      </c>
      <c r="K26" s="158"/>
      <c r="L26" s="158"/>
      <c r="M26" s="158"/>
      <c r="N26" s="158"/>
    </row>
    <row r="27" spans="1:14" s="159" customFormat="1" ht="15.75" thickBot="1">
      <c r="A27" s="333"/>
      <c r="B27" s="271">
        <v>62</v>
      </c>
      <c r="C27" s="214"/>
      <c r="D27" s="268" t="s">
        <v>84</v>
      </c>
      <c r="E27" s="269" t="s">
        <v>85</v>
      </c>
      <c r="F27" s="269" t="s">
        <v>86</v>
      </c>
      <c r="G27" s="270">
        <v>1</v>
      </c>
      <c r="H27" s="155">
        <f t="shared" si="0"/>
        <v>2192.982456140351</v>
      </c>
      <c r="I27" s="166">
        <v>2500</v>
      </c>
      <c r="J27" s="157">
        <f t="shared" si="1"/>
        <v>2192.982456140351</v>
      </c>
      <c r="K27" s="158"/>
      <c r="L27" s="158"/>
      <c r="M27" s="158"/>
      <c r="N27" s="158"/>
    </row>
    <row r="28" spans="1:14" s="159" customFormat="1" ht="15.75" thickBot="1">
      <c r="A28" s="333"/>
      <c r="B28" s="203">
        <v>63</v>
      </c>
      <c r="C28" s="272"/>
      <c r="D28" s="268" t="s">
        <v>87</v>
      </c>
      <c r="E28" s="269" t="s">
        <v>88</v>
      </c>
      <c r="F28" s="269" t="s">
        <v>89</v>
      </c>
      <c r="G28" s="273">
        <v>1</v>
      </c>
      <c r="H28" s="155">
        <f t="shared" si="0"/>
        <v>8771.929824561405</v>
      </c>
      <c r="I28" s="166">
        <v>10000</v>
      </c>
      <c r="J28" s="157">
        <f t="shared" si="1"/>
        <v>8771.929824561405</v>
      </c>
      <c r="K28" s="158"/>
      <c r="L28" s="158"/>
      <c r="M28" s="158"/>
      <c r="N28" s="158"/>
    </row>
    <row r="29" spans="1:14" s="159" customFormat="1" ht="15.75" thickBot="1">
      <c r="A29" s="333"/>
      <c r="B29" s="271">
        <v>64</v>
      </c>
      <c r="C29" s="214"/>
      <c r="D29" s="268" t="s">
        <v>90</v>
      </c>
      <c r="E29" s="269" t="s">
        <v>91</v>
      </c>
      <c r="F29" s="269" t="s">
        <v>92</v>
      </c>
      <c r="G29" s="270">
        <v>1</v>
      </c>
      <c r="H29" s="155">
        <f t="shared" si="0"/>
        <v>1754.3859649122808</v>
      </c>
      <c r="I29" s="166">
        <v>2000</v>
      </c>
      <c r="J29" s="157">
        <f t="shared" si="1"/>
        <v>1754.3859649122808</v>
      </c>
      <c r="K29" s="158"/>
      <c r="L29" s="158"/>
      <c r="M29" s="158"/>
      <c r="N29" s="158"/>
    </row>
    <row r="30" spans="1:14" s="159" customFormat="1" ht="15.75" thickBot="1">
      <c r="A30" s="333"/>
      <c r="B30" s="196">
        <v>65</v>
      </c>
      <c r="C30" s="214"/>
      <c r="D30" s="268" t="s">
        <v>93</v>
      </c>
      <c r="E30" s="269" t="s">
        <v>94</v>
      </c>
      <c r="F30" s="269" t="s">
        <v>95</v>
      </c>
      <c r="G30" s="270">
        <v>1</v>
      </c>
      <c r="H30" s="155">
        <f t="shared" si="0"/>
        <v>1754.3859649122808</v>
      </c>
      <c r="I30" s="166">
        <v>2000</v>
      </c>
      <c r="J30" s="157">
        <f t="shared" si="1"/>
        <v>1754.3859649122808</v>
      </c>
      <c r="K30" s="168"/>
      <c r="L30" s="168"/>
      <c r="M30" s="168"/>
      <c r="N30" s="168"/>
    </row>
    <row r="31" spans="1:14" s="159" customFormat="1" ht="15.75" thickBot="1">
      <c r="A31" s="333"/>
      <c r="B31" s="271">
        <v>66</v>
      </c>
      <c r="C31" s="214"/>
      <c r="D31" s="268" t="s">
        <v>96</v>
      </c>
      <c r="E31" s="269" t="s">
        <v>97</v>
      </c>
      <c r="F31" s="269" t="s">
        <v>98</v>
      </c>
      <c r="G31" s="270">
        <v>1</v>
      </c>
      <c r="H31" s="155">
        <f t="shared" si="0"/>
        <v>3508.7719298245615</v>
      </c>
      <c r="I31" s="166">
        <v>4000</v>
      </c>
      <c r="J31" s="157">
        <f t="shared" si="1"/>
        <v>3508.7719298245615</v>
      </c>
      <c r="K31" s="167"/>
      <c r="L31" s="167"/>
      <c r="M31" s="167"/>
      <c r="N31" s="167"/>
    </row>
    <row r="32" spans="1:14" s="159" customFormat="1" ht="15.75" thickBot="1">
      <c r="A32" s="333"/>
      <c r="B32" s="203">
        <v>67</v>
      </c>
      <c r="C32" s="272"/>
      <c r="D32" s="268" t="s">
        <v>99</v>
      </c>
      <c r="E32" s="269" t="s">
        <v>100</v>
      </c>
      <c r="F32" s="269" t="s">
        <v>101</v>
      </c>
      <c r="G32" s="273">
        <v>1</v>
      </c>
      <c r="H32" s="155">
        <f t="shared" si="0"/>
        <v>6140.350877192983</v>
      </c>
      <c r="I32" s="166">
        <v>7000</v>
      </c>
      <c r="J32" s="157">
        <f t="shared" si="1"/>
        <v>6140.350877192983</v>
      </c>
      <c r="K32" s="158"/>
      <c r="L32" s="158"/>
      <c r="M32" s="158"/>
      <c r="N32" s="158"/>
    </row>
    <row r="33" spans="1:14" s="159" customFormat="1" ht="15.75" thickBot="1">
      <c r="A33" s="333"/>
      <c r="B33" s="271">
        <v>68</v>
      </c>
      <c r="C33" s="214"/>
      <c r="D33" s="268" t="s">
        <v>102</v>
      </c>
      <c r="E33" s="269" t="s">
        <v>103</v>
      </c>
      <c r="F33" s="269" t="s">
        <v>104</v>
      </c>
      <c r="G33" s="270">
        <v>1</v>
      </c>
      <c r="H33" s="155">
        <f t="shared" si="0"/>
        <v>1578.9473684210527</v>
      </c>
      <c r="I33" s="166">
        <v>1800</v>
      </c>
      <c r="J33" s="157">
        <f t="shared" si="1"/>
        <v>1578.9473684210527</v>
      </c>
      <c r="K33" s="158"/>
      <c r="L33" s="158"/>
      <c r="M33" s="158"/>
      <c r="N33" s="158"/>
    </row>
    <row r="34" spans="1:14" s="159" customFormat="1" ht="15.75" thickBot="1">
      <c r="A34" s="333"/>
      <c r="B34" s="196">
        <v>69</v>
      </c>
      <c r="C34" s="214"/>
      <c r="D34" s="268" t="s">
        <v>105</v>
      </c>
      <c r="E34" s="269" t="s">
        <v>106</v>
      </c>
      <c r="F34" s="269" t="s">
        <v>107</v>
      </c>
      <c r="G34" s="270">
        <v>1</v>
      </c>
      <c r="H34" s="155">
        <f t="shared" si="0"/>
        <v>1403.5087719298247</v>
      </c>
      <c r="I34" s="166">
        <v>1600</v>
      </c>
      <c r="J34" s="157">
        <f t="shared" si="1"/>
        <v>1403.5087719298247</v>
      </c>
      <c r="K34" s="158"/>
      <c r="L34" s="158"/>
      <c r="M34" s="158"/>
      <c r="N34" s="158"/>
    </row>
    <row r="35" spans="1:14" s="159" customFormat="1" ht="15.75" thickBot="1">
      <c r="A35" s="333"/>
      <c r="B35" s="271">
        <v>70</v>
      </c>
      <c r="C35" s="214"/>
      <c r="D35" s="268" t="s">
        <v>108</v>
      </c>
      <c r="E35" s="269" t="s">
        <v>109</v>
      </c>
      <c r="F35" s="269" t="s">
        <v>110</v>
      </c>
      <c r="G35" s="270">
        <v>1</v>
      </c>
      <c r="H35" s="155">
        <f t="shared" si="0"/>
        <v>2807.0175438596493</v>
      </c>
      <c r="I35" s="166">
        <v>3200</v>
      </c>
      <c r="J35" s="157">
        <f t="shared" si="1"/>
        <v>2807.0175438596493</v>
      </c>
      <c r="K35" s="158"/>
      <c r="L35" s="158"/>
      <c r="M35" s="158"/>
      <c r="N35" s="158"/>
    </row>
    <row r="36" spans="1:14" s="159" customFormat="1" ht="15.75" thickBot="1">
      <c r="A36" s="333"/>
      <c r="B36" s="196">
        <v>71</v>
      </c>
      <c r="C36" s="214"/>
      <c r="D36" s="268" t="s">
        <v>111</v>
      </c>
      <c r="E36" s="269" t="s">
        <v>112</v>
      </c>
      <c r="F36" s="269" t="s">
        <v>113</v>
      </c>
      <c r="G36" s="270">
        <v>1</v>
      </c>
      <c r="H36" s="155">
        <f t="shared" si="0"/>
        <v>2631.5789473684213</v>
      </c>
      <c r="I36" s="166">
        <v>3000</v>
      </c>
      <c r="J36" s="157">
        <f t="shared" si="1"/>
        <v>2631.5789473684213</v>
      </c>
      <c r="K36" s="158"/>
      <c r="L36" s="158"/>
      <c r="M36" s="158"/>
      <c r="N36" s="158"/>
    </row>
    <row r="37" spans="1:14" s="159" customFormat="1" ht="15.75" thickBot="1">
      <c r="A37" s="333"/>
      <c r="B37" s="196">
        <v>73</v>
      </c>
      <c r="C37" s="214"/>
      <c r="D37" s="268" t="s">
        <v>114</v>
      </c>
      <c r="E37" s="269" t="s">
        <v>115</v>
      </c>
      <c r="F37" s="269" t="s">
        <v>116</v>
      </c>
      <c r="G37" s="270">
        <v>1</v>
      </c>
      <c r="H37" s="155">
        <f t="shared" si="0"/>
        <v>1491.2280701754387</v>
      </c>
      <c r="I37" s="166">
        <v>1700</v>
      </c>
      <c r="J37" s="157">
        <f t="shared" si="1"/>
        <v>1491.2280701754387</v>
      </c>
      <c r="K37" s="158"/>
      <c r="L37" s="158"/>
      <c r="M37" s="158"/>
      <c r="N37" s="158"/>
    </row>
    <row r="38" spans="1:14" s="159" customFormat="1" ht="15.75" thickBot="1">
      <c r="A38" s="334"/>
      <c r="B38" s="274">
        <v>74</v>
      </c>
      <c r="C38" s="275"/>
      <c r="D38" s="276" t="s">
        <v>117</v>
      </c>
      <c r="E38" s="277" t="s">
        <v>118</v>
      </c>
      <c r="F38" s="277" t="s">
        <v>119</v>
      </c>
      <c r="G38" s="278">
        <v>1</v>
      </c>
      <c r="H38" s="155">
        <f t="shared" si="0"/>
        <v>877.1929824561404</v>
      </c>
      <c r="I38" s="165">
        <v>1000</v>
      </c>
      <c r="J38" s="157">
        <f t="shared" si="1"/>
        <v>877.1929824561404</v>
      </c>
      <c r="K38" s="158"/>
      <c r="L38" s="158"/>
      <c r="M38" s="158"/>
      <c r="N38" s="158"/>
    </row>
    <row r="39" spans="1:14" s="107" customFormat="1" ht="15.75" thickBot="1">
      <c r="A39" s="329" t="s">
        <v>120</v>
      </c>
      <c r="B39" s="291"/>
      <c r="C39" s="292"/>
      <c r="D39" s="293" t="s">
        <v>121</v>
      </c>
      <c r="E39" s="294" t="s">
        <v>122</v>
      </c>
      <c r="F39" s="294" t="s">
        <v>123</v>
      </c>
      <c r="G39" s="295">
        <v>20</v>
      </c>
      <c r="H39" s="104">
        <f t="shared" si="0"/>
        <v>416.6666666666667</v>
      </c>
      <c r="I39" s="296">
        <v>475</v>
      </c>
      <c r="J39" s="106">
        <f t="shared" si="1"/>
        <v>8333.333333333334</v>
      </c>
      <c r="K39" s="8"/>
      <c r="L39" s="8"/>
      <c r="M39" s="8"/>
      <c r="N39" s="8"/>
    </row>
    <row r="40" spans="1:14" s="186" customFormat="1" ht="15.75" thickBot="1">
      <c r="A40" s="330"/>
      <c r="B40" s="230"/>
      <c r="C40" s="231"/>
      <c r="D40" s="259" t="s">
        <v>124</v>
      </c>
      <c r="E40" s="241" t="s">
        <v>125</v>
      </c>
      <c r="F40" s="242" t="s">
        <v>126</v>
      </c>
      <c r="G40" s="234">
        <v>30</v>
      </c>
      <c r="H40" s="182">
        <f t="shared" si="0"/>
        <v>163.1578947368421</v>
      </c>
      <c r="I40" s="243">
        <v>186</v>
      </c>
      <c r="J40" s="184">
        <f t="shared" si="1"/>
        <v>4894.736842105263</v>
      </c>
      <c r="K40" s="185"/>
      <c r="L40" s="185"/>
      <c r="M40" s="185"/>
      <c r="N40" s="185"/>
    </row>
    <row r="41" spans="1:14" s="159" customFormat="1" ht="15.75" thickBot="1">
      <c r="A41" s="330"/>
      <c r="B41" s="196"/>
      <c r="C41" s="214"/>
      <c r="D41" s="174" t="s">
        <v>127</v>
      </c>
      <c r="E41" s="222" t="s">
        <v>128</v>
      </c>
      <c r="F41" s="238" t="s">
        <v>129</v>
      </c>
      <c r="G41" s="217">
        <v>20</v>
      </c>
      <c r="H41" s="155">
        <f t="shared" si="0"/>
        <v>561.4035087719299</v>
      </c>
      <c r="I41" s="239">
        <f>G41*32</f>
        <v>640</v>
      </c>
      <c r="J41" s="157">
        <f t="shared" si="1"/>
        <v>11228.070175438597</v>
      </c>
      <c r="K41" s="158"/>
      <c r="L41" s="158"/>
      <c r="M41" s="158"/>
      <c r="N41" s="158"/>
    </row>
    <row r="42" spans="1:14" s="159" customFormat="1" ht="15.75" thickBot="1">
      <c r="A42" s="330"/>
      <c r="B42" s="196"/>
      <c r="C42" s="214"/>
      <c r="D42" s="260" t="s">
        <v>130</v>
      </c>
      <c r="E42" s="222" t="s">
        <v>131</v>
      </c>
      <c r="F42" s="225" t="s">
        <v>132</v>
      </c>
      <c r="G42" s="217">
        <v>10</v>
      </c>
      <c r="H42" s="155">
        <f t="shared" si="0"/>
        <v>280.70175438596493</v>
      </c>
      <c r="I42" s="239">
        <f>G42*32</f>
        <v>320</v>
      </c>
      <c r="J42" s="157">
        <f t="shared" si="1"/>
        <v>2807.0175438596493</v>
      </c>
      <c r="K42" s="158"/>
      <c r="L42" s="158"/>
      <c r="M42" s="158"/>
      <c r="N42" s="158"/>
    </row>
    <row r="43" spans="1:14" s="159" customFormat="1" ht="15.75" thickBot="1">
      <c r="A43" s="330"/>
      <c r="B43" s="196"/>
      <c r="C43" s="214"/>
      <c r="D43" s="261" t="s">
        <v>133</v>
      </c>
      <c r="E43" s="222" t="s">
        <v>134</v>
      </c>
      <c r="F43" s="225" t="s">
        <v>132</v>
      </c>
      <c r="G43" s="217">
        <v>10</v>
      </c>
      <c r="H43" s="155">
        <f t="shared" si="0"/>
        <v>280.70175438596493</v>
      </c>
      <c r="I43" s="239">
        <f>G43*32</f>
        <v>320</v>
      </c>
      <c r="J43" s="157">
        <f t="shared" si="1"/>
        <v>2807.0175438596493</v>
      </c>
      <c r="K43" s="158"/>
      <c r="L43" s="158"/>
      <c r="M43" s="158"/>
      <c r="N43" s="158"/>
    </row>
    <row r="44" spans="1:14" s="107" customFormat="1" ht="15.75" thickBot="1">
      <c r="A44" s="330"/>
      <c r="B44" s="9"/>
      <c r="C44" s="10"/>
      <c r="D44" s="13" t="s">
        <v>135</v>
      </c>
      <c r="E44" s="15" t="s">
        <v>136</v>
      </c>
      <c r="F44" s="15" t="s">
        <v>137</v>
      </c>
      <c r="G44" s="14">
        <v>40</v>
      </c>
      <c r="H44" s="104">
        <f t="shared" si="0"/>
        <v>438.5964912280702</v>
      </c>
      <c r="I44" s="105">
        <v>500</v>
      </c>
      <c r="J44" s="106">
        <f t="shared" si="1"/>
        <v>17543.85964912281</v>
      </c>
      <c r="K44" s="8"/>
      <c r="L44" s="8"/>
      <c r="M44" s="8"/>
      <c r="N44" s="8"/>
    </row>
    <row r="45" spans="1:14" s="107" customFormat="1" ht="15.75" thickBot="1">
      <c r="A45" s="330"/>
      <c r="B45" s="9"/>
      <c r="C45" s="10"/>
      <c r="D45" s="289" t="s">
        <v>138</v>
      </c>
      <c r="E45" s="297" t="s">
        <v>139</v>
      </c>
      <c r="F45" s="297" t="s">
        <v>140</v>
      </c>
      <c r="G45" s="14">
        <v>10</v>
      </c>
      <c r="H45" s="104">
        <f t="shared" si="0"/>
        <v>228.07017543859652</v>
      </c>
      <c r="I45" s="105">
        <v>260</v>
      </c>
      <c r="J45" s="106">
        <f t="shared" si="1"/>
        <v>2280.701754385965</v>
      </c>
      <c r="K45" s="8"/>
      <c r="L45" s="8"/>
      <c r="M45" s="8"/>
      <c r="N45" s="8"/>
    </row>
    <row r="46" spans="1:14" s="186" customFormat="1" ht="15.75" thickBot="1">
      <c r="A46" s="330"/>
      <c r="B46" s="230"/>
      <c r="C46" s="231"/>
      <c r="D46" s="256">
        <v>8090310400</v>
      </c>
      <c r="E46" s="233" t="s">
        <v>141</v>
      </c>
      <c r="F46" s="233" t="s">
        <v>142</v>
      </c>
      <c r="G46" s="234">
        <v>25</v>
      </c>
      <c r="H46" s="182">
        <f t="shared" si="0"/>
        <v>175.43859649122808</v>
      </c>
      <c r="I46" s="243">
        <v>200</v>
      </c>
      <c r="J46" s="184">
        <f t="shared" si="1"/>
        <v>4385.964912280702</v>
      </c>
      <c r="K46" s="185"/>
      <c r="L46" s="185"/>
      <c r="M46" s="185"/>
      <c r="N46" s="185"/>
    </row>
    <row r="47" spans="1:14" s="186" customFormat="1" ht="15.75" thickBot="1">
      <c r="A47" s="330"/>
      <c r="B47" s="230"/>
      <c r="C47" s="231"/>
      <c r="D47" s="256" t="s">
        <v>143</v>
      </c>
      <c r="E47" s="233" t="s">
        <v>144</v>
      </c>
      <c r="F47" s="233" t="s">
        <v>145</v>
      </c>
      <c r="G47" s="234">
        <v>40</v>
      </c>
      <c r="H47" s="182">
        <f t="shared" si="0"/>
        <v>789.4736842105264</v>
      </c>
      <c r="I47" s="243">
        <v>900</v>
      </c>
      <c r="J47" s="184">
        <f t="shared" si="1"/>
        <v>31578.947368421053</v>
      </c>
      <c r="K47" s="185"/>
      <c r="L47" s="185"/>
      <c r="M47" s="185"/>
      <c r="N47" s="185"/>
    </row>
    <row r="48" spans="1:14" s="186" customFormat="1" ht="15.75" thickBot="1">
      <c r="A48" s="330"/>
      <c r="B48" s="230"/>
      <c r="C48" s="231"/>
      <c r="D48" s="256" t="s">
        <v>146</v>
      </c>
      <c r="E48" s="233" t="s">
        <v>147</v>
      </c>
      <c r="F48" s="233" t="s">
        <v>148</v>
      </c>
      <c r="G48" s="234">
        <v>20</v>
      </c>
      <c r="H48" s="182">
        <f t="shared" si="0"/>
        <v>307.01754385964915</v>
      </c>
      <c r="I48" s="243">
        <v>350</v>
      </c>
      <c r="J48" s="184">
        <f t="shared" si="1"/>
        <v>6140.350877192983</v>
      </c>
      <c r="K48" s="185"/>
      <c r="L48" s="185"/>
      <c r="M48" s="185"/>
      <c r="N48" s="185"/>
    </row>
    <row r="49" spans="1:14" s="159" customFormat="1" ht="15.75" thickBot="1">
      <c r="A49" s="330"/>
      <c r="B49" s="196"/>
      <c r="C49" s="214"/>
      <c r="D49" s="257" t="s">
        <v>149</v>
      </c>
      <c r="E49" s="222" t="s">
        <v>150</v>
      </c>
      <c r="F49" s="225" t="s">
        <v>151</v>
      </c>
      <c r="G49" s="217">
        <v>8</v>
      </c>
      <c r="H49" s="155">
        <f t="shared" si="0"/>
        <v>224.56140350877195</v>
      </c>
      <c r="I49" s="239">
        <f>G49*32</f>
        <v>256</v>
      </c>
      <c r="J49" s="157">
        <f t="shared" si="1"/>
        <v>1796.4912280701756</v>
      </c>
      <c r="K49" s="158"/>
      <c r="L49" s="158"/>
      <c r="M49" s="158"/>
      <c r="N49" s="158"/>
    </row>
    <row r="50" spans="1:14" s="159" customFormat="1" ht="15.75" thickBot="1">
      <c r="A50" s="330"/>
      <c r="B50" s="196"/>
      <c r="C50" s="214"/>
      <c r="D50" s="258" t="s">
        <v>152</v>
      </c>
      <c r="E50" s="222" t="s">
        <v>153</v>
      </c>
      <c r="F50" s="225" t="s">
        <v>154</v>
      </c>
      <c r="G50" s="217">
        <v>4</v>
      </c>
      <c r="H50" s="155">
        <f t="shared" si="0"/>
        <v>684.2105263157895</v>
      </c>
      <c r="I50" s="239">
        <v>780</v>
      </c>
      <c r="J50" s="157">
        <f t="shared" si="1"/>
        <v>2736.842105263158</v>
      </c>
      <c r="K50" s="158"/>
      <c r="L50" s="158"/>
      <c r="M50" s="158"/>
      <c r="N50" s="158"/>
    </row>
    <row r="51" spans="1:14" s="186" customFormat="1" ht="15.75" thickBot="1">
      <c r="A51" s="330"/>
      <c r="B51" s="230"/>
      <c r="C51" s="231"/>
      <c r="D51" s="240" t="s">
        <v>155</v>
      </c>
      <c r="E51" s="241" t="s">
        <v>156</v>
      </c>
      <c r="F51" s="242" t="s">
        <v>157</v>
      </c>
      <c r="G51" s="234">
        <v>10</v>
      </c>
      <c r="H51" s="182">
        <f t="shared" si="0"/>
        <v>221.0526315789474</v>
      </c>
      <c r="I51" s="243">
        <v>252</v>
      </c>
      <c r="J51" s="184">
        <f t="shared" si="1"/>
        <v>2210.526315789474</v>
      </c>
      <c r="K51" s="185"/>
      <c r="L51" s="185"/>
      <c r="M51" s="185"/>
      <c r="N51" s="185"/>
    </row>
    <row r="52" spans="1:14" s="186" customFormat="1" ht="15.75" thickBot="1">
      <c r="A52" s="330"/>
      <c r="B52" s="230"/>
      <c r="C52" s="231"/>
      <c r="D52" s="240" t="s">
        <v>158</v>
      </c>
      <c r="E52" s="241" t="s">
        <v>159</v>
      </c>
      <c r="F52" s="242" t="s">
        <v>160</v>
      </c>
      <c r="G52" s="234">
        <v>1</v>
      </c>
      <c r="H52" s="182">
        <f t="shared" si="0"/>
        <v>350.87719298245617</v>
      </c>
      <c r="I52" s="243">
        <v>400</v>
      </c>
      <c r="J52" s="184">
        <f t="shared" si="1"/>
        <v>350.87719298245617</v>
      </c>
      <c r="K52" s="185"/>
      <c r="L52" s="185"/>
      <c r="M52" s="185"/>
      <c r="N52" s="185"/>
    </row>
    <row r="53" spans="1:14" s="186" customFormat="1" ht="15.75" thickBot="1">
      <c r="A53" s="330"/>
      <c r="B53" s="230"/>
      <c r="C53" s="231"/>
      <c r="D53" s="240" t="s">
        <v>161</v>
      </c>
      <c r="E53" s="241" t="s">
        <v>162</v>
      </c>
      <c r="F53" s="242" t="s">
        <v>163</v>
      </c>
      <c r="G53" s="234">
        <v>10</v>
      </c>
      <c r="H53" s="182">
        <f t="shared" si="0"/>
        <v>482.4561403508772</v>
      </c>
      <c r="I53" s="243">
        <v>550</v>
      </c>
      <c r="J53" s="184">
        <f t="shared" si="1"/>
        <v>4824.561403508772</v>
      </c>
      <c r="K53" s="185"/>
      <c r="L53" s="185"/>
      <c r="M53" s="185"/>
      <c r="N53" s="185"/>
    </row>
    <row r="54" spans="1:14" s="186" customFormat="1" ht="15.75" thickBot="1">
      <c r="A54" s="330"/>
      <c r="B54" s="230"/>
      <c r="C54" s="231">
        <v>2012</v>
      </c>
      <c r="D54" s="244" t="s">
        <v>164</v>
      </c>
      <c r="E54" s="241" t="s">
        <v>165</v>
      </c>
      <c r="F54" s="242" t="s">
        <v>166</v>
      </c>
      <c r="G54" s="234">
        <v>20</v>
      </c>
      <c r="H54" s="182">
        <f t="shared" si="0"/>
        <v>657.8947368421053</v>
      </c>
      <c r="I54" s="243">
        <v>750</v>
      </c>
      <c r="J54" s="184">
        <f t="shared" si="1"/>
        <v>13157.894736842107</v>
      </c>
      <c r="K54" s="185"/>
      <c r="L54" s="185"/>
      <c r="M54" s="185"/>
      <c r="N54" s="185"/>
    </row>
    <row r="55" spans="1:14" s="186" customFormat="1" ht="15.75" thickBot="1">
      <c r="A55" s="330"/>
      <c r="B55" s="230"/>
      <c r="C55" s="231"/>
      <c r="D55" s="245" t="s">
        <v>167</v>
      </c>
      <c r="E55" s="246" t="s">
        <v>168</v>
      </c>
      <c r="F55" s="247" t="s">
        <v>169</v>
      </c>
      <c r="G55" s="234">
        <v>40</v>
      </c>
      <c r="H55" s="182">
        <f t="shared" si="0"/>
        <v>649.1228070175439</v>
      </c>
      <c r="I55" s="248">
        <v>740</v>
      </c>
      <c r="J55" s="184">
        <f t="shared" si="1"/>
        <v>25964.912280701756</v>
      </c>
      <c r="K55" s="185"/>
      <c r="L55" s="185"/>
      <c r="M55" s="185"/>
      <c r="N55" s="185"/>
    </row>
    <row r="56" spans="1:14" s="186" customFormat="1" ht="15.75" thickBot="1">
      <c r="A56" s="330"/>
      <c r="B56" s="230"/>
      <c r="C56" s="231"/>
      <c r="D56" s="245" t="s">
        <v>170</v>
      </c>
      <c r="E56" s="249" t="s">
        <v>171</v>
      </c>
      <c r="F56" s="250" t="s">
        <v>172</v>
      </c>
      <c r="G56" s="234">
        <v>20</v>
      </c>
      <c r="H56" s="182">
        <f t="shared" si="0"/>
        <v>437.7192982456141</v>
      </c>
      <c r="I56" s="248">
        <v>499</v>
      </c>
      <c r="J56" s="184">
        <f t="shared" si="1"/>
        <v>8754.385964912282</v>
      </c>
      <c r="K56" s="185"/>
      <c r="L56" s="185"/>
      <c r="M56" s="185"/>
      <c r="N56" s="185"/>
    </row>
    <row r="57" spans="1:14" s="186" customFormat="1" ht="15.75" thickBot="1">
      <c r="A57" s="330"/>
      <c r="B57" s="230"/>
      <c r="C57" s="231"/>
      <c r="D57" s="245" t="s">
        <v>173</v>
      </c>
      <c r="E57" s="250" t="s">
        <v>174</v>
      </c>
      <c r="F57" s="250" t="s">
        <v>175</v>
      </c>
      <c r="G57" s="234">
        <v>40</v>
      </c>
      <c r="H57" s="182">
        <f t="shared" si="0"/>
        <v>105.26315789473685</v>
      </c>
      <c r="I57" s="251">
        <v>120</v>
      </c>
      <c r="J57" s="184">
        <f t="shared" si="1"/>
        <v>4210.526315789474</v>
      </c>
      <c r="K57" s="185"/>
      <c r="L57" s="185"/>
      <c r="M57" s="185"/>
      <c r="N57" s="185"/>
    </row>
    <row r="58" spans="1:14" s="186" customFormat="1" ht="15.75" thickBot="1">
      <c r="A58" s="330"/>
      <c r="B58" s="230"/>
      <c r="C58" s="231"/>
      <c r="D58" s="189"/>
      <c r="E58" s="252" t="s">
        <v>176</v>
      </c>
      <c r="F58" s="253" t="s">
        <v>177</v>
      </c>
      <c r="G58" s="234">
        <v>3</v>
      </c>
      <c r="H58" s="182">
        <f t="shared" si="0"/>
        <v>112.28070175438597</v>
      </c>
      <c r="I58" s="243">
        <v>128</v>
      </c>
      <c r="J58" s="184">
        <f t="shared" si="1"/>
        <v>336.8421052631579</v>
      </c>
      <c r="K58" s="185"/>
      <c r="L58" s="185"/>
      <c r="M58" s="185"/>
      <c r="N58" s="185"/>
    </row>
    <row r="59" spans="1:14" s="186" customFormat="1" ht="15.75" thickBot="1">
      <c r="A59" s="330"/>
      <c r="B59" s="230"/>
      <c r="C59" s="231"/>
      <c r="D59" s="189"/>
      <c r="E59" s="252" t="s">
        <v>178</v>
      </c>
      <c r="F59" s="253" t="s">
        <v>179</v>
      </c>
      <c r="G59" s="234">
        <v>3</v>
      </c>
      <c r="H59" s="182">
        <f t="shared" si="0"/>
        <v>402.63157894736844</v>
      </c>
      <c r="I59" s="243">
        <v>459</v>
      </c>
      <c r="J59" s="184">
        <f t="shared" si="1"/>
        <v>1207.8947368421054</v>
      </c>
      <c r="K59" s="185"/>
      <c r="L59" s="185"/>
      <c r="M59" s="185"/>
      <c r="N59" s="185"/>
    </row>
    <row r="60" spans="1:14" s="186" customFormat="1" ht="15.75" thickBot="1">
      <c r="A60" s="330"/>
      <c r="B60" s="230"/>
      <c r="C60" s="231"/>
      <c r="D60" s="189"/>
      <c r="E60" s="252" t="s">
        <v>180</v>
      </c>
      <c r="F60" s="253" t="s">
        <v>179</v>
      </c>
      <c r="G60" s="234">
        <v>3</v>
      </c>
      <c r="H60" s="182">
        <f t="shared" si="0"/>
        <v>402.63157894736844</v>
      </c>
      <c r="I60" s="243">
        <v>459</v>
      </c>
      <c r="J60" s="184">
        <f t="shared" si="1"/>
        <v>1207.8947368421054</v>
      </c>
      <c r="K60" s="254"/>
      <c r="L60" s="254"/>
      <c r="M60" s="254"/>
      <c r="N60" s="254"/>
    </row>
    <row r="61" spans="1:14" s="186" customFormat="1" ht="15.75" thickBot="1">
      <c r="A61" s="330"/>
      <c r="B61" s="230"/>
      <c r="C61" s="231"/>
      <c r="D61" s="189"/>
      <c r="E61" s="252" t="s">
        <v>181</v>
      </c>
      <c r="F61" s="253" t="s">
        <v>182</v>
      </c>
      <c r="G61" s="234">
        <v>3</v>
      </c>
      <c r="H61" s="182">
        <f t="shared" si="0"/>
        <v>1019.2982456140352</v>
      </c>
      <c r="I61" s="243">
        <v>1162</v>
      </c>
      <c r="J61" s="184">
        <f t="shared" si="1"/>
        <v>3057.8947368421054</v>
      </c>
      <c r="K61" s="255"/>
      <c r="L61" s="255"/>
      <c r="M61" s="255"/>
      <c r="N61" s="255"/>
    </row>
    <row r="62" spans="1:14" s="186" customFormat="1" ht="15.75" thickBot="1">
      <c r="A62" s="330"/>
      <c r="B62" s="230"/>
      <c r="C62" s="231"/>
      <c r="D62" s="189"/>
      <c r="E62" s="252" t="s">
        <v>183</v>
      </c>
      <c r="F62" s="253" t="s">
        <v>182</v>
      </c>
      <c r="G62" s="234">
        <v>3</v>
      </c>
      <c r="H62" s="182">
        <f t="shared" si="0"/>
        <v>531.5789473684212</v>
      </c>
      <c r="I62" s="243">
        <v>606</v>
      </c>
      <c r="J62" s="184">
        <f t="shared" si="1"/>
        <v>1594.7368421052633</v>
      </c>
      <c r="K62" s="185"/>
      <c r="L62" s="185"/>
      <c r="M62" s="185"/>
      <c r="N62" s="185"/>
    </row>
    <row r="63" spans="1:14" s="186" customFormat="1" ht="15.75" thickBot="1">
      <c r="A63" s="330"/>
      <c r="B63" s="230"/>
      <c r="C63" s="231"/>
      <c r="D63" s="189"/>
      <c r="E63" s="252" t="s">
        <v>184</v>
      </c>
      <c r="F63" s="253" t="s">
        <v>182</v>
      </c>
      <c r="G63" s="234">
        <v>3</v>
      </c>
      <c r="H63" s="182">
        <f t="shared" si="0"/>
        <v>531.5789473684212</v>
      </c>
      <c r="I63" s="243">
        <v>606</v>
      </c>
      <c r="J63" s="184">
        <f t="shared" si="1"/>
        <v>1594.7368421052633</v>
      </c>
      <c r="K63" s="185"/>
      <c r="L63" s="185"/>
      <c r="M63" s="185"/>
      <c r="N63" s="185"/>
    </row>
    <row r="64" spans="1:14" s="186" customFormat="1" ht="15.75" thickBot="1">
      <c r="A64" s="330"/>
      <c r="B64" s="230"/>
      <c r="C64" s="231"/>
      <c r="D64" s="189"/>
      <c r="E64" s="252" t="s">
        <v>185</v>
      </c>
      <c r="F64" s="253" t="s">
        <v>186</v>
      </c>
      <c r="G64" s="234">
        <v>3</v>
      </c>
      <c r="H64" s="182">
        <f t="shared" si="0"/>
        <v>311.40350877192986</v>
      </c>
      <c r="I64" s="243">
        <v>355</v>
      </c>
      <c r="J64" s="184">
        <f t="shared" si="1"/>
        <v>934.2105263157896</v>
      </c>
      <c r="K64" s="185"/>
      <c r="L64" s="185"/>
      <c r="M64" s="185"/>
      <c r="N64" s="185"/>
    </row>
    <row r="65" spans="1:14" s="186" customFormat="1" ht="15.75" thickBot="1">
      <c r="A65" s="330"/>
      <c r="B65" s="230"/>
      <c r="C65" s="231"/>
      <c r="D65" s="189"/>
      <c r="E65" s="253" t="s">
        <v>187</v>
      </c>
      <c r="F65" s="253" t="s">
        <v>188</v>
      </c>
      <c r="G65" s="234">
        <v>3</v>
      </c>
      <c r="H65" s="182">
        <f t="shared" si="0"/>
        <v>333.33333333333337</v>
      </c>
      <c r="I65" s="243">
        <v>380</v>
      </c>
      <c r="J65" s="184">
        <f t="shared" si="1"/>
        <v>1000.0000000000001</v>
      </c>
      <c r="K65" s="185"/>
      <c r="L65" s="185"/>
      <c r="M65" s="185"/>
      <c r="N65" s="185"/>
    </row>
    <row r="66" spans="1:14" s="186" customFormat="1" ht="15.75" thickBot="1">
      <c r="A66" s="330"/>
      <c r="B66" s="230"/>
      <c r="C66" s="231"/>
      <c r="D66" s="189"/>
      <c r="E66" s="253" t="s">
        <v>189</v>
      </c>
      <c r="F66" s="253" t="s">
        <v>186</v>
      </c>
      <c r="G66" s="234">
        <v>3</v>
      </c>
      <c r="H66" s="182">
        <f t="shared" si="0"/>
        <v>500.87719298245617</v>
      </c>
      <c r="I66" s="243">
        <v>571</v>
      </c>
      <c r="J66" s="184">
        <f t="shared" si="1"/>
        <v>1502.6315789473686</v>
      </c>
      <c r="K66" s="185"/>
      <c r="L66" s="185"/>
      <c r="M66" s="185"/>
      <c r="N66" s="185"/>
    </row>
    <row r="67" spans="1:14" s="186" customFormat="1" ht="15.75" thickBot="1">
      <c r="A67" s="330"/>
      <c r="B67" s="230"/>
      <c r="C67" s="231"/>
      <c r="D67" s="189"/>
      <c r="E67" s="253" t="s">
        <v>190</v>
      </c>
      <c r="F67" s="253" t="s">
        <v>182</v>
      </c>
      <c r="G67" s="234">
        <v>3</v>
      </c>
      <c r="H67" s="182">
        <f t="shared" si="0"/>
        <v>403.5087719298246</v>
      </c>
      <c r="I67" s="243">
        <v>460</v>
      </c>
      <c r="J67" s="184">
        <f t="shared" si="1"/>
        <v>1210.5263157894738</v>
      </c>
      <c r="K67" s="185"/>
      <c r="L67" s="185"/>
      <c r="M67" s="185"/>
      <c r="N67" s="185"/>
    </row>
    <row r="68" spans="1:14" s="186" customFormat="1" ht="15.75" thickBot="1">
      <c r="A68" s="330"/>
      <c r="B68" s="230"/>
      <c r="C68" s="231"/>
      <c r="D68" s="189"/>
      <c r="E68" s="253" t="s">
        <v>191</v>
      </c>
      <c r="F68" s="253" t="s">
        <v>182</v>
      </c>
      <c r="G68" s="234">
        <v>3</v>
      </c>
      <c r="H68" s="182">
        <f aca="true" t="shared" si="2" ref="H68:H131">I68/1.14</f>
        <v>219.2982456140351</v>
      </c>
      <c r="I68" s="243">
        <v>250</v>
      </c>
      <c r="J68" s="184">
        <f aca="true" t="shared" si="3" ref="J68:J131">PRODUCT(G68:H68)</f>
        <v>657.8947368421053</v>
      </c>
      <c r="K68" s="185"/>
      <c r="L68" s="185"/>
      <c r="M68" s="185"/>
      <c r="N68" s="185"/>
    </row>
    <row r="69" spans="1:14" s="186" customFormat="1" ht="15.75" thickBot="1">
      <c r="A69" s="330"/>
      <c r="B69" s="230"/>
      <c r="C69" s="231"/>
      <c r="D69" s="189"/>
      <c r="E69" s="253" t="s">
        <v>192</v>
      </c>
      <c r="F69" s="253" t="s">
        <v>182</v>
      </c>
      <c r="G69" s="234">
        <v>3</v>
      </c>
      <c r="H69" s="182">
        <f t="shared" si="2"/>
        <v>236.84210526315792</v>
      </c>
      <c r="I69" s="243">
        <v>270</v>
      </c>
      <c r="J69" s="184">
        <f t="shared" si="3"/>
        <v>710.5263157894738</v>
      </c>
      <c r="K69" s="185"/>
      <c r="L69" s="185"/>
      <c r="M69" s="185"/>
      <c r="N69" s="185"/>
    </row>
    <row r="70" spans="1:14" s="186" customFormat="1" ht="15.75" thickBot="1">
      <c r="A70" s="330"/>
      <c r="B70" s="230"/>
      <c r="C70" s="231"/>
      <c r="D70" s="189"/>
      <c r="E70" s="253" t="s">
        <v>193</v>
      </c>
      <c r="F70" s="253" t="s">
        <v>182</v>
      </c>
      <c r="G70" s="234">
        <v>3</v>
      </c>
      <c r="H70" s="182">
        <f t="shared" si="2"/>
        <v>214.9122807017544</v>
      </c>
      <c r="I70" s="243">
        <v>245</v>
      </c>
      <c r="J70" s="184">
        <f t="shared" si="3"/>
        <v>644.7368421052632</v>
      </c>
      <c r="K70" s="185"/>
      <c r="L70" s="185"/>
      <c r="M70" s="185"/>
      <c r="N70" s="185"/>
    </row>
    <row r="71" spans="1:14" s="186" customFormat="1" ht="15.75" thickBot="1">
      <c r="A71" s="330"/>
      <c r="B71" s="230"/>
      <c r="C71" s="231"/>
      <c r="D71" s="189"/>
      <c r="E71" s="253" t="s">
        <v>194</v>
      </c>
      <c r="F71" s="253" t="s">
        <v>182</v>
      </c>
      <c r="G71" s="234">
        <v>3</v>
      </c>
      <c r="H71" s="182">
        <f t="shared" si="2"/>
        <v>219.2982456140351</v>
      </c>
      <c r="I71" s="243">
        <v>250</v>
      </c>
      <c r="J71" s="184">
        <f t="shared" si="3"/>
        <v>657.8947368421053</v>
      </c>
      <c r="K71" s="185"/>
      <c r="L71" s="185"/>
      <c r="M71" s="185"/>
      <c r="N71" s="185"/>
    </row>
    <row r="72" spans="1:14" s="186" customFormat="1" ht="15.75" thickBot="1">
      <c r="A72" s="330"/>
      <c r="B72" s="230"/>
      <c r="C72" s="231"/>
      <c r="D72" s="189"/>
      <c r="E72" s="233" t="s">
        <v>195</v>
      </c>
      <c r="F72" s="253" t="s">
        <v>196</v>
      </c>
      <c r="G72" s="234">
        <v>3</v>
      </c>
      <c r="H72" s="182">
        <f t="shared" si="2"/>
        <v>219.2982456140351</v>
      </c>
      <c r="I72" s="243">
        <v>250</v>
      </c>
      <c r="J72" s="184">
        <f t="shared" si="3"/>
        <v>657.8947368421053</v>
      </c>
      <c r="K72" s="185"/>
      <c r="L72" s="185"/>
      <c r="M72" s="185"/>
      <c r="N72" s="185"/>
    </row>
    <row r="73" spans="1:14" s="186" customFormat="1" ht="15.75" thickBot="1">
      <c r="A73" s="330"/>
      <c r="B73" s="230"/>
      <c r="C73" s="231"/>
      <c r="D73" s="189"/>
      <c r="E73" s="233" t="s">
        <v>197</v>
      </c>
      <c r="F73" s="253" t="s">
        <v>196</v>
      </c>
      <c r="G73" s="234">
        <v>3</v>
      </c>
      <c r="H73" s="182">
        <f t="shared" si="2"/>
        <v>219.2982456140351</v>
      </c>
      <c r="I73" s="243">
        <v>250</v>
      </c>
      <c r="J73" s="184">
        <f t="shared" si="3"/>
        <v>657.8947368421053</v>
      </c>
      <c r="K73" s="185"/>
      <c r="L73" s="185"/>
      <c r="M73" s="185"/>
      <c r="N73" s="185"/>
    </row>
    <row r="74" spans="1:14" s="186" customFormat="1" ht="15.75" thickBot="1">
      <c r="A74" s="330"/>
      <c r="B74" s="230"/>
      <c r="C74" s="231"/>
      <c r="D74" s="189"/>
      <c r="E74" s="233" t="s">
        <v>198</v>
      </c>
      <c r="F74" s="253" t="s">
        <v>196</v>
      </c>
      <c r="G74" s="234">
        <v>3</v>
      </c>
      <c r="H74" s="182">
        <f t="shared" si="2"/>
        <v>219.2982456140351</v>
      </c>
      <c r="I74" s="243">
        <v>250</v>
      </c>
      <c r="J74" s="184">
        <f t="shared" si="3"/>
        <v>657.8947368421053</v>
      </c>
      <c r="K74" s="185"/>
      <c r="L74" s="185"/>
      <c r="M74" s="185"/>
      <c r="N74" s="185"/>
    </row>
    <row r="75" spans="1:14" s="186" customFormat="1" ht="15.75" thickBot="1">
      <c r="A75" s="330"/>
      <c r="B75" s="230"/>
      <c r="C75" s="231"/>
      <c r="D75" s="189"/>
      <c r="E75" s="233" t="s">
        <v>199</v>
      </c>
      <c r="F75" s="233" t="s">
        <v>196</v>
      </c>
      <c r="G75" s="234">
        <v>3</v>
      </c>
      <c r="H75" s="182">
        <f t="shared" si="2"/>
        <v>174.56140350877195</v>
      </c>
      <c r="I75" s="243">
        <v>199</v>
      </c>
      <c r="J75" s="184">
        <f t="shared" si="3"/>
        <v>523.6842105263158</v>
      </c>
      <c r="K75" s="185"/>
      <c r="L75" s="185"/>
      <c r="M75" s="185"/>
      <c r="N75" s="185"/>
    </row>
    <row r="76" spans="1:14" s="186" customFormat="1" ht="15.75" thickBot="1">
      <c r="A76" s="330"/>
      <c r="B76" s="230"/>
      <c r="C76" s="231"/>
      <c r="D76" s="189"/>
      <c r="E76" s="233" t="s">
        <v>200</v>
      </c>
      <c r="F76" s="233" t="s">
        <v>201</v>
      </c>
      <c r="G76" s="234">
        <v>3</v>
      </c>
      <c r="H76" s="182">
        <f t="shared" si="2"/>
        <v>482.4561403508772</v>
      </c>
      <c r="I76" s="243">
        <v>550</v>
      </c>
      <c r="J76" s="184">
        <f t="shared" si="3"/>
        <v>1447.3684210526317</v>
      </c>
      <c r="K76" s="185"/>
      <c r="L76" s="185"/>
      <c r="M76" s="185"/>
      <c r="N76" s="185"/>
    </row>
    <row r="77" spans="1:14" s="186" customFormat="1" ht="15.75" thickBot="1">
      <c r="A77" s="330"/>
      <c r="B77" s="230"/>
      <c r="C77" s="231"/>
      <c r="D77" s="189"/>
      <c r="E77" s="233" t="s">
        <v>202</v>
      </c>
      <c r="F77" s="233" t="s">
        <v>201</v>
      </c>
      <c r="G77" s="234">
        <v>3</v>
      </c>
      <c r="H77" s="182">
        <f t="shared" si="2"/>
        <v>482.4561403508772</v>
      </c>
      <c r="I77" s="243">
        <v>550</v>
      </c>
      <c r="J77" s="184">
        <f t="shared" si="3"/>
        <v>1447.3684210526317</v>
      </c>
      <c r="K77" s="185"/>
      <c r="L77" s="185"/>
      <c r="M77" s="185"/>
      <c r="N77" s="185"/>
    </row>
    <row r="78" spans="1:14" s="186" customFormat="1" ht="15.75" thickBot="1">
      <c r="A78" s="330"/>
      <c r="B78" s="230"/>
      <c r="C78" s="231"/>
      <c r="D78" s="189"/>
      <c r="E78" s="233" t="s">
        <v>203</v>
      </c>
      <c r="F78" s="233" t="s">
        <v>201</v>
      </c>
      <c r="G78" s="234">
        <v>3</v>
      </c>
      <c r="H78" s="182">
        <f t="shared" si="2"/>
        <v>482.4561403508772</v>
      </c>
      <c r="I78" s="243">
        <v>550</v>
      </c>
      <c r="J78" s="184">
        <f t="shared" si="3"/>
        <v>1447.3684210526317</v>
      </c>
      <c r="K78" s="185"/>
      <c r="L78" s="185"/>
      <c r="M78" s="185"/>
      <c r="N78" s="185"/>
    </row>
    <row r="79" spans="1:14" s="186" customFormat="1" ht="15.75" thickBot="1">
      <c r="A79" s="330"/>
      <c r="B79" s="230"/>
      <c r="C79" s="231"/>
      <c r="D79" s="189"/>
      <c r="E79" s="233" t="s">
        <v>204</v>
      </c>
      <c r="F79" s="233" t="s">
        <v>201</v>
      </c>
      <c r="G79" s="234">
        <v>3</v>
      </c>
      <c r="H79" s="182">
        <f t="shared" si="2"/>
        <v>482.4561403508772</v>
      </c>
      <c r="I79" s="243">
        <v>550</v>
      </c>
      <c r="J79" s="184">
        <f t="shared" si="3"/>
        <v>1447.3684210526317</v>
      </c>
      <c r="K79" s="185"/>
      <c r="L79" s="185"/>
      <c r="M79" s="185"/>
      <c r="N79" s="185"/>
    </row>
    <row r="80" spans="1:14" s="186" customFormat="1" ht="15.75" thickBot="1">
      <c r="A80" s="330"/>
      <c r="B80" s="230"/>
      <c r="C80" s="231"/>
      <c r="D80" s="189"/>
      <c r="E80" s="233" t="s">
        <v>205</v>
      </c>
      <c r="F80" s="233" t="s">
        <v>201</v>
      </c>
      <c r="G80" s="234">
        <v>3</v>
      </c>
      <c r="H80" s="182">
        <f t="shared" si="2"/>
        <v>482.4561403508772</v>
      </c>
      <c r="I80" s="243">
        <v>550</v>
      </c>
      <c r="J80" s="184">
        <f t="shared" si="3"/>
        <v>1447.3684210526317</v>
      </c>
      <c r="K80" s="185"/>
      <c r="L80" s="185"/>
      <c r="M80" s="185"/>
      <c r="N80" s="185"/>
    </row>
    <row r="81" spans="1:14" s="186" customFormat="1" ht="15.75" thickBot="1">
      <c r="A81" s="330"/>
      <c r="B81" s="230"/>
      <c r="C81" s="231"/>
      <c r="D81" s="189"/>
      <c r="E81" s="233" t="s">
        <v>206</v>
      </c>
      <c r="F81" s="233" t="s">
        <v>201</v>
      </c>
      <c r="G81" s="234">
        <v>3</v>
      </c>
      <c r="H81" s="182">
        <f t="shared" si="2"/>
        <v>482.4561403508772</v>
      </c>
      <c r="I81" s="243">
        <v>550</v>
      </c>
      <c r="J81" s="184">
        <f t="shared" si="3"/>
        <v>1447.3684210526317</v>
      </c>
      <c r="K81" s="185"/>
      <c r="L81" s="185"/>
      <c r="M81" s="185"/>
      <c r="N81" s="185"/>
    </row>
    <row r="82" spans="1:14" s="186" customFormat="1" ht="15.75" thickBot="1">
      <c r="A82" s="330"/>
      <c r="B82" s="230"/>
      <c r="C82" s="231"/>
      <c r="D82" s="189"/>
      <c r="E82" s="233" t="s">
        <v>207</v>
      </c>
      <c r="F82" s="233" t="s">
        <v>201</v>
      </c>
      <c r="G82" s="234">
        <v>3</v>
      </c>
      <c r="H82" s="182">
        <f t="shared" si="2"/>
        <v>482.4561403508772</v>
      </c>
      <c r="I82" s="243">
        <v>550</v>
      </c>
      <c r="J82" s="184">
        <f t="shared" si="3"/>
        <v>1447.3684210526317</v>
      </c>
      <c r="K82" s="185"/>
      <c r="L82" s="185"/>
      <c r="M82" s="185"/>
      <c r="N82" s="185"/>
    </row>
    <row r="83" spans="1:14" s="186" customFormat="1" ht="15.75" thickBot="1">
      <c r="A83" s="330"/>
      <c r="B83" s="230"/>
      <c r="C83" s="231"/>
      <c r="D83" s="189"/>
      <c r="E83" s="233" t="s">
        <v>208</v>
      </c>
      <c r="F83" s="233" t="s">
        <v>201</v>
      </c>
      <c r="G83" s="234">
        <v>3</v>
      </c>
      <c r="H83" s="182">
        <f t="shared" si="2"/>
        <v>482.4561403508772</v>
      </c>
      <c r="I83" s="243">
        <v>550</v>
      </c>
      <c r="J83" s="184">
        <f t="shared" si="3"/>
        <v>1447.3684210526317</v>
      </c>
      <c r="K83" s="185"/>
      <c r="L83" s="185"/>
      <c r="M83" s="185"/>
      <c r="N83" s="185"/>
    </row>
    <row r="84" spans="1:14" s="186" customFormat="1" ht="15.75" thickBot="1">
      <c r="A84" s="330"/>
      <c r="B84" s="230"/>
      <c r="C84" s="231"/>
      <c r="D84" s="189"/>
      <c r="E84" s="233" t="s">
        <v>209</v>
      </c>
      <c r="F84" s="233" t="s">
        <v>201</v>
      </c>
      <c r="G84" s="234">
        <v>3</v>
      </c>
      <c r="H84" s="182">
        <f t="shared" si="2"/>
        <v>482.4561403508772</v>
      </c>
      <c r="I84" s="243">
        <v>550</v>
      </c>
      <c r="J84" s="184">
        <f t="shared" si="3"/>
        <v>1447.3684210526317</v>
      </c>
      <c r="K84" s="185"/>
      <c r="L84" s="185"/>
      <c r="M84" s="185"/>
      <c r="N84" s="185"/>
    </row>
    <row r="85" spans="1:14" s="186" customFormat="1" ht="15.75" thickBot="1">
      <c r="A85" s="330"/>
      <c r="B85" s="230"/>
      <c r="C85" s="231"/>
      <c r="D85" s="189"/>
      <c r="E85" s="233" t="s">
        <v>210</v>
      </c>
      <c r="F85" s="233" t="s">
        <v>201</v>
      </c>
      <c r="G85" s="234">
        <v>3</v>
      </c>
      <c r="H85" s="182">
        <f t="shared" si="2"/>
        <v>482.4561403508772</v>
      </c>
      <c r="I85" s="243">
        <v>550</v>
      </c>
      <c r="J85" s="184">
        <f t="shared" si="3"/>
        <v>1447.3684210526317</v>
      </c>
      <c r="K85" s="185"/>
      <c r="L85" s="185"/>
      <c r="M85" s="185"/>
      <c r="N85" s="185"/>
    </row>
    <row r="86" spans="1:14" s="159" customFormat="1" ht="15.75" thickBot="1">
      <c r="A86" s="330"/>
      <c r="B86" s="196"/>
      <c r="C86" s="214"/>
      <c r="D86" s="174"/>
      <c r="E86" s="238" t="s">
        <v>211</v>
      </c>
      <c r="F86" s="238" t="s">
        <v>201</v>
      </c>
      <c r="G86" s="217">
        <v>3</v>
      </c>
      <c r="H86" s="155">
        <f t="shared" si="2"/>
        <v>745.6140350877193</v>
      </c>
      <c r="I86" s="239">
        <v>850</v>
      </c>
      <c r="J86" s="157">
        <f t="shared" si="3"/>
        <v>2236.842105263158</v>
      </c>
      <c r="K86" s="158"/>
      <c r="L86" s="158"/>
      <c r="M86" s="158"/>
      <c r="N86" s="158"/>
    </row>
    <row r="87" spans="1:14" s="159" customFormat="1" ht="15.75" thickBot="1">
      <c r="A87" s="330"/>
      <c r="B87" s="196"/>
      <c r="C87" s="214"/>
      <c r="D87" s="174"/>
      <c r="E87" s="238" t="s">
        <v>212</v>
      </c>
      <c r="F87" s="238" t="s">
        <v>201</v>
      </c>
      <c r="G87" s="217">
        <v>3</v>
      </c>
      <c r="H87" s="155">
        <f t="shared" si="2"/>
        <v>745.6140350877193</v>
      </c>
      <c r="I87" s="239">
        <v>850</v>
      </c>
      <c r="J87" s="157">
        <f t="shared" si="3"/>
        <v>2236.842105263158</v>
      </c>
      <c r="K87" s="158"/>
      <c r="L87" s="158"/>
      <c r="M87" s="158"/>
      <c r="N87" s="158"/>
    </row>
    <row r="88" spans="1:14" s="159" customFormat="1" ht="15.75" thickBot="1">
      <c r="A88" s="330"/>
      <c r="B88" s="196"/>
      <c r="C88" s="214"/>
      <c r="D88" s="174"/>
      <c r="E88" s="238" t="s">
        <v>213</v>
      </c>
      <c r="F88" s="238" t="s">
        <v>201</v>
      </c>
      <c r="G88" s="217">
        <v>3</v>
      </c>
      <c r="H88" s="155">
        <f t="shared" si="2"/>
        <v>745.6140350877193</v>
      </c>
      <c r="I88" s="239">
        <v>850</v>
      </c>
      <c r="J88" s="157">
        <f t="shared" si="3"/>
        <v>2236.842105263158</v>
      </c>
      <c r="K88" s="158"/>
      <c r="L88" s="158"/>
      <c r="M88" s="158"/>
      <c r="N88" s="158"/>
    </row>
    <row r="89" spans="1:14" s="159" customFormat="1" ht="15.75" thickBot="1">
      <c r="A89" s="330"/>
      <c r="B89" s="196"/>
      <c r="C89" s="214"/>
      <c r="D89" s="174"/>
      <c r="E89" s="238" t="s">
        <v>214</v>
      </c>
      <c r="F89" s="238" t="s">
        <v>201</v>
      </c>
      <c r="G89" s="217">
        <v>3</v>
      </c>
      <c r="H89" s="155">
        <f t="shared" si="2"/>
        <v>877.1929824561404</v>
      </c>
      <c r="I89" s="239">
        <v>1000</v>
      </c>
      <c r="J89" s="157">
        <f t="shared" si="3"/>
        <v>2631.5789473684213</v>
      </c>
      <c r="K89" s="158"/>
      <c r="L89" s="158"/>
      <c r="M89" s="158"/>
      <c r="N89" s="158"/>
    </row>
    <row r="90" spans="1:14" s="159" customFormat="1" ht="15.75" thickBot="1">
      <c r="A90" s="330"/>
      <c r="B90" s="196"/>
      <c r="C90" s="214"/>
      <c r="D90" s="174"/>
      <c r="E90" s="238" t="s">
        <v>215</v>
      </c>
      <c r="F90" s="238" t="s">
        <v>201</v>
      </c>
      <c r="G90" s="217">
        <v>3</v>
      </c>
      <c r="H90" s="155">
        <f t="shared" si="2"/>
        <v>745.6140350877193</v>
      </c>
      <c r="I90" s="239">
        <v>850</v>
      </c>
      <c r="J90" s="157">
        <f t="shared" si="3"/>
        <v>2236.842105263158</v>
      </c>
      <c r="K90" s="168"/>
      <c r="L90" s="168"/>
      <c r="M90" s="168"/>
      <c r="N90" s="168"/>
    </row>
    <row r="91" spans="1:14" s="159" customFormat="1" ht="15.75" thickBot="1">
      <c r="A91" s="330"/>
      <c r="B91" s="196"/>
      <c r="C91" s="214"/>
      <c r="D91" s="174"/>
      <c r="E91" s="238" t="s">
        <v>216</v>
      </c>
      <c r="F91" s="238" t="s">
        <v>201</v>
      </c>
      <c r="G91" s="217">
        <v>3</v>
      </c>
      <c r="H91" s="155">
        <f t="shared" si="2"/>
        <v>745.6140350877193</v>
      </c>
      <c r="I91" s="239">
        <v>850</v>
      </c>
      <c r="J91" s="157">
        <f t="shared" si="3"/>
        <v>2236.842105263158</v>
      </c>
      <c r="K91" s="167"/>
      <c r="L91" s="167"/>
      <c r="M91" s="167"/>
      <c r="N91" s="167"/>
    </row>
    <row r="92" spans="1:14" s="159" customFormat="1" ht="15.75" thickBot="1">
      <c r="A92" s="330"/>
      <c r="B92" s="196"/>
      <c r="C92" s="214"/>
      <c r="D92" s="174"/>
      <c r="E92" s="238" t="s">
        <v>217</v>
      </c>
      <c r="F92" s="238" t="s">
        <v>201</v>
      </c>
      <c r="G92" s="217">
        <v>3</v>
      </c>
      <c r="H92" s="155">
        <f t="shared" si="2"/>
        <v>877.1929824561404</v>
      </c>
      <c r="I92" s="239">
        <v>1000</v>
      </c>
      <c r="J92" s="157">
        <f t="shared" si="3"/>
        <v>2631.5789473684213</v>
      </c>
      <c r="K92" s="158"/>
      <c r="L92" s="158"/>
      <c r="M92" s="158"/>
      <c r="N92" s="158"/>
    </row>
    <row r="93" spans="1:14" s="159" customFormat="1" ht="15.75" thickBot="1">
      <c r="A93" s="330"/>
      <c r="B93" s="196"/>
      <c r="C93" s="214"/>
      <c r="D93" s="174"/>
      <c r="E93" s="238" t="s">
        <v>218</v>
      </c>
      <c r="F93" s="238" t="s">
        <v>201</v>
      </c>
      <c r="G93" s="217">
        <v>3</v>
      </c>
      <c r="H93" s="155">
        <f t="shared" si="2"/>
        <v>877.1929824561404</v>
      </c>
      <c r="I93" s="239">
        <v>1000</v>
      </c>
      <c r="J93" s="157">
        <f t="shared" si="3"/>
        <v>2631.5789473684213</v>
      </c>
      <c r="K93" s="158"/>
      <c r="L93" s="158"/>
      <c r="M93" s="158"/>
      <c r="N93" s="158"/>
    </row>
    <row r="94" spans="1:14" s="159" customFormat="1" ht="15.75" thickBot="1">
      <c r="A94" s="330"/>
      <c r="B94" s="196"/>
      <c r="C94" s="214"/>
      <c r="D94" s="174"/>
      <c r="E94" s="238" t="s">
        <v>219</v>
      </c>
      <c r="F94" s="238" t="s">
        <v>220</v>
      </c>
      <c r="G94" s="217">
        <v>3</v>
      </c>
      <c r="H94" s="155">
        <f t="shared" si="2"/>
        <v>449.1228070175439</v>
      </c>
      <c r="I94" s="239">
        <v>512</v>
      </c>
      <c r="J94" s="157">
        <f t="shared" si="3"/>
        <v>1347.3684210526317</v>
      </c>
      <c r="K94" s="158"/>
      <c r="L94" s="158"/>
      <c r="M94" s="158"/>
      <c r="N94" s="158"/>
    </row>
    <row r="95" spans="1:14" s="159" customFormat="1" ht="15.75" thickBot="1">
      <c r="A95" s="330"/>
      <c r="B95" s="196"/>
      <c r="C95" s="214"/>
      <c r="D95" s="174"/>
      <c r="E95" s="238" t="s">
        <v>221</v>
      </c>
      <c r="F95" s="238" t="s">
        <v>220</v>
      </c>
      <c r="G95" s="217">
        <v>3</v>
      </c>
      <c r="H95" s="155">
        <f t="shared" si="2"/>
        <v>449.1228070175439</v>
      </c>
      <c r="I95" s="239">
        <v>512</v>
      </c>
      <c r="J95" s="157">
        <f t="shared" si="3"/>
        <v>1347.3684210526317</v>
      </c>
      <c r="K95" s="158"/>
      <c r="L95" s="158"/>
      <c r="M95" s="158"/>
      <c r="N95" s="158"/>
    </row>
    <row r="96" spans="1:14" s="159" customFormat="1" ht="15.75" thickBot="1">
      <c r="A96" s="330"/>
      <c r="B96" s="196"/>
      <c r="C96" s="214"/>
      <c r="D96" s="174"/>
      <c r="E96" s="238" t="s">
        <v>222</v>
      </c>
      <c r="F96" s="238" t="s">
        <v>220</v>
      </c>
      <c r="G96" s="217">
        <v>3</v>
      </c>
      <c r="H96" s="155">
        <f t="shared" si="2"/>
        <v>449.1228070175439</v>
      </c>
      <c r="I96" s="239">
        <v>512</v>
      </c>
      <c r="J96" s="157">
        <f t="shared" si="3"/>
        <v>1347.3684210526317</v>
      </c>
      <c r="K96" s="158"/>
      <c r="L96" s="158"/>
      <c r="M96" s="158"/>
      <c r="N96" s="158"/>
    </row>
    <row r="97" spans="1:14" s="159" customFormat="1" ht="15.75" thickBot="1">
      <c r="A97" s="330"/>
      <c r="B97" s="196"/>
      <c r="C97" s="214"/>
      <c r="D97" s="174"/>
      <c r="E97" s="238" t="s">
        <v>223</v>
      </c>
      <c r="F97" s="238" t="s">
        <v>224</v>
      </c>
      <c r="G97" s="217">
        <v>3</v>
      </c>
      <c r="H97" s="155">
        <f t="shared" si="2"/>
        <v>280.70175438596493</v>
      </c>
      <c r="I97" s="239">
        <v>320</v>
      </c>
      <c r="J97" s="157">
        <f t="shared" si="3"/>
        <v>842.1052631578948</v>
      </c>
      <c r="K97" s="158"/>
      <c r="L97" s="158"/>
      <c r="M97" s="158"/>
      <c r="N97" s="158"/>
    </row>
    <row r="98" spans="1:14" s="159" customFormat="1" ht="15.75" thickBot="1">
      <c r="A98" s="330"/>
      <c r="B98" s="196"/>
      <c r="C98" s="214"/>
      <c r="D98" s="174"/>
      <c r="E98" s="238" t="s">
        <v>225</v>
      </c>
      <c r="F98" s="238" t="s">
        <v>226</v>
      </c>
      <c r="G98" s="217">
        <v>3</v>
      </c>
      <c r="H98" s="155">
        <f t="shared" si="2"/>
        <v>421.0526315789474</v>
      </c>
      <c r="I98" s="239">
        <v>480</v>
      </c>
      <c r="J98" s="157">
        <f t="shared" si="3"/>
        <v>1263.157894736842</v>
      </c>
      <c r="K98" s="158"/>
      <c r="L98" s="158"/>
      <c r="M98" s="158"/>
      <c r="N98" s="158"/>
    </row>
    <row r="99" spans="1:14" s="84" customFormat="1" ht="15.75" thickBot="1">
      <c r="A99" s="330"/>
      <c r="B99" s="75"/>
      <c r="C99" s="86"/>
      <c r="D99" s="108" t="s">
        <v>227</v>
      </c>
      <c r="E99" s="109" t="s">
        <v>228</v>
      </c>
      <c r="F99" s="109" t="s">
        <v>229</v>
      </c>
      <c r="G99" s="110">
        <v>5</v>
      </c>
      <c r="H99" s="80">
        <f t="shared" si="2"/>
        <v>400.87719298245617</v>
      </c>
      <c r="I99" s="111">
        <v>457</v>
      </c>
      <c r="J99" s="82">
        <f t="shared" si="3"/>
        <v>2004.3859649122808</v>
      </c>
      <c r="K99" s="83"/>
      <c r="L99" s="83"/>
      <c r="M99" s="83"/>
      <c r="N99" s="83"/>
    </row>
    <row r="100" spans="1:14" s="84" customFormat="1" ht="15.75" thickBot="1">
      <c r="A100" s="330"/>
      <c r="B100" s="75"/>
      <c r="C100" s="86"/>
      <c r="D100" s="108" t="s">
        <v>230</v>
      </c>
      <c r="E100" s="109" t="s">
        <v>231</v>
      </c>
      <c r="F100" s="109" t="s">
        <v>232</v>
      </c>
      <c r="G100" s="110">
        <v>5</v>
      </c>
      <c r="H100" s="80">
        <f t="shared" si="2"/>
        <v>219.2982456140351</v>
      </c>
      <c r="I100" s="111">
        <v>250</v>
      </c>
      <c r="J100" s="82">
        <f t="shared" si="3"/>
        <v>1096.4912280701756</v>
      </c>
      <c r="K100" s="83"/>
      <c r="L100" s="83"/>
      <c r="M100" s="83"/>
      <c r="N100" s="83"/>
    </row>
    <row r="101" spans="1:14" s="84" customFormat="1" ht="15.75" thickBot="1">
      <c r="A101" s="330"/>
      <c r="B101" s="75"/>
      <c r="C101" s="86"/>
      <c r="D101" s="108" t="s">
        <v>233</v>
      </c>
      <c r="E101" s="109" t="s">
        <v>234</v>
      </c>
      <c r="F101" s="109" t="s">
        <v>235</v>
      </c>
      <c r="G101" s="110">
        <v>5</v>
      </c>
      <c r="H101" s="80">
        <f t="shared" si="2"/>
        <v>150</v>
      </c>
      <c r="I101" s="111">
        <v>171</v>
      </c>
      <c r="J101" s="82">
        <f t="shared" si="3"/>
        <v>750</v>
      </c>
      <c r="K101" s="83"/>
      <c r="L101" s="83"/>
      <c r="M101" s="83"/>
      <c r="N101" s="83"/>
    </row>
    <row r="102" spans="1:14" s="84" customFormat="1" ht="15.75" thickBot="1">
      <c r="A102" s="330"/>
      <c r="B102" s="75"/>
      <c r="C102" s="86"/>
      <c r="D102" s="108" t="s">
        <v>236</v>
      </c>
      <c r="E102" s="109" t="s">
        <v>237</v>
      </c>
      <c r="F102" s="109" t="s">
        <v>238</v>
      </c>
      <c r="G102" s="110">
        <v>5</v>
      </c>
      <c r="H102" s="80">
        <f t="shared" si="2"/>
        <v>219.2982456140351</v>
      </c>
      <c r="I102" s="111">
        <v>250</v>
      </c>
      <c r="J102" s="82">
        <f t="shared" si="3"/>
        <v>1096.4912280701756</v>
      </c>
      <c r="K102" s="83"/>
      <c r="L102" s="83"/>
      <c r="M102" s="83"/>
      <c r="N102" s="83"/>
    </row>
    <row r="103" spans="1:14" s="84" customFormat="1" ht="15.75" thickBot="1">
      <c r="A103" s="330"/>
      <c r="B103" s="75"/>
      <c r="C103" s="86"/>
      <c r="D103" s="108" t="s">
        <v>239</v>
      </c>
      <c r="E103" s="112" t="s">
        <v>240</v>
      </c>
      <c r="F103" s="112" t="s">
        <v>241</v>
      </c>
      <c r="G103" s="110">
        <v>6</v>
      </c>
      <c r="H103" s="80">
        <f t="shared" si="2"/>
        <v>166.66666666666669</v>
      </c>
      <c r="I103" s="111">
        <v>190</v>
      </c>
      <c r="J103" s="82">
        <f t="shared" si="3"/>
        <v>1000.0000000000001</v>
      </c>
      <c r="K103" s="83"/>
      <c r="L103" s="83"/>
      <c r="M103" s="83"/>
      <c r="N103" s="83"/>
    </row>
    <row r="104" spans="1:14" s="84" customFormat="1" ht="15.75" thickBot="1">
      <c r="A104" s="330"/>
      <c r="B104" s="75"/>
      <c r="C104" s="86"/>
      <c r="D104" s="108" t="s">
        <v>242</v>
      </c>
      <c r="E104" s="109" t="s">
        <v>243</v>
      </c>
      <c r="F104" s="109" t="s">
        <v>244</v>
      </c>
      <c r="G104" s="110">
        <v>5</v>
      </c>
      <c r="H104" s="80">
        <f t="shared" si="2"/>
        <v>289.47368421052636</v>
      </c>
      <c r="I104" s="111">
        <v>330</v>
      </c>
      <c r="J104" s="82">
        <f t="shared" si="3"/>
        <v>1447.3684210526317</v>
      </c>
      <c r="K104" s="83"/>
      <c r="L104" s="83"/>
      <c r="M104" s="83"/>
      <c r="N104" s="83"/>
    </row>
    <row r="105" spans="1:14" s="84" customFormat="1" ht="15.75" thickBot="1">
      <c r="A105" s="330"/>
      <c r="B105" s="75"/>
      <c r="C105" s="86"/>
      <c r="D105" s="108" t="s">
        <v>245</v>
      </c>
      <c r="E105" s="109" t="s">
        <v>246</v>
      </c>
      <c r="F105" s="113" t="s">
        <v>247</v>
      </c>
      <c r="G105" s="110">
        <v>6</v>
      </c>
      <c r="H105" s="80">
        <f t="shared" si="2"/>
        <v>482.4561403508772</v>
      </c>
      <c r="I105" s="111">
        <v>550</v>
      </c>
      <c r="J105" s="82">
        <f t="shared" si="3"/>
        <v>2894.7368421052633</v>
      </c>
      <c r="K105" s="83"/>
      <c r="L105" s="83"/>
      <c r="M105" s="83"/>
      <c r="N105" s="83"/>
    </row>
    <row r="106" spans="1:14" s="159" customFormat="1" ht="15.75" thickBot="1">
      <c r="A106" s="330"/>
      <c r="B106" s="196"/>
      <c r="C106" s="214"/>
      <c r="D106" s="221" t="s">
        <v>248</v>
      </c>
      <c r="E106" s="222" t="s">
        <v>249</v>
      </c>
      <c r="F106" s="223" t="s">
        <v>250</v>
      </c>
      <c r="G106" s="217">
        <v>8</v>
      </c>
      <c r="H106" s="155">
        <f t="shared" si="2"/>
        <v>561.4035087719299</v>
      </c>
      <c r="I106" s="218">
        <v>640</v>
      </c>
      <c r="J106" s="157">
        <f t="shared" si="3"/>
        <v>4491.228070175439</v>
      </c>
      <c r="K106" s="158"/>
      <c r="L106" s="158"/>
      <c r="M106" s="158"/>
      <c r="N106" s="158"/>
    </row>
    <row r="107" spans="1:14" s="159" customFormat="1" ht="15.75" thickBot="1">
      <c r="A107" s="330"/>
      <c r="B107" s="196"/>
      <c r="C107" s="214"/>
      <c r="D107" s="224" t="s">
        <v>251</v>
      </c>
      <c r="E107" s="222" t="s">
        <v>252</v>
      </c>
      <c r="F107" s="225" t="s">
        <v>253</v>
      </c>
      <c r="G107" s="217">
        <v>8</v>
      </c>
      <c r="H107" s="155">
        <f t="shared" si="2"/>
        <v>491.22807017543863</v>
      </c>
      <c r="I107" s="218">
        <v>560</v>
      </c>
      <c r="J107" s="157">
        <f t="shared" si="3"/>
        <v>3929.824561403509</v>
      </c>
      <c r="K107" s="158"/>
      <c r="L107" s="158"/>
      <c r="M107" s="158"/>
      <c r="N107" s="158"/>
    </row>
    <row r="108" spans="1:14" s="159" customFormat="1" ht="15.75" thickBot="1">
      <c r="A108" s="330"/>
      <c r="B108" s="196"/>
      <c r="C108" s="214"/>
      <c r="D108" s="224" t="s">
        <v>254</v>
      </c>
      <c r="E108" s="222" t="s">
        <v>255</v>
      </c>
      <c r="F108" s="223" t="s">
        <v>256</v>
      </c>
      <c r="G108" s="217">
        <v>8</v>
      </c>
      <c r="H108" s="155">
        <f t="shared" si="2"/>
        <v>394.7368421052632</v>
      </c>
      <c r="I108" s="218">
        <v>450</v>
      </c>
      <c r="J108" s="157">
        <f t="shared" si="3"/>
        <v>3157.8947368421054</v>
      </c>
      <c r="K108" s="158"/>
      <c r="L108" s="158"/>
      <c r="M108" s="158"/>
      <c r="N108" s="158"/>
    </row>
    <row r="109" spans="1:14" s="159" customFormat="1" ht="15.75" thickBot="1">
      <c r="A109" s="330"/>
      <c r="B109" s="196"/>
      <c r="C109" s="214"/>
      <c r="D109" s="224" t="s">
        <v>257</v>
      </c>
      <c r="E109" s="222" t="s">
        <v>258</v>
      </c>
      <c r="F109" s="223" t="s">
        <v>259</v>
      </c>
      <c r="G109" s="217">
        <v>8</v>
      </c>
      <c r="H109" s="155">
        <f t="shared" si="2"/>
        <v>157.8947368421053</v>
      </c>
      <c r="I109" s="218">
        <v>180</v>
      </c>
      <c r="J109" s="157">
        <f t="shared" si="3"/>
        <v>1263.1578947368423</v>
      </c>
      <c r="K109" s="158"/>
      <c r="L109" s="158"/>
      <c r="M109" s="158"/>
      <c r="N109" s="158"/>
    </row>
    <row r="110" spans="1:14" s="159" customFormat="1" ht="15.75" thickBot="1">
      <c r="A110" s="330"/>
      <c r="B110" s="196"/>
      <c r="C110" s="214"/>
      <c r="D110" s="224" t="s">
        <v>260</v>
      </c>
      <c r="E110" s="226" t="s">
        <v>261</v>
      </c>
      <c r="F110" s="223" t="s">
        <v>262</v>
      </c>
      <c r="G110" s="217">
        <v>8</v>
      </c>
      <c r="H110" s="155">
        <f t="shared" si="2"/>
        <v>70.17543859649123</v>
      </c>
      <c r="I110" s="218">
        <v>80</v>
      </c>
      <c r="J110" s="157">
        <f t="shared" si="3"/>
        <v>561.4035087719299</v>
      </c>
      <c r="K110" s="158"/>
      <c r="L110" s="158"/>
      <c r="M110" s="158"/>
      <c r="N110" s="158"/>
    </row>
    <row r="111" spans="1:14" s="159" customFormat="1" ht="15.75" thickBot="1">
      <c r="A111" s="330"/>
      <c r="B111" s="196"/>
      <c r="C111" s="214"/>
      <c r="D111" s="224" t="s">
        <v>263</v>
      </c>
      <c r="E111" s="222" t="s">
        <v>264</v>
      </c>
      <c r="F111" s="225" t="s">
        <v>265</v>
      </c>
      <c r="G111" s="217">
        <v>8</v>
      </c>
      <c r="H111" s="155">
        <f t="shared" si="2"/>
        <v>70.17543859649123</v>
      </c>
      <c r="I111" s="218">
        <v>80</v>
      </c>
      <c r="J111" s="157">
        <f t="shared" si="3"/>
        <v>561.4035087719299</v>
      </c>
      <c r="K111" s="158"/>
      <c r="L111" s="158"/>
      <c r="M111" s="158"/>
      <c r="N111" s="158"/>
    </row>
    <row r="112" spans="1:14" s="159" customFormat="1" ht="15.75" thickBot="1">
      <c r="A112" s="330"/>
      <c r="B112" s="196"/>
      <c r="C112" s="214"/>
      <c r="D112" s="221" t="s">
        <v>248</v>
      </c>
      <c r="E112" s="222" t="s">
        <v>266</v>
      </c>
      <c r="F112" s="225" t="s">
        <v>267</v>
      </c>
      <c r="G112" s="217">
        <v>8</v>
      </c>
      <c r="H112" s="155">
        <f t="shared" si="2"/>
        <v>385.9649122807018</v>
      </c>
      <c r="I112" s="218">
        <v>440</v>
      </c>
      <c r="J112" s="157">
        <f t="shared" si="3"/>
        <v>3087.7192982456145</v>
      </c>
      <c r="K112" s="158"/>
      <c r="L112" s="158"/>
      <c r="M112" s="158"/>
      <c r="N112" s="158"/>
    </row>
    <row r="113" spans="1:14" s="159" customFormat="1" ht="15.75" thickBot="1">
      <c r="A113" s="330"/>
      <c r="B113" s="196"/>
      <c r="C113" s="214"/>
      <c r="D113" s="227" t="s">
        <v>268</v>
      </c>
      <c r="E113" s="222" t="s">
        <v>269</v>
      </c>
      <c r="F113" s="222" t="s">
        <v>270</v>
      </c>
      <c r="G113" s="217">
        <v>3</v>
      </c>
      <c r="H113" s="155">
        <f t="shared" si="2"/>
        <v>561.4035087719299</v>
      </c>
      <c r="I113" s="218">
        <v>640</v>
      </c>
      <c r="J113" s="157">
        <f t="shared" si="3"/>
        <v>1684.2105263157896</v>
      </c>
      <c r="K113" s="158"/>
      <c r="L113" s="158"/>
      <c r="M113" s="158"/>
      <c r="N113" s="158"/>
    </row>
    <row r="114" spans="1:14" s="159" customFormat="1" ht="15.75" thickBot="1">
      <c r="A114" s="330"/>
      <c r="B114" s="196"/>
      <c r="C114" s="214"/>
      <c r="D114" s="228" t="s">
        <v>271</v>
      </c>
      <c r="E114" s="222" t="s">
        <v>272</v>
      </c>
      <c r="F114" s="225" t="s">
        <v>273</v>
      </c>
      <c r="G114" s="217">
        <v>6</v>
      </c>
      <c r="H114" s="155">
        <f t="shared" si="2"/>
        <v>815.7894736842106</v>
      </c>
      <c r="I114" s="218">
        <v>930</v>
      </c>
      <c r="J114" s="157">
        <f t="shared" si="3"/>
        <v>4894.736842105263</v>
      </c>
      <c r="K114" s="158"/>
      <c r="L114" s="158"/>
      <c r="M114" s="158"/>
      <c r="N114" s="158"/>
    </row>
    <row r="115" spans="1:14" s="159" customFormat="1" ht="16.5" thickBot="1">
      <c r="A115" s="330"/>
      <c r="B115" s="196"/>
      <c r="C115" s="214"/>
      <c r="D115" s="224" t="s">
        <v>274</v>
      </c>
      <c r="E115" s="229" t="s">
        <v>275</v>
      </c>
      <c r="F115" s="225" t="s">
        <v>276</v>
      </c>
      <c r="G115" s="217">
        <v>3</v>
      </c>
      <c r="H115" s="155">
        <f t="shared" si="2"/>
        <v>701.7543859649123</v>
      </c>
      <c r="I115" s="218">
        <v>800</v>
      </c>
      <c r="J115" s="157">
        <f t="shared" si="3"/>
        <v>2105.263157894737</v>
      </c>
      <c r="K115" s="158"/>
      <c r="L115" s="158"/>
      <c r="M115" s="158"/>
      <c r="N115" s="158"/>
    </row>
    <row r="116" spans="1:14" s="186" customFormat="1" ht="15.75" thickBot="1">
      <c r="A116" s="330"/>
      <c r="B116" s="230"/>
      <c r="C116" s="231"/>
      <c r="D116" s="232" t="s">
        <v>277</v>
      </c>
      <c r="E116" s="233" t="s">
        <v>278</v>
      </c>
      <c r="F116" s="233" t="s">
        <v>279</v>
      </c>
      <c r="G116" s="234">
        <v>8</v>
      </c>
      <c r="H116" s="182">
        <f t="shared" si="2"/>
        <v>219.2982456140351</v>
      </c>
      <c r="I116" s="235">
        <v>250</v>
      </c>
      <c r="J116" s="184">
        <f t="shared" si="3"/>
        <v>1754.3859649122808</v>
      </c>
      <c r="K116" s="185"/>
      <c r="L116" s="185"/>
      <c r="M116" s="185"/>
      <c r="N116" s="185"/>
    </row>
    <row r="117" spans="1:14" s="186" customFormat="1" ht="15.75" thickBot="1">
      <c r="A117" s="330"/>
      <c r="B117" s="230"/>
      <c r="C117" s="231"/>
      <c r="D117" s="236" t="s">
        <v>280</v>
      </c>
      <c r="E117" s="237" t="s">
        <v>281</v>
      </c>
      <c r="F117" s="237" t="s">
        <v>282</v>
      </c>
      <c r="G117" s="234">
        <v>5</v>
      </c>
      <c r="H117" s="182">
        <f t="shared" si="2"/>
        <v>792.1052631578948</v>
      </c>
      <c r="I117" s="235">
        <v>903</v>
      </c>
      <c r="J117" s="184">
        <f t="shared" si="3"/>
        <v>3960.526315789474</v>
      </c>
      <c r="K117" s="185"/>
      <c r="L117" s="185"/>
      <c r="M117" s="185"/>
      <c r="N117" s="185"/>
    </row>
    <row r="118" spans="1:14" s="107" customFormat="1" ht="15.75" thickBot="1">
      <c r="A118" s="330"/>
      <c r="B118" s="9"/>
      <c r="C118" s="10"/>
      <c r="D118" s="298" t="s">
        <v>283</v>
      </c>
      <c r="E118" s="297" t="s">
        <v>284</v>
      </c>
      <c r="F118" s="297" t="s">
        <v>285</v>
      </c>
      <c r="G118" s="14">
        <v>6</v>
      </c>
      <c r="H118" s="104">
        <f t="shared" si="2"/>
        <v>456.14035087719304</v>
      </c>
      <c r="I118" s="299">
        <v>520</v>
      </c>
      <c r="J118" s="106">
        <f t="shared" si="3"/>
        <v>2736.8421052631584</v>
      </c>
      <c r="K118" s="8"/>
      <c r="L118" s="8"/>
      <c r="M118" s="8"/>
      <c r="N118" s="8"/>
    </row>
    <row r="119" spans="1:14" s="159" customFormat="1" ht="34.5" thickBot="1">
      <c r="A119" s="330"/>
      <c r="B119" s="196"/>
      <c r="C119" s="214"/>
      <c r="D119" s="215" t="s">
        <v>286</v>
      </c>
      <c r="E119" s="216" t="s">
        <v>287</v>
      </c>
      <c r="F119" s="216" t="s">
        <v>288</v>
      </c>
      <c r="G119" s="217">
        <v>20</v>
      </c>
      <c r="H119" s="155">
        <f t="shared" si="2"/>
        <v>333.33333333333337</v>
      </c>
      <c r="I119" s="218">
        <v>380</v>
      </c>
      <c r="J119" s="157">
        <f t="shared" si="3"/>
        <v>6666.666666666668</v>
      </c>
      <c r="K119" s="158"/>
      <c r="L119" s="158"/>
      <c r="M119" s="158"/>
      <c r="N119" s="158"/>
    </row>
    <row r="120" spans="1:14" s="159" customFormat="1" ht="63" customHeight="1" thickBot="1">
      <c r="A120" s="330"/>
      <c r="B120" s="196"/>
      <c r="C120" s="214"/>
      <c r="D120" s="219" t="s">
        <v>289</v>
      </c>
      <c r="E120" s="220" t="s">
        <v>290</v>
      </c>
      <c r="F120" s="220" t="s">
        <v>291</v>
      </c>
      <c r="G120" s="217">
        <v>1</v>
      </c>
      <c r="H120" s="155">
        <f t="shared" si="2"/>
        <v>6140.350877192983</v>
      </c>
      <c r="I120" s="218">
        <v>7000</v>
      </c>
      <c r="J120" s="157">
        <f t="shared" si="3"/>
        <v>6140.350877192983</v>
      </c>
      <c r="K120" s="168"/>
      <c r="L120" s="168"/>
      <c r="M120" s="168"/>
      <c r="N120" s="168"/>
    </row>
    <row r="121" spans="1:14" s="159" customFormat="1" ht="23.25" thickBot="1">
      <c r="A121" s="330"/>
      <c r="B121" s="196"/>
      <c r="C121" s="214"/>
      <c r="D121" s="215" t="s">
        <v>292</v>
      </c>
      <c r="E121" s="216" t="s">
        <v>293</v>
      </c>
      <c r="F121" s="216" t="s">
        <v>291</v>
      </c>
      <c r="G121" s="217">
        <v>1</v>
      </c>
      <c r="H121" s="155">
        <f t="shared" si="2"/>
        <v>6140.350877192983</v>
      </c>
      <c r="I121" s="218">
        <v>7000</v>
      </c>
      <c r="J121" s="157">
        <f t="shared" si="3"/>
        <v>6140.350877192983</v>
      </c>
      <c r="K121" s="167"/>
      <c r="L121" s="167"/>
      <c r="M121" s="167"/>
      <c r="N121" s="167"/>
    </row>
    <row r="122" spans="1:14" s="159" customFormat="1" ht="23.25" thickBot="1">
      <c r="A122" s="331"/>
      <c r="B122" s="196"/>
      <c r="C122" s="214"/>
      <c r="D122" s="215" t="s">
        <v>294</v>
      </c>
      <c r="E122" s="216" t="s">
        <v>295</v>
      </c>
      <c r="F122" s="216" t="s">
        <v>291</v>
      </c>
      <c r="G122" s="217">
        <v>1</v>
      </c>
      <c r="H122" s="155">
        <f t="shared" si="2"/>
        <v>6140.350877192983</v>
      </c>
      <c r="I122" s="218">
        <v>7000</v>
      </c>
      <c r="J122" s="157">
        <f t="shared" si="3"/>
        <v>6140.350877192983</v>
      </c>
      <c r="K122" s="158"/>
      <c r="L122" s="158"/>
      <c r="M122" s="158"/>
      <c r="N122" s="158"/>
    </row>
    <row r="123" spans="1:14" s="107" customFormat="1" ht="15.75" thickBot="1">
      <c r="A123" s="329" t="s">
        <v>296</v>
      </c>
      <c r="B123" s="291"/>
      <c r="C123" s="292">
        <v>2007</v>
      </c>
      <c r="D123" s="22" t="s">
        <v>297</v>
      </c>
      <c r="E123" s="22" t="s">
        <v>298</v>
      </c>
      <c r="F123" s="22" t="s">
        <v>299</v>
      </c>
      <c r="G123" s="300">
        <v>30</v>
      </c>
      <c r="H123" s="104">
        <f t="shared" si="2"/>
        <v>701.7543859649123</v>
      </c>
      <c r="I123" s="301">
        <v>800</v>
      </c>
      <c r="J123" s="106">
        <f t="shared" si="3"/>
        <v>21052.63157894737</v>
      </c>
      <c r="K123" s="8"/>
      <c r="L123" s="8"/>
      <c r="M123" s="8"/>
      <c r="N123" s="8"/>
    </row>
    <row r="124" spans="1:14" s="107" customFormat="1" ht="15.75" thickBot="1">
      <c r="A124" s="330"/>
      <c r="B124" s="9"/>
      <c r="C124" s="10">
        <v>2006</v>
      </c>
      <c r="D124" s="25" t="s">
        <v>300</v>
      </c>
      <c r="E124" s="25" t="s">
        <v>301</v>
      </c>
      <c r="F124" s="25" t="s">
        <v>302</v>
      </c>
      <c r="G124" s="302">
        <v>28</v>
      </c>
      <c r="H124" s="104">
        <f t="shared" si="2"/>
        <v>877.1929824561404</v>
      </c>
      <c r="I124" s="303">
        <v>1000</v>
      </c>
      <c r="J124" s="106">
        <f t="shared" si="3"/>
        <v>24561.40350877193</v>
      </c>
      <c r="K124" s="8"/>
      <c r="L124" s="8"/>
      <c r="M124" s="8"/>
      <c r="N124" s="8"/>
    </row>
    <row r="125" spans="1:14" s="48" customFormat="1" ht="15.75" thickBot="1">
      <c r="A125" s="331"/>
      <c r="B125" s="40"/>
      <c r="C125" s="41">
        <v>2012</v>
      </c>
      <c r="D125" s="42" t="s">
        <v>303</v>
      </c>
      <c r="E125" s="42" t="s">
        <v>304</v>
      </c>
      <c r="F125" s="42" t="s">
        <v>305</v>
      </c>
      <c r="G125" s="43">
        <v>30</v>
      </c>
      <c r="H125" s="44">
        <f t="shared" si="2"/>
        <v>422.8070175438597</v>
      </c>
      <c r="I125" s="45">
        <v>482</v>
      </c>
      <c r="J125" s="46">
        <f t="shared" si="3"/>
        <v>12684.21052631579</v>
      </c>
      <c r="K125" s="47"/>
      <c r="L125" s="47"/>
      <c r="M125" s="47"/>
      <c r="N125" s="47"/>
    </row>
    <row r="126" spans="1:14" s="159" customFormat="1" ht="15.75" thickBot="1">
      <c r="A126" s="335" t="s">
        <v>306</v>
      </c>
      <c r="B126" s="190"/>
      <c r="C126" s="191"/>
      <c r="D126" s="192"/>
      <c r="E126" s="193" t="s">
        <v>307</v>
      </c>
      <c r="F126" s="193" t="s">
        <v>308</v>
      </c>
      <c r="G126" s="194">
        <v>4</v>
      </c>
      <c r="H126" s="155">
        <f t="shared" si="2"/>
        <v>614.0350877192983</v>
      </c>
      <c r="I126" s="195">
        <v>700</v>
      </c>
      <c r="J126" s="157">
        <f t="shared" si="3"/>
        <v>2456.140350877193</v>
      </c>
      <c r="K126" s="158"/>
      <c r="L126" s="158"/>
      <c r="M126" s="158"/>
      <c r="N126" s="158"/>
    </row>
    <row r="127" spans="1:14" s="159" customFormat="1" ht="15.75" thickBot="1">
      <c r="A127" s="336"/>
      <c r="B127" s="196"/>
      <c r="C127" s="197"/>
      <c r="D127" s="198"/>
      <c r="E127" s="199" t="s">
        <v>309</v>
      </c>
      <c r="F127" s="199" t="s">
        <v>310</v>
      </c>
      <c r="G127" s="200">
        <v>2</v>
      </c>
      <c r="H127" s="155">
        <f t="shared" si="2"/>
        <v>877.1929824561404</v>
      </c>
      <c r="I127" s="201">
        <v>1000</v>
      </c>
      <c r="J127" s="157">
        <f t="shared" si="3"/>
        <v>1754.3859649122808</v>
      </c>
      <c r="K127" s="158"/>
      <c r="L127" s="158"/>
      <c r="M127" s="158"/>
      <c r="N127" s="158"/>
    </row>
    <row r="128" spans="1:14" s="159" customFormat="1" ht="15.75" thickBot="1">
      <c r="A128" s="336"/>
      <c r="B128" s="196"/>
      <c r="C128" s="197"/>
      <c r="D128" s="198"/>
      <c r="E128" s="199" t="s">
        <v>311</v>
      </c>
      <c r="F128" s="202" t="s">
        <v>312</v>
      </c>
      <c r="G128" s="200">
        <v>4</v>
      </c>
      <c r="H128" s="155">
        <f t="shared" si="2"/>
        <v>657.8947368421053</v>
      </c>
      <c r="I128" s="201">
        <v>750</v>
      </c>
      <c r="J128" s="157">
        <f t="shared" si="3"/>
        <v>2631.5789473684213</v>
      </c>
      <c r="K128" s="158"/>
      <c r="L128" s="158"/>
      <c r="M128" s="158"/>
      <c r="N128" s="158"/>
    </row>
    <row r="129" spans="1:14" s="159" customFormat="1" ht="15.75" thickBot="1">
      <c r="A129" s="336"/>
      <c r="B129" s="196"/>
      <c r="C129" s="197"/>
      <c r="D129" s="198" t="s">
        <v>313</v>
      </c>
      <c r="E129" s="199" t="s">
        <v>314</v>
      </c>
      <c r="F129" s="202" t="s">
        <v>315</v>
      </c>
      <c r="G129" s="200">
        <v>2</v>
      </c>
      <c r="H129" s="155">
        <f t="shared" si="2"/>
        <v>1087.719298245614</v>
      </c>
      <c r="I129" s="201">
        <f>62*20</f>
        <v>1240</v>
      </c>
      <c r="J129" s="157">
        <f t="shared" si="3"/>
        <v>2175.438596491228</v>
      </c>
      <c r="K129" s="158"/>
      <c r="L129" s="158"/>
      <c r="M129" s="158"/>
      <c r="N129" s="158"/>
    </row>
    <row r="130" spans="1:14" s="159" customFormat="1" ht="15.75" thickBot="1">
      <c r="A130" s="336"/>
      <c r="B130" s="196"/>
      <c r="C130" s="197"/>
      <c r="D130" s="198" t="s">
        <v>316</v>
      </c>
      <c r="E130" s="199" t="s">
        <v>317</v>
      </c>
      <c r="F130" s="202" t="s">
        <v>318</v>
      </c>
      <c r="G130" s="200">
        <v>2</v>
      </c>
      <c r="H130" s="155">
        <f t="shared" si="2"/>
        <v>807.0175438596492</v>
      </c>
      <c r="I130" s="201">
        <f>46*20</f>
        <v>920</v>
      </c>
      <c r="J130" s="157">
        <f t="shared" si="3"/>
        <v>1614.0350877192984</v>
      </c>
      <c r="K130" s="158"/>
      <c r="L130" s="158"/>
      <c r="M130" s="158"/>
      <c r="N130" s="158"/>
    </row>
    <row r="131" spans="1:14" s="159" customFormat="1" ht="15.75" thickBot="1">
      <c r="A131" s="336"/>
      <c r="B131" s="196"/>
      <c r="C131" s="197"/>
      <c r="D131" s="198" t="s">
        <v>319</v>
      </c>
      <c r="E131" s="199" t="s">
        <v>320</v>
      </c>
      <c r="F131" s="202"/>
      <c r="G131" s="200">
        <v>2</v>
      </c>
      <c r="H131" s="155">
        <f t="shared" si="2"/>
        <v>1315.7894736842106</v>
      </c>
      <c r="I131" s="201">
        <v>1500</v>
      </c>
      <c r="J131" s="157">
        <f t="shared" si="3"/>
        <v>2631.5789473684213</v>
      </c>
      <c r="K131" s="158"/>
      <c r="L131" s="158"/>
      <c r="M131" s="158"/>
      <c r="N131" s="158"/>
    </row>
    <row r="132" spans="1:14" s="159" customFormat="1" ht="15.75" thickBot="1">
      <c r="A132" s="336"/>
      <c r="B132" s="196"/>
      <c r="C132" s="197"/>
      <c r="D132" s="198" t="s">
        <v>321</v>
      </c>
      <c r="E132" s="199" t="s">
        <v>322</v>
      </c>
      <c r="F132" s="202" t="s">
        <v>323</v>
      </c>
      <c r="G132" s="200">
        <v>2</v>
      </c>
      <c r="H132" s="155">
        <f aca="true" t="shared" si="4" ref="H132:H195">I132/1.14</f>
        <v>1192.982456140351</v>
      </c>
      <c r="I132" s="201">
        <f>68*20</f>
        <v>1360</v>
      </c>
      <c r="J132" s="157">
        <f aca="true" t="shared" si="5" ref="J132:J195">PRODUCT(G132:H132)</f>
        <v>2385.964912280702</v>
      </c>
      <c r="K132" s="158"/>
      <c r="L132" s="158"/>
      <c r="M132" s="158"/>
      <c r="N132" s="158"/>
    </row>
    <row r="133" spans="1:14" s="159" customFormat="1" ht="15.75" thickBot="1">
      <c r="A133" s="336"/>
      <c r="B133" s="196"/>
      <c r="C133" s="197"/>
      <c r="D133" s="198" t="s">
        <v>324</v>
      </c>
      <c r="E133" s="199" t="s">
        <v>325</v>
      </c>
      <c r="F133" s="202" t="s">
        <v>326</v>
      </c>
      <c r="G133" s="200">
        <v>2</v>
      </c>
      <c r="H133" s="155">
        <f t="shared" si="4"/>
        <v>1052.6315789473686</v>
      </c>
      <c r="I133" s="201">
        <f>60*20</f>
        <v>1200</v>
      </c>
      <c r="J133" s="157">
        <f t="shared" si="5"/>
        <v>2105.263157894737</v>
      </c>
      <c r="K133" s="158"/>
      <c r="L133" s="158"/>
      <c r="M133" s="158"/>
      <c r="N133" s="158"/>
    </row>
    <row r="134" spans="1:14" s="159" customFormat="1" ht="15.75" thickBot="1">
      <c r="A134" s="336"/>
      <c r="B134" s="203"/>
      <c r="C134" s="203"/>
      <c r="D134" s="204"/>
      <c r="E134" s="205" t="s">
        <v>327</v>
      </c>
      <c r="F134" s="205" t="s">
        <v>328</v>
      </c>
      <c r="G134" s="206">
        <v>1</v>
      </c>
      <c r="H134" s="155">
        <f t="shared" si="4"/>
        <v>4912.280701754386</v>
      </c>
      <c r="I134" s="201">
        <f>280*20</f>
        <v>5600</v>
      </c>
      <c r="J134" s="157">
        <f t="shared" si="5"/>
        <v>4912.280701754386</v>
      </c>
      <c r="K134" s="158"/>
      <c r="L134" s="158"/>
      <c r="M134" s="158"/>
      <c r="N134" s="158"/>
    </row>
    <row r="135" spans="1:14" s="159" customFormat="1" ht="15.75" thickBot="1">
      <c r="A135" s="336"/>
      <c r="B135" s="196"/>
      <c r="C135" s="197"/>
      <c r="D135" s="198"/>
      <c r="E135" s="199" t="s">
        <v>307</v>
      </c>
      <c r="F135" s="199" t="s">
        <v>308</v>
      </c>
      <c r="G135" s="207">
        <v>5</v>
      </c>
      <c r="H135" s="155">
        <f t="shared" si="4"/>
        <v>614.0350877192983</v>
      </c>
      <c r="I135" s="201">
        <v>700</v>
      </c>
      <c r="J135" s="157">
        <f t="shared" si="5"/>
        <v>3070.1754385964914</v>
      </c>
      <c r="K135" s="158"/>
      <c r="L135" s="158"/>
      <c r="M135" s="158"/>
      <c r="N135" s="158"/>
    </row>
    <row r="136" spans="1:14" s="159" customFormat="1" ht="15.75" thickBot="1">
      <c r="A136" s="336"/>
      <c r="B136" s="196"/>
      <c r="C136" s="197"/>
      <c r="D136" s="198"/>
      <c r="E136" s="199" t="s">
        <v>309</v>
      </c>
      <c r="F136" s="199" t="s">
        <v>310</v>
      </c>
      <c r="G136" s="207">
        <v>2</v>
      </c>
      <c r="H136" s="155">
        <f t="shared" si="4"/>
        <v>877.1929824561404</v>
      </c>
      <c r="I136" s="201">
        <v>1000</v>
      </c>
      <c r="J136" s="157">
        <f t="shared" si="5"/>
        <v>1754.3859649122808</v>
      </c>
      <c r="K136" s="158"/>
      <c r="L136" s="158"/>
      <c r="M136" s="158"/>
      <c r="N136" s="158"/>
    </row>
    <row r="137" spans="1:14" s="159" customFormat="1" ht="15.75" thickBot="1">
      <c r="A137" s="337"/>
      <c r="B137" s="208"/>
      <c r="C137" s="209"/>
      <c r="D137" s="210"/>
      <c r="E137" s="211" t="s">
        <v>329</v>
      </c>
      <c r="F137" s="211" t="s">
        <v>330</v>
      </c>
      <c r="G137" s="212">
        <v>2</v>
      </c>
      <c r="H137" s="155">
        <f t="shared" si="4"/>
        <v>1315.7894736842106</v>
      </c>
      <c r="I137" s="213">
        <v>1500</v>
      </c>
      <c r="J137" s="157">
        <f t="shared" si="5"/>
        <v>2631.5789473684213</v>
      </c>
      <c r="K137" s="158"/>
      <c r="L137" s="158"/>
      <c r="M137" s="158"/>
      <c r="N137" s="158"/>
    </row>
    <row r="138" spans="1:14" s="84" customFormat="1" ht="15.75" thickBot="1">
      <c r="A138" s="338" t="s">
        <v>331</v>
      </c>
      <c r="B138" s="114"/>
      <c r="C138" s="115">
        <v>2008</v>
      </c>
      <c r="D138" s="116" t="s">
        <v>332</v>
      </c>
      <c r="E138" s="117" t="s">
        <v>333</v>
      </c>
      <c r="F138" s="117" t="s">
        <v>334</v>
      </c>
      <c r="G138" s="115">
        <v>20</v>
      </c>
      <c r="H138" s="80">
        <f t="shared" si="4"/>
        <v>409.6491228070176</v>
      </c>
      <c r="I138" s="118">
        <v>467</v>
      </c>
      <c r="J138" s="82">
        <f t="shared" si="5"/>
        <v>8192.982456140351</v>
      </c>
      <c r="K138" s="83"/>
      <c r="L138" s="83"/>
      <c r="M138" s="83"/>
      <c r="N138" s="83"/>
    </row>
    <row r="139" spans="1:14" s="84" customFormat="1" ht="15.75" thickBot="1">
      <c r="A139" s="339"/>
      <c r="B139" s="75"/>
      <c r="C139" s="110">
        <v>2011</v>
      </c>
      <c r="D139" s="119" t="s">
        <v>335</v>
      </c>
      <c r="E139" s="78" t="s">
        <v>336</v>
      </c>
      <c r="F139" s="78" t="s">
        <v>337</v>
      </c>
      <c r="G139" s="110">
        <v>20</v>
      </c>
      <c r="H139" s="80">
        <f t="shared" si="4"/>
        <v>174.56140350877195</v>
      </c>
      <c r="I139" s="120">
        <v>199</v>
      </c>
      <c r="J139" s="82">
        <f t="shared" si="5"/>
        <v>3491.228070175439</v>
      </c>
      <c r="K139" s="83"/>
      <c r="L139" s="83"/>
      <c r="M139" s="83"/>
      <c r="N139" s="83"/>
    </row>
    <row r="140" spans="1:14" s="48" customFormat="1" ht="15.75" thickBot="1">
      <c r="A140" s="339"/>
      <c r="B140" s="49"/>
      <c r="C140" s="50">
        <v>2010</v>
      </c>
      <c r="D140" s="51" t="s">
        <v>338</v>
      </c>
      <c r="E140" s="52" t="s">
        <v>339</v>
      </c>
      <c r="F140" s="52" t="s">
        <v>340</v>
      </c>
      <c r="G140" s="50">
        <v>20</v>
      </c>
      <c r="H140" s="44">
        <f t="shared" si="4"/>
        <v>201.7543859649123</v>
      </c>
      <c r="I140" s="53">
        <v>230</v>
      </c>
      <c r="J140" s="46">
        <f t="shared" si="5"/>
        <v>4035.087719298246</v>
      </c>
      <c r="K140" s="47"/>
      <c r="L140" s="47"/>
      <c r="M140" s="47"/>
      <c r="N140" s="47"/>
    </row>
    <row r="141" spans="1:14" s="48" customFormat="1" ht="15.75" thickBot="1">
      <c r="A141" s="339"/>
      <c r="B141" s="49"/>
      <c r="C141" s="50">
        <v>2010</v>
      </c>
      <c r="D141" s="51" t="s">
        <v>341</v>
      </c>
      <c r="E141" s="52" t="s">
        <v>342</v>
      </c>
      <c r="F141" s="52" t="s">
        <v>343</v>
      </c>
      <c r="G141" s="50">
        <v>20</v>
      </c>
      <c r="H141" s="44">
        <f t="shared" si="4"/>
        <v>271.0526315789474</v>
      </c>
      <c r="I141" s="53">
        <v>309</v>
      </c>
      <c r="J141" s="46">
        <f t="shared" si="5"/>
        <v>5421.052631578948</v>
      </c>
      <c r="K141" s="47"/>
      <c r="L141" s="47"/>
      <c r="M141" s="47"/>
      <c r="N141" s="47"/>
    </row>
    <row r="142" spans="1:14" s="84" customFormat="1" ht="15.75" thickBot="1">
      <c r="A142" s="339"/>
      <c r="B142" s="75"/>
      <c r="C142" s="110">
        <v>2010</v>
      </c>
      <c r="D142" s="119" t="s">
        <v>344</v>
      </c>
      <c r="E142" s="78" t="s">
        <v>345</v>
      </c>
      <c r="F142" s="78" t="s">
        <v>346</v>
      </c>
      <c r="G142" s="110">
        <v>20</v>
      </c>
      <c r="H142" s="80">
        <f t="shared" si="4"/>
        <v>346.49122807017545</v>
      </c>
      <c r="I142" s="120">
        <v>395</v>
      </c>
      <c r="J142" s="82">
        <f t="shared" si="5"/>
        <v>6929.8245614035095</v>
      </c>
      <c r="K142" s="83"/>
      <c r="L142" s="83"/>
      <c r="M142" s="83"/>
      <c r="N142" s="83"/>
    </row>
    <row r="143" spans="1:14" s="84" customFormat="1" ht="15.75" thickBot="1">
      <c r="A143" s="339"/>
      <c r="B143" s="75"/>
      <c r="C143" s="110">
        <v>2006</v>
      </c>
      <c r="D143" s="119" t="s">
        <v>347</v>
      </c>
      <c r="E143" s="78" t="s">
        <v>348</v>
      </c>
      <c r="F143" s="78" t="s">
        <v>349</v>
      </c>
      <c r="G143" s="110">
        <v>20</v>
      </c>
      <c r="H143" s="80">
        <f t="shared" si="4"/>
        <v>657.8947368421053</v>
      </c>
      <c r="I143" s="120">
        <v>750</v>
      </c>
      <c r="J143" s="82">
        <f t="shared" si="5"/>
        <v>13157.894736842107</v>
      </c>
      <c r="K143" s="83"/>
      <c r="L143" s="83"/>
      <c r="M143" s="83"/>
      <c r="N143" s="83"/>
    </row>
    <row r="144" spans="1:14" s="84" customFormat="1" ht="15.75" thickBot="1">
      <c r="A144" s="339"/>
      <c r="B144" s="75"/>
      <c r="C144" s="110">
        <v>2006</v>
      </c>
      <c r="D144" s="119" t="s">
        <v>350</v>
      </c>
      <c r="E144" s="78" t="s">
        <v>351</v>
      </c>
      <c r="F144" s="78" t="s">
        <v>349</v>
      </c>
      <c r="G144" s="110">
        <v>20</v>
      </c>
      <c r="H144" s="80">
        <f t="shared" si="4"/>
        <v>657.8947368421053</v>
      </c>
      <c r="I144" s="120">
        <v>750</v>
      </c>
      <c r="J144" s="82">
        <f t="shared" si="5"/>
        <v>13157.894736842107</v>
      </c>
      <c r="K144" s="83"/>
      <c r="L144" s="83"/>
      <c r="M144" s="83"/>
      <c r="N144" s="83"/>
    </row>
    <row r="145" spans="1:14" s="84" customFormat="1" ht="15.75" thickBot="1">
      <c r="A145" s="339"/>
      <c r="B145" s="75"/>
      <c r="C145" s="110">
        <v>2007</v>
      </c>
      <c r="D145" s="119" t="s">
        <v>352</v>
      </c>
      <c r="E145" s="78" t="s">
        <v>353</v>
      </c>
      <c r="F145" s="78" t="s">
        <v>354</v>
      </c>
      <c r="G145" s="110">
        <v>8</v>
      </c>
      <c r="H145" s="80">
        <f t="shared" si="4"/>
        <v>877.1929824561404</v>
      </c>
      <c r="I145" s="120">
        <v>1000</v>
      </c>
      <c r="J145" s="82">
        <f t="shared" si="5"/>
        <v>7017.543859649123</v>
      </c>
      <c r="K145" s="83"/>
      <c r="L145" s="83"/>
      <c r="M145" s="83"/>
      <c r="N145" s="83"/>
    </row>
    <row r="146" spans="1:14" s="74" customFormat="1" ht="15.75" thickBot="1">
      <c r="A146" s="339"/>
      <c r="B146" s="87"/>
      <c r="C146" s="128">
        <v>2008</v>
      </c>
      <c r="D146" s="129" t="s">
        <v>355</v>
      </c>
      <c r="E146" s="90" t="s">
        <v>356</v>
      </c>
      <c r="F146" s="90" t="s">
        <v>357</v>
      </c>
      <c r="G146" s="128">
        <v>4</v>
      </c>
      <c r="H146" s="70">
        <f t="shared" si="4"/>
        <v>1421.0526315789475</v>
      </c>
      <c r="I146" s="130">
        <v>1620</v>
      </c>
      <c r="J146" s="72">
        <f t="shared" si="5"/>
        <v>5684.21052631579</v>
      </c>
      <c r="K146" s="73"/>
      <c r="L146" s="73"/>
      <c r="M146" s="73"/>
      <c r="N146" s="73"/>
    </row>
    <row r="147" spans="1:14" s="74" customFormat="1" ht="15.75" thickBot="1">
      <c r="A147" s="339"/>
      <c r="B147" s="87"/>
      <c r="C147" s="128">
        <v>2003</v>
      </c>
      <c r="D147" s="129" t="s">
        <v>358</v>
      </c>
      <c r="E147" s="90" t="s">
        <v>359</v>
      </c>
      <c r="F147" s="90" t="s">
        <v>360</v>
      </c>
      <c r="G147" s="128">
        <v>4</v>
      </c>
      <c r="H147" s="70">
        <f t="shared" si="4"/>
        <v>1315.7894736842106</v>
      </c>
      <c r="I147" s="130">
        <v>1500</v>
      </c>
      <c r="J147" s="72">
        <f t="shared" si="5"/>
        <v>5263.1578947368425</v>
      </c>
      <c r="K147" s="73"/>
      <c r="L147" s="73"/>
      <c r="M147" s="73"/>
      <c r="N147" s="73"/>
    </row>
    <row r="148" spans="1:14" s="74" customFormat="1" ht="15.75" thickBot="1">
      <c r="A148" s="339"/>
      <c r="B148" s="87"/>
      <c r="C148" s="128">
        <v>2005</v>
      </c>
      <c r="D148" s="129" t="s">
        <v>361</v>
      </c>
      <c r="E148" s="90" t="s">
        <v>362</v>
      </c>
      <c r="F148" s="90" t="s">
        <v>363</v>
      </c>
      <c r="G148" s="128">
        <v>4</v>
      </c>
      <c r="H148" s="70">
        <f t="shared" si="4"/>
        <v>1491.2280701754387</v>
      </c>
      <c r="I148" s="130">
        <v>1700</v>
      </c>
      <c r="J148" s="72">
        <f t="shared" si="5"/>
        <v>5964.912280701755</v>
      </c>
      <c r="K148" s="73"/>
      <c r="L148" s="73"/>
      <c r="M148" s="73"/>
      <c r="N148" s="73"/>
    </row>
    <row r="149" spans="1:14" s="74" customFormat="1" ht="15.75" thickBot="1">
      <c r="A149" s="339"/>
      <c r="B149" s="87"/>
      <c r="C149" s="128">
        <v>2007</v>
      </c>
      <c r="D149" s="129" t="s">
        <v>364</v>
      </c>
      <c r="E149" s="90" t="s">
        <v>365</v>
      </c>
      <c r="F149" s="90" t="s">
        <v>366</v>
      </c>
      <c r="G149" s="128">
        <v>5</v>
      </c>
      <c r="H149" s="70">
        <f t="shared" si="4"/>
        <v>1140.3508771929826</v>
      </c>
      <c r="I149" s="130">
        <v>1300</v>
      </c>
      <c r="J149" s="72">
        <f t="shared" si="5"/>
        <v>5701.754385964913</v>
      </c>
      <c r="K149" s="73"/>
      <c r="L149" s="73"/>
      <c r="M149" s="73"/>
      <c r="N149" s="73"/>
    </row>
    <row r="150" spans="1:14" s="84" customFormat="1" ht="15.75" thickBot="1">
      <c r="A150" s="339"/>
      <c r="B150" s="75"/>
      <c r="C150" s="110">
        <v>2005</v>
      </c>
      <c r="D150" s="119" t="s">
        <v>367</v>
      </c>
      <c r="E150" s="78" t="s">
        <v>368</v>
      </c>
      <c r="F150" s="78" t="s">
        <v>369</v>
      </c>
      <c r="G150" s="110">
        <v>5</v>
      </c>
      <c r="H150" s="80">
        <f t="shared" si="4"/>
        <v>307.01754385964915</v>
      </c>
      <c r="I150" s="120">
        <v>350</v>
      </c>
      <c r="J150" s="82">
        <f t="shared" si="5"/>
        <v>1535.0877192982457</v>
      </c>
      <c r="K150" s="121"/>
      <c r="L150" s="121"/>
      <c r="M150" s="121"/>
      <c r="N150" s="121"/>
    </row>
    <row r="151" spans="1:14" s="74" customFormat="1" ht="15.75" thickBot="1">
      <c r="A151" s="339"/>
      <c r="B151" s="87"/>
      <c r="C151" s="128">
        <v>1991</v>
      </c>
      <c r="D151" s="129"/>
      <c r="E151" s="90" t="s">
        <v>370</v>
      </c>
      <c r="F151" s="90" t="s">
        <v>371</v>
      </c>
      <c r="G151" s="128">
        <v>2</v>
      </c>
      <c r="H151" s="70">
        <f t="shared" si="4"/>
        <v>2631.5789473684213</v>
      </c>
      <c r="I151" s="130">
        <v>3000</v>
      </c>
      <c r="J151" s="72">
        <f t="shared" si="5"/>
        <v>5263.1578947368425</v>
      </c>
      <c r="K151" s="134"/>
      <c r="L151" s="134"/>
      <c r="M151" s="134"/>
      <c r="N151" s="134"/>
    </row>
    <row r="152" spans="1:14" s="84" customFormat="1" ht="15.75" thickBot="1">
      <c r="A152" s="339"/>
      <c r="B152" s="75"/>
      <c r="C152" s="110">
        <v>2008</v>
      </c>
      <c r="D152" s="119" t="s">
        <v>372</v>
      </c>
      <c r="E152" s="78" t="s">
        <v>373</v>
      </c>
      <c r="F152" s="78" t="s">
        <v>374</v>
      </c>
      <c r="G152" s="110">
        <v>20</v>
      </c>
      <c r="H152" s="80">
        <f t="shared" si="4"/>
        <v>219.2982456140351</v>
      </c>
      <c r="I152" s="120">
        <v>250</v>
      </c>
      <c r="J152" s="82">
        <f t="shared" si="5"/>
        <v>4385.964912280702</v>
      </c>
      <c r="K152" s="83"/>
      <c r="L152" s="83"/>
      <c r="M152" s="83"/>
      <c r="N152" s="83"/>
    </row>
    <row r="153" spans="1:14" s="74" customFormat="1" ht="15.75" thickBot="1">
      <c r="A153" s="339"/>
      <c r="B153" s="87"/>
      <c r="C153" s="128">
        <v>2011</v>
      </c>
      <c r="D153" s="129" t="s">
        <v>375</v>
      </c>
      <c r="E153" s="90" t="s">
        <v>376</v>
      </c>
      <c r="F153" s="90" t="s">
        <v>377</v>
      </c>
      <c r="G153" s="128">
        <v>5</v>
      </c>
      <c r="H153" s="70">
        <f t="shared" si="4"/>
        <v>1842.1052631578948</v>
      </c>
      <c r="I153" s="130">
        <v>2100</v>
      </c>
      <c r="J153" s="72">
        <f t="shared" si="5"/>
        <v>9210.526315789473</v>
      </c>
      <c r="K153" s="73"/>
      <c r="L153" s="73"/>
      <c r="M153" s="73"/>
      <c r="N153" s="73"/>
    </row>
    <row r="154" spans="1:14" s="74" customFormat="1" ht="15.75" thickBot="1">
      <c r="A154" s="339"/>
      <c r="B154" s="87"/>
      <c r="C154" s="128">
        <v>2003</v>
      </c>
      <c r="D154" s="129" t="s">
        <v>378</v>
      </c>
      <c r="E154" s="90" t="s">
        <v>379</v>
      </c>
      <c r="F154" s="90" t="s">
        <v>380</v>
      </c>
      <c r="G154" s="128">
        <v>5</v>
      </c>
      <c r="H154" s="70">
        <f t="shared" si="4"/>
        <v>1052.6315789473686</v>
      </c>
      <c r="I154" s="130">
        <v>1200</v>
      </c>
      <c r="J154" s="72">
        <f t="shared" si="5"/>
        <v>5263.1578947368425</v>
      </c>
      <c r="K154" s="73"/>
      <c r="L154" s="73"/>
      <c r="M154" s="73"/>
      <c r="N154" s="73"/>
    </row>
    <row r="155" spans="1:14" s="74" customFormat="1" ht="15.75" thickBot="1">
      <c r="A155" s="339"/>
      <c r="B155" s="87"/>
      <c r="C155" s="128">
        <v>2005</v>
      </c>
      <c r="D155" s="129" t="s">
        <v>381</v>
      </c>
      <c r="E155" s="90" t="s">
        <v>382</v>
      </c>
      <c r="F155" s="90" t="s">
        <v>383</v>
      </c>
      <c r="G155" s="128">
        <v>5</v>
      </c>
      <c r="H155" s="70">
        <f t="shared" si="4"/>
        <v>1315.7894736842106</v>
      </c>
      <c r="I155" s="130">
        <v>1500</v>
      </c>
      <c r="J155" s="72">
        <f t="shared" si="5"/>
        <v>6578.947368421053</v>
      </c>
      <c r="K155" s="73"/>
      <c r="L155" s="73"/>
      <c r="M155" s="73"/>
      <c r="N155" s="73"/>
    </row>
    <row r="156" spans="1:14" s="74" customFormat="1" ht="15.75" thickBot="1">
      <c r="A156" s="339"/>
      <c r="B156" s="87"/>
      <c r="C156" s="128">
        <v>2006</v>
      </c>
      <c r="D156" s="129" t="s">
        <v>384</v>
      </c>
      <c r="E156" s="90" t="s">
        <v>385</v>
      </c>
      <c r="F156" s="90" t="s">
        <v>386</v>
      </c>
      <c r="G156" s="128">
        <v>4</v>
      </c>
      <c r="H156" s="70">
        <f t="shared" si="4"/>
        <v>2105.263157894737</v>
      </c>
      <c r="I156" s="130">
        <v>2400</v>
      </c>
      <c r="J156" s="72">
        <f t="shared" si="5"/>
        <v>8421.052631578948</v>
      </c>
      <c r="K156" s="73"/>
      <c r="L156" s="73"/>
      <c r="M156" s="73"/>
      <c r="N156" s="73"/>
    </row>
    <row r="157" spans="1:14" s="74" customFormat="1" ht="15.75" thickBot="1">
      <c r="A157" s="339"/>
      <c r="B157" s="87"/>
      <c r="C157" s="128">
        <v>2008</v>
      </c>
      <c r="D157" s="129" t="s">
        <v>387</v>
      </c>
      <c r="E157" s="90" t="s">
        <v>388</v>
      </c>
      <c r="F157" s="90" t="s">
        <v>389</v>
      </c>
      <c r="G157" s="128">
        <v>5</v>
      </c>
      <c r="H157" s="70">
        <f t="shared" si="4"/>
        <v>2017.543859649123</v>
      </c>
      <c r="I157" s="130">
        <v>2300</v>
      </c>
      <c r="J157" s="72">
        <f t="shared" si="5"/>
        <v>10087.719298245614</v>
      </c>
      <c r="K157" s="73"/>
      <c r="L157" s="73"/>
      <c r="M157" s="73"/>
      <c r="N157" s="73"/>
    </row>
    <row r="158" spans="1:14" s="74" customFormat="1" ht="15.75" thickBot="1">
      <c r="A158" s="339"/>
      <c r="B158" s="87"/>
      <c r="C158" s="90"/>
      <c r="D158" s="131" t="s">
        <v>390</v>
      </c>
      <c r="E158" s="131" t="s">
        <v>391</v>
      </c>
      <c r="F158" s="131" t="s">
        <v>392</v>
      </c>
      <c r="G158" s="132">
        <v>2</v>
      </c>
      <c r="H158" s="70">
        <f t="shared" si="4"/>
        <v>1754.3859649122808</v>
      </c>
      <c r="I158" s="133">
        <v>2000</v>
      </c>
      <c r="J158" s="72">
        <f t="shared" si="5"/>
        <v>3508.7719298245615</v>
      </c>
      <c r="K158" s="73"/>
      <c r="L158" s="73"/>
      <c r="M158" s="73"/>
      <c r="N158" s="73"/>
    </row>
    <row r="159" spans="1:14" s="74" customFormat="1" ht="15.75" thickBot="1">
      <c r="A159" s="339"/>
      <c r="B159" s="87"/>
      <c r="C159" s="90"/>
      <c r="D159" s="131" t="s">
        <v>393</v>
      </c>
      <c r="E159" s="131" t="s">
        <v>394</v>
      </c>
      <c r="F159" s="131" t="s">
        <v>395</v>
      </c>
      <c r="G159" s="132">
        <v>15</v>
      </c>
      <c r="H159" s="70">
        <f t="shared" si="4"/>
        <v>526.3157894736843</v>
      </c>
      <c r="I159" s="133">
        <v>600</v>
      </c>
      <c r="J159" s="72">
        <f t="shared" si="5"/>
        <v>7894.736842105264</v>
      </c>
      <c r="K159" s="73"/>
      <c r="L159" s="73"/>
      <c r="M159" s="73"/>
      <c r="N159" s="73"/>
    </row>
    <row r="160" spans="1:14" s="74" customFormat="1" ht="15.75" thickBot="1">
      <c r="A160" s="339"/>
      <c r="B160" s="87"/>
      <c r="C160" s="90"/>
      <c r="D160" s="131" t="s">
        <v>396</v>
      </c>
      <c r="E160" s="131" t="s">
        <v>397</v>
      </c>
      <c r="F160" s="131" t="s">
        <v>398</v>
      </c>
      <c r="G160" s="132">
        <v>15</v>
      </c>
      <c r="H160" s="70">
        <f t="shared" si="4"/>
        <v>614.0350877192983</v>
      </c>
      <c r="I160" s="133">
        <v>700</v>
      </c>
      <c r="J160" s="72">
        <f t="shared" si="5"/>
        <v>9210.526315789475</v>
      </c>
      <c r="K160" s="73"/>
      <c r="L160" s="73"/>
      <c r="M160" s="73"/>
      <c r="N160" s="73"/>
    </row>
    <row r="161" spans="1:14" s="74" customFormat="1" ht="15.75" thickBot="1">
      <c r="A161" s="339"/>
      <c r="B161" s="87"/>
      <c r="C161" s="90"/>
      <c r="D161" s="131" t="s">
        <v>399</v>
      </c>
      <c r="E161" s="131" t="s">
        <v>400</v>
      </c>
      <c r="F161" s="131" t="s">
        <v>401</v>
      </c>
      <c r="G161" s="132">
        <v>15</v>
      </c>
      <c r="H161" s="70">
        <f t="shared" si="4"/>
        <v>701.7543859649123</v>
      </c>
      <c r="I161" s="133">
        <v>800</v>
      </c>
      <c r="J161" s="72">
        <f t="shared" si="5"/>
        <v>10526.315789473685</v>
      </c>
      <c r="K161" s="73"/>
      <c r="L161" s="73"/>
      <c r="M161" s="73"/>
      <c r="N161" s="73"/>
    </row>
    <row r="162" spans="1:14" s="74" customFormat="1" ht="15.75" thickBot="1">
      <c r="A162" s="339"/>
      <c r="B162" s="87"/>
      <c r="C162" s="90"/>
      <c r="D162" s="131" t="s">
        <v>321</v>
      </c>
      <c r="E162" s="131" t="s">
        <v>402</v>
      </c>
      <c r="F162" s="131" t="s">
        <v>403</v>
      </c>
      <c r="G162" s="132">
        <v>15</v>
      </c>
      <c r="H162" s="70">
        <f t="shared" si="4"/>
        <v>526.3157894736843</v>
      </c>
      <c r="I162" s="133">
        <v>600</v>
      </c>
      <c r="J162" s="72">
        <f t="shared" si="5"/>
        <v>7894.736842105264</v>
      </c>
      <c r="K162" s="73"/>
      <c r="L162" s="73"/>
      <c r="M162" s="73"/>
      <c r="N162" s="73"/>
    </row>
    <row r="163" spans="1:14" s="84" customFormat="1" ht="15.75" thickBot="1">
      <c r="A163" s="339"/>
      <c r="B163" s="75"/>
      <c r="C163" s="122"/>
      <c r="D163" s="123">
        <v>8024511541</v>
      </c>
      <c r="E163" s="123" t="s">
        <v>404</v>
      </c>
      <c r="F163" s="123" t="s">
        <v>405</v>
      </c>
      <c r="G163" s="124">
        <v>20</v>
      </c>
      <c r="H163" s="80">
        <f t="shared" si="4"/>
        <v>131.57894736842107</v>
      </c>
      <c r="I163" s="125">
        <v>150</v>
      </c>
      <c r="J163" s="82">
        <f t="shared" si="5"/>
        <v>2631.5789473684213</v>
      </c>
      <c r="K163" s="83"/>
      <c r="L163" s="83"/>
      <c r="M163" s="83"/>
      <c r="N163" s="83"/>
    </row>
    <row r="164" spans="1:14" s="38" customFormat="1" ht="15.75" thickBot="1">
      <c r="A164" s="339"/>
      <c r="B164" s="39"/>
      <c r="C164" s="54"/>
      <c r="D164" s="55" t="s">
        <v>406</v>
      </c>
      <c r="E164" s="55" t="s">
        <v>407</v>
      </c>
      <c r="F164" s="55" t="s">
        <v>408</v>
      </c>
      <c r="G164" s="56">
        <v>15</v>
      </c>
      <c r="H164" s="35">
        <f t="shared" si="4"/>
        <v>175.43859649122808</v>
      </c>
      <c r="I164" s="57">
        <v>200</v>
      </c>
      <c r="J164" s="36">
        <f t="shared" si="5"/>
        <v>2631.5789473684213</v>
      </c>
      <c r="K164" s="37"/>
      <c r="L164" s="37"/>
      <c r="M164" s="37"/>
      <c r="N164" s="37"/>
    </row>
    <row r="165" spans="1:14" s="38" customFormat="1" ht="15.75" thickBot="1">
      <c r="A165" s="339"/>
      <c r="B165" s="39"/>
      <c r="C165" s="54"/>
      <c r="D165" s="55" t="s">
        <v>409</v>
      </c>
      <c r="E165" s="55" t="s">
        <v>410</v>
      </c>
      <c r="F165" s="55" t="s">
        <v>408</v>
      </c>
      <c r="G165" s="56">
        <v>15</v>
      </c>
      <c r="H165" s="35">
        <f t="shared" si="4"/>
        <v>175.43859649122808</v>
      </c>
      <c r="I165" s="57">
        <v>200</v>
      </c>
      <c r="J165" s="36">
        <f t="shared" si="5"/>
        <v>2631.5789473684213</v>
      </c>
      <c r="K165" s="37"/>
      <c r="L165" s="37"/>
      <c r="M165" s="37"/>
      <c r="N165" s="37"/>
    </row>
    <row r="166" spans="1:14" s="84" customFormat="1" ht="19.5" customHeight="1" thickBot="1">
      <c r="A166" s="339"/>
      <c r="B166" s="75"/>
      <c r="C166" s="122"/>
      <c r="D166" s="123" t="s">
        <v>411</v>
      </c>
      <c r="E166" s="123" t="s">
        <v>412</v>
      </c>
      <c r="F166" s="123" t="s">
        <v>413</v>
      </c>
      <c r="G166" s="124">
        <v>20</v>
      </c>
      <c r="H166" s="80">
        <f t="shared" si="4"/>
        <v>175.43859649122808</v>
      </c>
      <c r="I166" s="125">
        <v>200</v>
      </c>
      <c r="J166" s="82">
        <f t="shared" si="5"/>
        <v>3508.7719298245615</v>
      </c>
      <c r="K166" s="83"/>
      <c r="L166" s="83"/>
      <c r="M166" s="83"/>
      <c r="N166" s="83"/>
    </row>
    <row r="167" spans="1:14" s="38" customFormat="1" ht="18" customHeight="1" thickBot="1">
      <c r="A167" s="339"/>
      <c r="B167" s="39"/>
      <c r="C167" s="54"/>
      <c r="D167" s="55" t="s">
        <v>414</v>
      </c>
      <c r="E167" s="58" t="s">
        <v>415</v>
      </c>
      <c r="F167" s="55" t="s">
        <v>416</v>
      </c>
      <c r="G167" s="56">
        <v>15</v>
      </c>
      <c r="H167" s="35">
        <f t="shared" si="4"/>
        <v>175.43859649122808</v>
      </c>
      <c r="I167" s="57">
        <v>200</v>
      </c>
      <c r="J167" s="36">
        <f t="shared" si="5"/>
        <v>2631.5789473684213</v>
      </c>
      <c r="K167" s="37"/>
      <c r="L167" s="37"/>
      <c r="M167" s="37"/>
      <c r="N167" s="37"/>
    </row>
    <row r="168" spans="1:14" s="84" customFormat="1" ht="17.25" customHeight="1" thickBot="1">
      <c r="A168" s="340"/>
      <c r="B168" s="135">
        <v>88</v>
      </c>
      <c r="C168" s="136"/>
      <c r="D168" s="123" t="s">
        <v>417</v>
      </c>
      <c r="E168" s="123" t="s">
        <v>418</v>
      </c>
      <c r="F168" s="123" t="s">
        <v>419</v>
      </c>
      <c r="G168" s="137">
        <v>20</v>
      </c>
      <c r="H168" s="80">
        <f t="shared" si="4"/>
        <v>219.2982456140351</v>
      </c>
      <c r="I168" s="138">
        <v>250</v>
      </c>
      <c r="J168" s="82">
        <f t="shared" si="5"/>
        <v>4385.964912280702</v>
      </c>
      <c r="K168" s="83"/>
      <c r="L168" s="83"/>
      <c r="M168" s="83"/>
      <c r="N168" s="83"/>
    </row>
    <row r="169" spans="1:14" s="74" customFormat="1" ht="15.75" thickBot="1">
      <c r="A169" s="320" t="s">
        <v>420</v>
      </c>
      <c r="B169" s="139"/>
      <c r="C169" s="140"/>
      <c r="D169" s="67"/>
      <c r="E169" s="68" t="s">
        <v>421</v>
      </c>
      <c r="F169" s="68"/>
      <c r="G169" s="141">
        <v>12</v>
      </c>
      <c r="H169" s="70">
        <f t="shared" si="4"/>
        <v>221.0526315789474</v>
      </c>
      <c r="I169" s="101">
        <v>252</v>
      </c>
      <c r="J169" s="72">
        <f t="shared" si="5"/>
        <v>2652.631578947369</v>
      </c>
      <c r="K169" s="73"/>
      <c r="L169" s="73"/>
      <c r="M169" s="73"/>
      <c r="N169" s="73"/>
    </row>
    <row r="170" spans="1:14" s="74" customFormat="1" ht="15.75" thickBot="1">
      <c r="A170" s="321"/>
      <c r="B170" s="142"/>
      <c r="C170" s="143"/>
      <c r="D170" s="89"/>
      <c r="E170" s="90" t="s">
        <v>422</v>
      </c>
      <c r="F170" s="90"/>
      <c r="G170" s="103">
        <v>12</v>
      </c>
      <c r="H170" s="70">
        <f t="shared" si="4"/>
        <v>221.0526315789474</v>
      </c>
      <c r="I170" s="102">
        <v>252</v>
      </c>
      <c r="J170" s="72">
        <f t="shared" si="5"/>
        <v>2652.631578947369</v>
      </c>
      <c r="K170" s="73"/>
      <c r="L170" s="73"/>
      <c r="M170" s="73"/>
      <c r="N170" s="73"/>
    </row>
    <row r="171" spans="1:14" s="74" customFormat="1" ht="15.75" thickBot="1">
      <c r="A171" s="322"/>
      <c r="B171" s="144"/>
      <c r="C171" s="145"/>
      <c r="D171" s="146">
        <v>3930589060</v>
      </c>
      <c r="E171" s="98" t="s">
        <v>423</v>
      </c>
      <c r="F171" s="147" t="s">
        <v>424</v>
      </c>
      <c r="G171" s="148">
        <v>12</v>
      </c>
      <c r="H171" s="70">
        <f t="shared" si="4"/>
        <v>221.0526315789474</v>
      </c>
      <c r="I171" s="149">
        <v>252</v>
      </c>
      <c r="J171" s="72">
        <f t="shared" si="5"/>
        <v>2652.631578947369</v>
      </c>
      <c r="K171" s="73"/>
      <c r="L171" s="73"/>
      <c r="M171" s="73"/>
      <c r="N171" s="73"/>
    </row>
    <row r="172" spans="1:14" s="159" customFormat="1" ht="15.75" thickBot="1">
      <c r="A172" s="323" t="s">
        <v>425</v>
      </c>
      <c r="B172" s="169"/>
      <c r="C172" s="170">
        <v>2009</v>
      </c>
      <c r="D172" s="171" t="s">
        <v>426</v>
      </c>
      <c r="E172" s="171" t="s">
        <v>427</v>
      </c>
      <c r="F172" s="171" t="s">
        <v>428</v>
      </c>
      <c r="G172" s="172">
        <v>30</v>
      </c>
      <c r="H172" s="155">
        <f t="shared" si="4"/>
        <v>437.7192982456141</v>
      </c>
      <c r="I172" s="173">
        <v>499</v>
      </c>
      <c r="J172" s="157">
        <f t="shared" si="5"/>
        <v>13131.578947368422</v>
      </c>
      <c r="K172" s="158"/>
      <c r="L172" s="158"/>
      <c r="M172" s="158"/>
      <c r="N172" s="158"/>
    </row>
    <row r="173" spans="1:14" s="186" customFormat="1" ht="15.75" thickBot="1">
      <c r="A173" s="324"/>
      <c r="B173" s="177"/>
      <c r="C173" s="178">
        <v>2010</v>
      </c>
      <c r="D173" s="179" t="s">
        <v>429</v>
      </c>
      <c r="E173" s="180" t="s">
        <v>430</v>
      </c>
      <c r="F173" s="180" t="s">
        <v>428</v>
      </c>
      <c r="G173" s="181">
        <v>15</v>
      </c>
      <c r="H173" s="182">
        <f t="shared" si="4"/>
        <v>657.8947368421053</v>
      </c>
      <c r="I173" s="183">
        <v>750</v>
      </c>
      <c r="J173" s="184">
        <f t="shared" si="5"/>
        <v>9868.42105263158</v>
      </c>
      <c r="K173" s="185"/>
      <c r="L173" s="185"/>
      <c r="M173" s="185"/>
      <c r="N173" s="185"/>
    </row>
    <row r="174" spans="1:14" s="159" customFormat="1" ht="26.25" thickBot="1">
      <c r="A174" s="324"/>
      <c r="B174" s="150"/>
      <c r="C174" s="151">
        <v>1997</v>
      </c>
      <c r="D174" s="152" t="s">
        <v>431</v>
      </c>
      <c r="E174" s="153" t="s">
        <v>432</v>
      </c>
      <c r="F174" s="153" t="s">
        <v>433</v>
      </c>
      <c r="G174" s="154">
        <v>20</v>
      </c>
      <c r="H174" s="155">
        <f t="shared" si="4"/>
        <v>657.8947368421053</v>
      </c>
      <c r="I174" s="166">
        <v>750</v>
      </c>
      <c r="J174" s="157">
        <f t="shared" si="5"/>
        <v>13157.894736842107</v>
      </c>
      <c r="K174" s="158"/>
      <c r="L174" s="158"/>
      <c r="M174" s="158"/>
      <c r="N174" s="158"/>
    </row>
    <row r="175" spans="1:14" s="48" customFormat="1" ht="15.75" thickBot="1">
      <c r="A175" s="324"/>
      <c r="B175" s="59"/>
      <c r="C175" s="60">
        <v>2008</v>
      </c>
      <c r="D175" s="61" t="s">
        <v>434</v>
      </c>
      <c r="E175" s="62" t="s">
        <v>435</v>
      </c>
      <c r="F175" s="62" t="s">
        <v>436</v>
      </c>
      <c r="G175" s="63">
        <v>20</v>
      </c>
      <c r="H175" s="44">
        <f t="shared" si="4"/>
        <v>394.7368421052632</v>
      </c>
      <c r="I175" s="64">
        <v>450</v>
      </c>
      <c r="J175" s="46">
        <f t="shared" si="5"/>
        <v>7894.736842105263</v>
      </c>
      <c r="K175" s="47"/>
      <c r="L175" s="47"/>
      <c r="M175" s="47"/>
      <c r="N175" s="47"/>
    </row>
    <row r="176" spans="1:14" s="48" customFormat="1" ht="26.25" thickBot="1">
      <c r="A176" s="324"/>
      <c r="B176" s="59"/>
      <c r="C176" s="60">
        <v>2011</v>
      </c>
      <c r="D176" s="61" t="s">
        <v>437</v>
      </c>
      <c r="E176" s="62" t="s">
        <v>438</v>
      </c>
      <c r="F176" s="62" t="s">
        <v>439</v>
      </c>
      <c r="G176" s="63">
        <v>25</v>
      </c>
      <c r="H176" s="44">
        <f t="shared" si="4"/>
        <v>307.01754385964915</v>
      </c>
      <c r="I176" s="64">
        <v>350</v>
      </c>
      <c r="J176" s="46">
        <f t="shared" si="5"/>
        <v>7675.438596491229</v>
      </c>
      <c r="K176" s="47"/>
      <c r="L176" s="47"/>
      <c r="M176" s="47"/>
      <c r="N176" s="47"/>
    </row>
    <row r="177" spans="1:14" s="159" customFormat="1" ht="15.75" thickBot="1">
      <c r="A177" s="324"/>
      <c r="B177" s="150"/>
      <c r="C177" s="151">
        <v>2006</v>
      </c>
      <c r="D177" s="152" t="s">
        <v>440</v>
      </c>
      <c r="E177" s="153" t="s">
        <v>441</v>
      </c>
      <c r="F177" s="153" t="s">
        <v>442</v>
      </c>
      <c r="G177" s="154">
        <v>24</v>
      </c>
      <c r="H177" s="155">
        <f t="shared" si="4"/>
        <v>877.1929824561404</v>
      </c>
      <c r="I177" s="166">
        <v>1000</v>
      </c>
      <c r="J177" s="157">
        <f t="shared" si="5"/>
        <v>21052.63157894737</v>
      </c>
      <c r="K177" s="158"/>
      <c r="L177" s="158"/>
      <c r="M177" s="158"/>
      <c r="N177" s="158"/>
    </row>
    <row r="178" spans="1:14" s="107" customFormat="1" ht="15.75" thickBot="1">
      <c r="A178" s="324"/>
      <c r="B178" s="175"/>
      <c r="C178" s="23">
        <v>2002</v>
      </c>
      <c r="D178" s="24" t="s">
        <v>443</v>
      </c>
      <c r="E178" s="25" t="s">
        <v>444</v>
      </c>
      <c r="F178" s="25" t="s">
        <v>445</v>
      </c>
      <c r="G178" s="26">
        <v>25</v>
      </c>
      <c r="H178" s="104">
        <f t="shared" si="4"/>
        <v>263.15789473684214</v>
      </c>
      <c r="I178" s="176">
        <v>300</v>
      </c>
      <c r="J178" s="106">
        <f t="shared" si="5"/>
        <v>6578.947368421053</v>
      </c>
      <c r="K178" s="8"/>
      <c r="L178" s="8"/>
      <c r="M178" s="8"/>
      <c r="N178" s="8"/>
    </row>
    <row r="179" spans="1:14" s="159" customFormat="1" ht="15.75" thickBot="1">
      <c r="A179" s="324"/>
      <c r="B179" s="150"/>
      <c r="C179" s="151">
        <v>2007</v>
      </c>
      <c r="D179" s="152" t="s">
        <v>446</v>
      </c>
      <c r="E179" s="153" t="s">
        <v>447</v>
      </c>
      <c r="F179" s="153" t="s">
        <v>448</v>
      </c>
      <c r="G179" s="154">
        <v>100</v>
      </c>
      <c r="H179" s="155">
        <f t="shared" si="4"/>
        <v>107.01754385964914</v>
      </c>
      <c r="I179" s="166">
        <v>122</v>
      </c>
      <c r="J179" s="157">
        <f t="shared" si="5"/>
        <v>10701.754385964914</v>
      </c>
      <c r="K179" s="158"/>
      <c r="L179" s="158"/>
      <c r="M179" s="158"/>
      <c r="N179" s="158"/>
    </row>
    <row r="180" spans="1:14" s="159" customFormat="1" ht="15.75" thickBot="1">
      <c r="A180" s="324"/>
      <c r="B180" s="150"/>
      <c r="C180" s="151">
        <v>2003</v>
      </c>
      <c r="D180" s="152" t="s">
        <v>449</v>
      </c>
      <c r="E180" s="153" t="s">
        <v>450</v>
      </c>
      <c r="F180" s="153" t="s">
        <v>451</v>
      </c>
      <c r="G180" s="154">
        <v>50</v>
      </c>
      <c r="H180" s="155">
        <f t="shared" si="4"/>
        <v>95.6140350877193</v>
      </c>
      <c r="I180" s="166">
        <v>109</v>
      </c>
      <c r="J180" s="157">
        <f t="shared" si="5"/>
        <v>4780.701754385965</v>
      </c>
      <c r="K180" s="168"/>
      <c r="L180" s="168"/>
      <c r="M180" s="168"/>
      <c r="N180" s="168"/>
    </row>
    <row r="181" spans="1:14" s="159" customFormat="1" ht="15.75" thickBot="1">
      <c r="A181" s="324"/>
      <c r="B181" s="150"/>
      <c r="C181" s="151">
        <v>2004</v>
      </c>
      <c r="D181" s="152" t="s">
        <v>452</v>
      </c>
      <c r="E181" s="153" t="s">
        <v>453</v>
      </c>
      <c r="F181" s="153" t="s">
        <v>451</v>
      </c>
      <c r="G181" s="154">
        <v>50</v>
      </c>
      <c r="H181" s="155">
        <f t="shared" si="4"/>
        <v>291.22807017543863</v>
      </c>
      <c r="I181" s="166">
        <v>332</v>
      </c>
      <c r="J181" s="157">
        <f t="shared" si="5"/>
        <v>14561.403508771931</v>
      </c>
      <c r="K181" s="167"/>
      <c r="L181" s="167"/>
      <c r="M181" s="167"/>
      <c r="N181" s="167"/>
    </row>
    <row r="182" spans="1:14" s="107" customFormat="1" ht="15.75" thickBot="1">
      <c r="A182" s="324"/>
      <c r="B182" s="175"/>
      <c r="C182" s="23">
        <v>2003</v>
      </c>
      <c r="D182" s="24" t="s">
        <v>454</v>
      </c>
      <c r="E182" s="25" t="s">
        <v>455</v>
      </c>
      <c r="F182" s="25" t="s">
        <v>456</v>
      </c>
      <c r="G182" s="26">
        <v>20</v>
      </c>
      <c r="H182" s="104">
        <f t="shared" si="4"/>
        <v>438.5964912280702</v>
      </c>
      <c r="I182" s="176">
        <v>500</v>
      </c>
      <c r="J182" s="106">
        <f t="shared" si="5"/>
        <v>8771.929824561405</v>
      </c>
      <c r="K182" s="8"/>
      <c r="L182" s="8"/>
      <c r="M182" s="8"/>
      <c r="N182" s="8"/>
    </row>
    <row r="183" spans="1:14" s="159" customFormat="1" ht="15.75" thickBot="1">
      <c r="A183" s="324"/>
      <c r="B183" s="150"/>
      <c r="C183" s="151">
        <v>2008</v>
      </c>
      <c r="D183" s="152" t="s">
        <v>457</v>
      </c>
      <c r="E183" s="153" t="s">
        <v>458</v>
      </c>
      <c r="F183" s="153" t="s">
        <v>459</v>
      </c>
      <c r="G183" s="154">
        <v>20</v>
      </c>
      <c r="H183" s="155">
        <f t="shared" si="4"/>
        <v>105.26315789473685</v>
      </c>
      <c r="I183" s="166">
        <v>120</v>
      </c>
      <c r="J183" s="157">
        <f t="shared" si="5"/>
        <v>2105.263157894737</v>
      </c>
      <c r="K183" s="158"/>
      <c r="L183" s="158"/>
      <c r="M183" s="158"/>
      <c r="N183" s="158"/>
    </row>
    <row r="184" spans="1:14" s="107" customFormat="1" ht="15.75" thickBot="1">
      <c r="A184" s="324"/>
      <c r="B184" s="175"/>
      <c r="C184" s="23">
        <v>2007</v>
      </c>
      <c r="D184" s="24" t="s">
        <v>460</v>
      </c>
      <c r="E184" s="25" t="s">
        <v>461</v>
      </c>
      <c r="F184" s="25" t="s">
        <v>462</v>
      </c>
      <c r="G184" s="26">
        <v>20</v>
      </c>
      <c r="H184" s="104">
        <f t="shared" si="4"/>
        <v>263.15789473684214</v>
      </c>
      <c r="I184" s="176">
        <v>300</v>
      </c>
      <c r="J184" s="106">
        <f t="shared" si="5"/>
        <v>5263.1578947368425</v>
      </c>
      <c r="K184" s="8"/>
      <c r="L184" s="8"/>
      <c r="M184" s="8"/>
      <c r="N184" s="8"/>
    </row>
    <row r="185" spans="1:14" s="107" customFormat="1" ht="15.75" thickBot="1">
      <c r="A185" s="324"/>
      <c r="B185" s="175"/>
      <c r="C185" s="23"/>
      <c r="D185" s="24" t="s">
        <v>463</v>
      </c>
      <c r="E185" s="25" t="s">
        <v>464</v>
      </c>
      <c r="F185" s="25" t="s">
        <v>465</v>
      </c>
      <c r="G185" s="26">
        <v>25</v>
      </c>
      <c r="H185" s="104">
        <f t="shared" si="4"/>
        <v>258.7719298245614</v>
      </c>
      <c r="I185" s="176">
        <v>295</v>
      </c>
      <c r="J185" s="106">
        <f t="shared" si="5"/>
        <v>6469.298245614035</v>
      </c>
      <c r="K185" s="8"/>
      <c r="L185" s="8"/>
      <c r="M185" s="8"/>
      <c r="N185" s="8"/>
    </row>
    <row r="186" spans="1:14" s="107" customFormat="1" ht="15.75" thickBot="1">
      <c r="A186" s="324"/>
      <c r="B186" s="175"/>
      <c r="C186" s="23"/>
      <c r="D186" s="24" t="s">
        <v>466</v>
      </c>
      <c r="E186" s="25" t="s">
        <v>467</v>
      </c>
      <c r="F186" s="25" t="s">
        <v>468</v>
      </c>
      <c r="G186" s="26">
        <v>25</v>
      </c>
      <c r="H186" s="104">
        <f t="shared" si="4"/>
        <v>315.7894736842106</v>
      </c>
      <c r="I186" s="176">
        <v>360</v>
      </c>
      <c r="J186" s="106">
        <f t="shared" si="5"/>
        <v>7894.736842105264</v>
      </c>
      <c r="K186" s="8"/>
      <c r="L186" s="8"/>
      <c r="M186" s="8"/>
      <c r="N186" s="8"/>
    </row>
    <row r="187" spans="1:14" s="107" customFormat="1" ht="15.75" thickBot="1">
      <c r="A187" s="324"/>
      <c r="B187" s="175"/>
      <c r="C187" s="23">
        <v>2012</v>
      </c>
      <c r="D187" s="27" t="s">
        <v>469</v>
      </c>
      <c r="E187" s="28" t="s">
        <v>470</v>
      </c>
      <c r="F187" s="28" t="s">
        <v>471</v>
      </c>
      <c r="G187" s="29">
        <v>20</v>
      </c>
      <c r="H187" s="104">
        <f t="shared" si="4"/>
        <v>526.3157894736843</v>
      </c>
      <c r="I187" s="176">
        <v>600</v>
      </c>
      <c r="J187" s="106">
        <f t="shared" si="5"/>
        <v>10526.315789473685</v>
      </c>
      <c r="K187" s="8"/>
      <c r="L187" s="8"/>
      <c r="M187" s="8"/>
      <c r="N187" s="8"/>
    </row>
    <row r="188" spans="1:14" s="186" customFormat="1" ht="29.25" thickBot="1">
      <c r="A188" s="324"/>
      <c r="B188" s="177"/>
      <c r="C188" s="178">
        <v>2007</v>
      </c>
      <c r="D188" s="187" t="s">
        <v>472</v>
      </c>
      <c r="E188" s="188" t="s">
        <v>473</v>
      </c>
      <c r="F188" s="188" t="s">
        <v>433</v>
      </c>
      <c r="G188" s="189">
        <v>3</v>
      </c>
      <c r="H188" s="182">
        <f t="shared" si="4"/>
        <v>1754.3859649122808</v>
      </c>
      <c r="I188" s="183">
        <v>2000</v>
      </c>
      <c r="J188" s="184">
        <f t="shared" si="5"/>
        <v>5263.1578947368425</v>
      </c>
      <c r="K188" s="185"/>
      <c r="L188" s="185"/>
      <c r="M188" s="185"/>
      <c r="N188" s="185"/>
    </row>
    <row r="189" spans="1:14" s="186" customFormat="1" ht="29.25" thickBot="1">
      <c r="A189" s="324"/>
      <c r="B189" s="177"/>
      <c r="C189" s="178"/>
      <c r="D189" s="187" t="s">
        <v>474</v>
      </c>
      <c r="E189" s="188" t="s">
        <v>475</v>
      </c>
      <c r="F189" s="188" t="s">
        <v>476</v>
      </c>
      <c r="G189" s="189">
        <v>1</v>
      </c>
      <c r="H189" s="182">
        <f t="shared" si="4"/>
        <v>1754.3859649122808</v>
      </c>
      <c r="I189" s="183">
        <v>2000</v>
      </c>
      <c r="J189" s="184">
        <f t="shared" si="5"/>
        <v>1754.3859649122808</v>
      </c>
      <c r="K189" s="185"/>
      <c r="L189" s="185"/>
      <c r="M189" s="185"/>
      <c r="N189" s="185"/>
    </row>
    <row r="190" spans="1:14" s="186" customFormat="1" ht="15.75" thickBot="1">
      <c r="A190" s="324"/>
      <c r="B190" s="177"/>
      <c r="C190" s="178">
        <v>2009</v>
      </c>
      <c r="D190" s="187" t="s">
        <v>477</v>
      </c>
      <c r="E190" s="188" t="s">
        <v>478</v>
      </c>
      <c r="F190" s="188" t="s">
        <v>479</v>
      </c>
      <c r="G190" s="189">
        <v>1</v>
      </c>
      <c r="H190" s="182">
        <f t="shared" si="4"/>
        <v>1929.8245614035088</v>
      </c>
      <c r="I190" s="183">
        <v>2200</v>
      </c>
      <c r="J190" s="184">
        <f t="shared" si="5"/>
        <v>1929.8245614035088</v>
      </c>
      <c r="K190" s="185"/>
      <c r="L190" s="185"/>
      <c r="M190" s="185"/>
      <c r="N190" s="185"/>
    </row>
    <row r="191" spans="1:14" s="186" customFormat="1" ht="43.5" thickBot="1">
      <c r="A191" s="324"/>
      <c r="B191" s="177"/>
      <c r="C191" s="178">
        <v>2010</v>
      </c>
      <c r="D191" s="187" t="s">
        <v>480</v>
      </c>
      <c r="E191" s="188" t="s">
        <v>481</v>
      </c>
      <c r="F191" s="188" t="s">
        <v>482</v>
      </c>
      <c r="G191" s="189">
        <v>1</v>
      </c>
      <c r="H191" s="182">
        <f t="shared" si="4"/>
        <v>4166.666666666667</v>
      </c>
      <c r="I191" s="183">
        <v>4750</v>
      </c>
      <c r="J191" s="184">
        <f t="shared" si="5"/>
        <v>4166.666666666667</v>
      </c>
      <c r="K191" s="185"/>
      <c r="L191" s="185"/>
      <c r="M191" s="185"/>
      <c r="N191" s="185"/>
    </row>
    <row r="192" spans="1:14" s="186" customFormat="1" ht="15.75" thickBot="1">
      <c r="A192" s="324"/>
      <c r="B192" s="177"/>
      <c r="C192" s="178"/>
      <c r="D192" s="187" t="s">
        <v>483</v>
      </c>
      <c r="E192" s="188" t="s">
        <v>484</v>
      </c>
      <c r="F192" s="188" t="s">
        <v>485</v>
      </c>
      <c r="G192" s="189">
        <v>1</v>
      </c>
      <c r="H192" s="182">
        <f t="shared" si="4"/>
        <v>3508.7719298245615</v>
      </c>
      <c r="I192" s="183">
        <v>4000</v>
      </c>
      <c r="J192" s="184">
        <f t="shared" si="5"/>
        <v>3508.7719298245615</v>
      </c>
      <c r="K192" s="185"/>
      <c r="L192" s="185"/>
      <c r="M192" s="185"/>
      <c r="N192" s="185"/>
    </row>
    <row r="193" spans="1:14" s="186" customFormat="1" ht="43.5" thickBot="1">
      <c r="A193" s="324"/>
      <c r="B193" s="177"/>
      <c r="C193" s="178">
        <v>2011</v>
      </c>
      <c r="D193" s="187" t="s">
        <v>486</v>
      </c>
      <c r="E193" s="188" t="s">
        <v>487</v>
      </c>
      <c r="F193" s="188" t="s">
        <v>488</v>
      </c>
      <c r="G193" s="189">
        <v>1</v>
      </c>
      <c r="H193" s="182">
        <f t="shared" si="4"/>
        <v>3947.368421052632</v>
      </c>
      <c r="I193" s="183">
        <v>4500</v>
      </c>
      <c r="J193" s="184">
        <f t="shared" si="5"/>
        <v>3947.368421052632</v>
      </c>
      <c r="K193" s="185"/>
      <c r="L193" s="185"/>
      <c r="M193" s="185"/>
      <c r="N193" s="185"/>
    </row>
    <row r="194" spans="1:14" s="159" customFormat="1" ht="15.75" thickBot="1">
      <c r="A194" s="324"/>
      <c r="B194" s="150"/>
      <c r="C194" s="151"/>
      <c r="D194" s="152" t="s">
        <v>489</v>
      </c>
      <c r="E194" s="153" t="s">
        <v>490</v>
      </c>
      <c r="F194" s="153" t="s">
        <v>491</v>
      </c>
      <c r="G194" s="154">
        <v>20</v>
      </c>
      <c r="H194" s="155">
        <f t="shared" si="4"/>
        <v>526.3157894736843</v>
      </c>
      <c r="I194" s="156">
        <v>600</v>
      </c>
      <c r="J194" s="157">
        <f t="shared" si="5"/>
        <v>10526.315789473685</v>
      </c>
      <c r="K194" s="158"/>
      <c r="L194" s="158"/>
      <c r="M194" s="158"/>
      <c r="N194" s="158"/>
    </row>
    <row r="195" spans="1:14" s="159" customFormat="1" ht="15.75" thickBot="1">
      <c r="A195" s="325"/>
      <c r="B195" s="160"/>
      <c r="C195" s="161">
        <v>2001</v>
      </c>
      <c r="D195" s="162" t="s">
        <v>492</v>
      </c>
      <c r="E195" s="163" t="s">
        <v>493</v>
      </c>
      <c r="F195" s="163" t="s">
        <v>494</v>
      </c>
      <c r="G195" s="164">
        <v>50</v>
      </c>
      <c r="H195" s="155">
        <f t="shared" si="4"/>
        <v>236.84210526315792</v>
      </c>
      <c r="I195" s="165">
        <v>270</v>
      </c>
      <c r="J195" s="157">
        <f t="shared" si="5"/>
        <v>11842.105263157897</v>
      </c>
      <c r="K195" s="158"/>
      <c r="L195" s="158"/>
      <c r="M195" s="158"/>
      <c r="N195" s="158"/>
    </row>
    <row r="196" spans="1:14" ht="15.75" thickBot="1">
      <c r="A196" s="30"/>
      <c r="B196" s="326" t="s">
        <v>495</v>
      </c>
      <c r="C196" s="327"/>
      <c r="D196" s="327"/>
      <c r="E196" s="328"/>
      <c r="F196" s="31"/>
      <c r="G196" s="32">
        <f>SUM(G2:G195)</f>
        <v>1914</v>
      </c>
      <c r="H196" s="32"/>
      <c r="I196" s="33"/>
      <c r="J196" s="34">
        <f>SUM(J2:J195)</f>
        <v>877638.5964912283</v>
      </c>
      <c r="K196" s="8"/>
      <c r="L196" s="8"/>
      <c r="M196" s="8"/>
      <c r="N196" s="8"/>
    </row>
  </sheetData>
  <sheetProtection/>
  <mergeCells count="9">
    <mergeCell ref="A169:A171"/>
    <mergeCell ref="A172:A195"/>
    <mergeCell ref="B196:E196"/>
    <mergeCell ref="A2:A12"/>
    <mergeCell ref="A14:A38"/>
    <mergeCell ref="A39:A122"/>
    <mergeCell ref="A123:A125"/>
    <mergeCell ref="A126:A137"/>
    <mergeCell ref="A138:A16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3" max="3" width="18.8515625" style="0" customWidth="1"/>
    <col min="4" max="4" width="68.00390625" style="0" customWidth="1"/>
    <col min="5" max="5" width="35.140625" style="0" customWidth="1"/>
    <col min="6" max="6" width="15.57421875" style="0" customWidth="1"/>
  </cols>
  <sheetData>
    <row r="1" spans="1:10" ht="60.75" thickBot="1">
      <c r="A1" s="2" t="s">
        <v>0</v>
      </c>
      <c r="B1" s="3" t="s">
        <v>1</v>
      </c>
      <c r="C1" s="4" t="s">
        <v>2</v>
      </c>
      <c r="D1" s="2" t="s">
        <v>3</v>
      </c>
      <c r="E1" s="2" t="s">
        <v>4</v>
      </c>
      <c r="F1" s="2" t="s">
        <v>5</v>
      </c>
      <c r="G1" s="7" t="s">
        <v>9</v>
      </c>
      <c r="H1" s="7" t="s">
        <v>10</v>
      </c>
      <c r="I1" s="7" t="s">
        <v>11</v>
      </c>
      <c r="J1" s="7" t="s">
        <v>12</v>
      </c>
    </row>
    <row r="2" spans="1:10" s="107" customFormat="1" ht="15.75" customHeight="1">
      <c r="A2" s="291">
        <v>17</v>
      </c>
      <c r="B2" s="292"/>
      <c r="C2" s="17" t="s">
        <v>14</v>
      </c>
      <c r="D2" s="18" t="s">
        <v>15</v>
      </c>
      <c r="E2" s="18" t="s">
        <v>16</v>
      </c>
      <c r="F2" s="344">
        <v>1</v>
      </c>
      <c r="G2" s="8"/>
      <c r="H2" s="8"/>
      <c r="I2" s="8"/>
      <c r="J2" s="8"/>
    </row>
    <row r="3" spans="1:10" s="107" customFormat="1" ht="15">
      <c r="A3" s="9">
        <v>24</v>
      </c>
      <c r="B3" s="305"/>
      <c r="C3" s="11" t="s">
        <v>34</v>
      </c>
      <c r="D3" s="12" t="s">
        <v>35</v>
      </c>
      <c r="E3" s="12" t="s">
        <v>36</v>
      </c>
      <c r="F3" s="345">
        <v>1</v>
      </c>
      <c r="G3" s="8"/>
      <c r="H3" s="8"/>
      <c r="I3" s="8"/>
      <c r="J3" s="8"/>
    </row>
    <row r="4" spans="1:10" s="107" customFormat="1" ht="15">
      <c r="A4" s="287">
        <v>25</v>
      </c>
      <c r="B4" s="10"/>
      <c r="C4" s="11" t="s">
        <v>34</v>
      </c>
      <c r="D4" s="12" t="s">
        <v>37</v>
      </c>
      <c r="E4" s="12" t="s">
        <v>36</v>
      </c>
      <c r="F4" s="345">
        <v>1</v>
      </c>
      <c r="G4" s="8"/>
      <c r="H4" s="8"/>
      <c r="I4" s="8"/>
      <c r="J4" s="8"/>
    </row>
    <row r="5" spans="1:10" s="107" customFormat="1" ht="15">
      <c r="A5" s="9">
        <v>26</v>
      </c>
      <c r="B5" s="305"/>
      <c r="C5" s="11" t="s">
        <v>34</v>
      </c>
      <c r="D5" s="12" t="s">
        <v>38</v>
      </c>
      <c r="E5" s="12" t="s">
        <v>36</v>
      </c>
      <c r="F5" s="345">
        <v>1</v>
      </c>
      <c r="G5" s="8"/>
      <c r="H5" s="8"/>
      <c r="I5" s="8"/>
      <c r="J5" s="8"/>
    </row>
    <row r="6" spans="1:10" s="107" customFormat="1" ht="15">
      <c r="A6" s="306">
        <v>27</v>
      </c>
      <c r="B6" s="307"/>
      <c r="C6" s="308" t="s">
        <v>34</v>
      </c>
      <c r="D6" s="20" t="s">
        <v>39</v>
      </c>
      <c r="E6" s="20" t="s">
        <v>36</v>
      </c>
      <c r="F6" s="346">
        <v>1</v>
      </c>
      <c r="G6" s="8"/>
      <c r="H6" s="8"/>
      <c r="I6" s="8"/>
      <c r="J6" s="8"/>
    </row>
    <row r="7" spans="1:10" s="107" customFormat="1" ht="15">
      <c r="A7" s="9"/>
      <c r="B7" s="14">
        <v>2008</v>
      </c>
      <c r="C7" s="126" t="s">
        <v>355</v>
      </c>
      <c r="D7" s="12" t="s">
        <v>356</v>
      </c>
      <c r="E7" s="12" t="s">
        <v>357</v>
      </c>
      <c r="F7" s="14">
        <v>1</v>
      </c>
      <c r="G7" s="8"/>
      <c r="H7" s="8"/>
      <c r="I7" s="8"/>
      <c r="J7" s="8"/>
    </row>
    <row r="8" spans="1:10" s="107" customFormat="1" ht="15">
      <c r="A8" s="9"/>
      <c r="B8" s="14">
        <v>2003</v>
      </c>
      <c r="C8" s="126" t="s">
        <v>358</v>
      </c>
      <c r="D8" s="12" t="s">
        <v>359</v>
      </c>
      <c r="E8" s="12" t="s">
        <v>360</v>
      </c>
      <c r="F8" s="14">
        <v>1</v>
      </c>
      <c r="G8" s="8"/>
      <c r="H8" s="8"/>
      <c r="I8" s="8"/>
      <c r="J8" s="8"/>
    </row>
    <row r="9" spans="1:10" s="107" customFormat="1" ht="15">
      <c r="A9" s="9"/>
      <c r="B9" s="14">
        <v>2005</v>
      </c>
      <c r="C9" s="126" t="s">
        <v>361</v>
      </c>
      <c r="D9" s="12" t="s">
        <v>362</v>
      </c>
      <c r="E9" s="12" t="s">
        <v>363</v>
      </c>
      <c r="F9" s="14"/>
      <c r="G9" s="8"/>
      <c r="H9" s="8"/>
      <c r="I9" s="8"/>
      <c r="J9" s="8"/>
    </row>
    <row r="10" spans="1:10" s="107" customFormat="1" ht="15">
      <c r="A10" s="9"/>
      <c r="B10" s="14">
        <v>2007</v>
      </c>
      <c r="C10" s="126" t="s">
        <v>364</v>
      </c>
      <c r="D10" s="12" t="s">
        <v>365</v>
      </c>
      <c r="E10" s="12" t="s">
        <v>366</v>
      </c>
      <c r="F10" s="14">
        <v>1</v>
      </c>
      <c r="G10" s="8"/>
      <c r="H10" s="8"/>
      <c r="I10" s="8"/>
      <c r="J10" s="8"/>
    </row>
    <row r="11" spans="1:10" s="107" customFormat="1" ht="15">
      <c r="A11" s="9"/>
      <c r="B11" s="14">
        <v>1991</v>
      </c>
      <c r="C11" s="126"/>
      <c r="D11" s="12" t="s">
        <v>370</v>
      </c>
      <c r="E11" s="12" t="s">
        <v>371</v>
      </c>
      <c r="F11" s="14">
        <v>1</v>
      </c>
      <c r="G11" s="304"/>
      <c r="H11" s="304"/>
      <c r="I11" s="304"/>
      <c r="J11" s="304"/>
    </row>
    <row r="12" spans="1:10" s="107" customFormat="1" ht="15">
      <c r="A12" s="9"/>
      <c r="B12" s="14">
        <v>2011</v>
      </c>
      <c r="C12" s="126" t="s">
        <v>375</v>
      </c>
      <c r="D12" s="12" t="s">
        <v>376</v>
      </c>
      <c r="E12" s="12" t="s">
        <v>377</v>
      </c>
      <c r="F12" s="14">
        <v>1</v>
      </c>
      <c r="G12" s="8"/>
      <c r="H12" s="8"/>
      <c r="I12" s="8"/>
      <c r="J12" s="8"/>
    </row>
    <row r="13" spans="1:10" s="107" customFormat="1" ht="15">
      <c r="A13" s="9"/>
      <c r="B13" s="14">
        <v>2003</v>
      </c>
      <c r="C13" s="126" t="s">
        <v>378</v>
      </c>
      <c r="D13" s="12" t="s">
        <v>379</v>
      </c>
      <c r="E13" s="12" t="s">
        <v>380</v>
      </c>
      <c r="F13" s="14">
        <v>1</v>
      </c>
      <c r="G13" s="8"/>
      <c r="H13" s="8"/>
      <c r="I13" s="8"/>
      <c r="J13" s="8"/>
    </row>
    <row r="14" spans="1:10" s="107" customFormat="1" ht="15">
      <c r="A14" s="9"/>
      <c r="B14" s="14">
        <v>2005</v>
      </c>
      <c r="C14" s="126" t="s">
        <v>381</v>
      </c>
      <c r="D14" s="12" t="s">
        <v>382</v>
      </c>
      <c r="E14" s="12" t="s">
        <v>383</v>
      </c>
      <c r="F14" s="14">
        <v>1</v>
      </c>
      <c r="G14" s="8"/>
      <c r="H14" s="8"/>
      <c r="I14" s="8"/>
      <c r="J14" s="8"/>
    </row>
    <row r="15" spans="1:10" s="107" customFormat="1" ht="15">
      <c r="A15" s="9"/>
      <c r="B15" s="14">
        <v>2006</v>
      </c>
      <c r="C15" s="126" t="s">
        <v>384</v>
      </c>
      <c r="D15" s="12" t="s">
        <v>385</v>
      </c>
      <c r="E15" s="12" t="s">
        <v>386</v>
      </c>
      <c r="F15" s="14">
        <v>1</v>
      </c>
      <c r="G15" s="8"/>
      <c r="H15" s="8"/>
      <c r="I15" s="8"/>
      <c r="J15" s="8"/>
    </row>
    <row r="16" spans="1:10" s="107" customFormat="1" ht="15">
      <c r="A16" s="9"/>
      <c r="B16" s="14">
        <v>2008</v>
      </c>
      <c r="C16" s="126" t="s">
        <v>387</v>
      </c>
      <c r="D16" s="12" t="s">
        <v>388</v>
      </c>
      <c r="E16" s="12" t="s">
        <v>389</v>
      </c>
      <c r="F16" s="14">
        <v>1</v>
      </c>
      <c r="G16" s="8"/>
      <c r="H16" s="8"/>
      <c r="I16" s="8"/>
      <c r="J16" s="8"/>
    </row>
    <row r="17" spans="1:10" s="107" customFormat="1" ht="15">
      <c r="A17" s="9"/>
      <c r="B17" s="12"/>
      <c r="C17" s="16" t="s">
        <v>390</v>
      </c>
      <c r="D17" s="16" t="s">
        <v>391</v>
      </c>
      <c r="E17" s="16" t="s">
        <v>392</v>
      </c>
      <c r="F17" s="127">
        <v>1</v>
      </c>
      <c r="G17" s="8"/>
      <c r="H17" s="8"/>
      <c r="I17" s="8"/>
      <c r="J17" s="8"/>
    </row>
    <row r="18" spans="1:10" s="107" customFormat="1" ht="15">
      <c r="A18" s="9"/>
      <c r="B18" s="12"/>
      <c r="C18" s="16" t="s">
        <v>393</v>
      </c>
      <c r="D18" s="16" t="s">
        <v>394</v>
      </c>
      <c r="E18" s="16" t="s">
        <v>395</v>
      </c>
      <c r="F18" s="127">
        <v>1</v>
      </c>
      <c r="G18" s="8"/>
      <c r="H18" s="8"/>
      <c r="I18" s="8"/>
      <c r="J18" s="8"/>
    </row>
    <row r="19" spans="1:10" s="107" customFormat="1" ht="15">
      <c r="A19" s="9"/>
      <c r="B19" s="12"/>
      <c r="C19" s="16" t="s">
        <v>396</v>
      </c>
      <c r="D19" s="16" t="s">
        <v>397</v>
      </c>
      <c r="E19" s="16" t="s">
        <v>398</v>
      </c>
      <c r="F19" s="127">
        <v>1</v>
      </c>
      <c r="G19" s="8"/>
      <c r="H19" s="8"/>
      <c r="I19" s="8"/>
      <c r="J19" s="8"/>
    </row>
    <row r="20" spans="1:10" s="107" customFormat="1" ht="15">
      <c r="A20" s="9"/>
      <c r="B20" s="12"/>
      <c r="C20" s="16" t="s">
        <v>399</v>
      </c>
      <c r="D20" s="16" t="s">
        <v>400</v>
      </c>
      <c r="E20" s="16" t="s">
        <v>401</v>
      </c>
      <c r="F20" s="127">
        <v>1</v>
      </c>
      <c r="G20" s="8"/>
      <c r="H20" s="8"/>
      <c r="I20" s="8"/>
      <c r="J20" s="8"/>
    </row>
    <row r="21" spans="1:10" s="107" customFormat="1" ht="15">
      <c r="A21" s="9"/>
      <c r="B21" s="12"/>
      <c r="C21" s="16" t="s">
        <v>321</v>
      </c>
      <c r="D21" s="16" t="s">
        <v>402</v>
      </c>
      <c r="E21" s="16" t="s">
        <v>403</v>
      </c>
      <c r="F21" s="127">
        <v>1</v>
      </c>
      <c r="G21" s="8"/>
      <c r="H21" s="8"/>
      <c r="I21" s="8"/>
      <c r="J21" s="8"/>
    </row>
    <row r="22" spans="1:10" s="107" customFormat="1" ht="15.75" thickBot="1">
      <c r="A22" s="315"/>
      <c r="B22" s="316"/>
      <c r="C22" t="s">
        <v>496</v>
      </c>
      <c r="D22" s="16" t="s">
        <v>497</v>
      </c>
      <c r="E22" t="s">
        <v>498</v>
      </c>
      <c r="F22" s="317">
        <v>1</v>
      </c>
      <c r="G22" s="8"/>
      <c r="H22" s="8"/>
      <c r="I22" s="8"/>
      <c r="J22" s="8"/>
    </row>
    <row r="23" spans="1:10" s="107" customFormat="1" ht="15.75" customHeight="1">
      <c r="A23" s="309"/>
      <c r="B23" s="310"/>
      <c r="C23" s="17"/>
      <c r="D23" s="18" t="s">
        <v>421</v>
      </c>
      <c r="E23" s="18"/>
      <c r="F23" s="341">
        <v>1</v>
      </c>
      <c r="G23" s="8"/>
      <c r="H23" s="8"/>
      <c r="I23" s="8"/>
      <c r="J23" s="8"/>
    </row>
    <row r="24" spans="1:10" s="107" customFormat="1" ht="15">
      <c r="A24" s="311"/>
      <c r="B24" s="312"/>
      <c r="C24" s="11"/>
      <c r="D24" s="12" t="s">
        <v>422</v>
      </c>
      <c r="E24" s="12"/>
      <c r="F24" s="342">
        <v>1</v>
      </c>
      <c r="G24" s="8"/>
      <c r="H24" s="8"/>
      <c r="I24" s="8"/>
      <c r="J24" s="8"/>
    </row>
    <row r="25" spans="1:10" s="107" customFormat="1" ht="15.75" thickBot="1">
      <c r="A25" s="313"/>
      <c r="B25" s="314"/>
      <c r="C25" s="19">
        <v>3930589060</v>
      </c>
      <c r="D25" s="20" t="s">
        <v>423</v>
      </c>
      <c r="E25" s="21" t="s">
        <v>424</v>
      </c>
      <c r="F25" s="343">
        <v>1</v>
      </c>
      <c r="G25" s="8"/>
      <c r="H25" s="8"/>
      <c r="I25" s="8"/>
      <c r="J25" s="8"/>
    </row>
    <row r="26" spans="1:10" ht="15.75" thickBot="1">
      <c r="A26" s="326" t="s">
        <v>495</v>
      </c>
      <c r="B26" s="327"/>
      <c r="C26" s="327"/>
      <c r="D26" s="328"/>
      <c r="E26" s="31"/>
      <c r="F26" s="32">
        <f>SUM(F2:F25)</f>
        <v>23</v>
      </c>
      <c r="G26" s="8"/>
      <c r="H26" s="8"/>
      <c r="I26" s="8"/>
      <c r="J26" s="8"/>
    </row>
    <row r="29" spans="4:5" ht="15">
      <c r="D29" s="318" t="s">
        <v>499</v>
      </c>
      <c r="E29" s="319">
        <v>131536.84</v>
      </c>
    </row>
    <row r="30" spans="4:5" ht="15">
      <c r="D30" s="318" t="s">
        <v>500</v>
      </c>
      <c r="E30" s="319">
        <v>151267.37</v>
      </c>
    </row>
    <row r="31" spans="4:5" ht="15">
      <c r="D31" s="318"/>
      <c r="E31" s="318"/>
    </row>
    <row r="32" spans="4:5" ht="15">
      <c r="D32" s="318" t="s">
        <v>10</v>
      </c>
      <c r="E32" s="318"/>
    </row>
    <row r="33" spans="4:5" ht="15">
      <c r="D33" s="318" t="s">
        <v>501</v>
      </c>
      <c r="E33" s="318"/>
    </row>
    <row r="34" spans="4:5" ht="15">
      <c r="D34" s="318" t="s">
        <v>12</v>
      </c>
      <c r="E34" s="318"/>
    </row>
  </sheetData>
  <sheetProtection/>
  <mergeCells count="1">
    <mergeCell ref="A26:D26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2013-01-21T11:50:52Z</dcterms:created>
  <dcterms:modified xsi:type="dcterms:W3CDTF">2013-03-19T13:06:53Z</dcterms:modified>
  <cp:category/>
  <cp:version/>
  <cp:contentType/>
  <cp:contentStatus/>
</cp:coreProperties>
</file>