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mendelu-my.sharepoint.com/personal/pokorna_mendelu_cz/Documents/Akce/654 Silviculturum/Kompletní PD/Kompletní revize rozpočtu/"/>
    </mc:Choice>
  </mc:AlternateContent>
  <xr:revisionPtr revIDLastSave="24" documentId="11_7D2F074FB791F3726583AF841D6E048402649C42" xr6:coauthVersionLast="47" xr6:coauthVersionMax="47" xr10:uidLastSave="{A4A00B9D-8047-4F57-8C54-3B06AA8314D4}"/>
  <bookViews>
    <workbookView xWindow="-120" yWindow="-120" windowWidth="29040" windowHeight="15840" activeTab="1" xr2:uid="{00000000-000D-0000-FFFF-FFFF00000000}"/>
  </bookViews>
  <sheets>
    <sheet name="Krycí list" sheetId="1" r:id="rId1"/>
    <sheet name="Rekapitulace" sheetId="2" r:id="rId2"/>
    <sheet name="Položky" sheetId="3" r:id="rId3"/>
  </sheets>
  <externalReferences>
    <externalReference r:id="rId4"/>
  </externalReference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list'!$F$5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Položky!$A$1:$G$13</definedName>
    <definedName name="_xlnm.Print_Area" localSheetId="1">Rekapitulace!$A$1:$I$22</definedName>
    <definedName name="PocetMJ">'Krycí list'!$G$8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  <c r="C2" i="1" l="1"/>
  <c r="BA8" i="3"/>
  <c r="G9" i="3"/>
  <c r="BA9" i="3" s="1"/>
  <c r="G10" i="3"/>
  <c r="BA10" i="3" s="1"/>
  <c r="G11" i="3"/>
  <c r="BA11" i="3" s="1"/>
  <c r="G12" i="3"/>
  <c r="BA12" i="3" s="1"/>
  <c r="BB8" i="3"/>
  <c r="BB9" i="3"/>
  <c r="BB10" i="3"/>
  <c r="BB11" i="3"/>
  <c r="BB12" i="3"/>
  <c r="BD8" i="3"/>
  <c r="BD9" i="3"/>
  <c r="BD10" i="3"/>
  <c r="BD11" i="3"/>
  <c r="BD12" i="3"/>
  <c r="BC8" i="3"/>
  <c r="BC9" i="3"/>
  <c r="BC10" i="3"/>
  <c r="BC11" i="3"/>
  <c r="BC12" i="3"/>
  <c r="D21" i="1"/>
  <c r="D20" i="1"/>
  <c r="D19" i="1"/>
  <c r="D18" i="1"/>
  <c r="D17" i="1"/>
  <c r="D16" i="1"/>
  <c r="D15" i="1"/>
  <c r="BE8" i="3"/>
  <c r="BE9" i="3"/>
  <c r="BE10" i="3"/>
  <c r="BE11" i="3"/>
  <c r="BE12" i="3"/>
  <c r="B7" i="2"/>
  <c r="A7" i="2"/>
  <c r="G9" i="1"/>
  <c r="C31" i="1"/>
  <c r="C33" i="1"/>
  <c r="F33" i="1" s="1"/>
  <c r="C1" i="2"/>
  <c r="C2" i="2"/>
  <c r="C3" i="3"/>
  <c r="F3" i="3"/>
  <c r="C4" i="3"/>
  <c r="E4" i="3"/>
  <c r="C13" i="3"/>
  <c r="G13" i="3" l="1"/>
  <c r="BC13" i="3"/>
  <c r="G7" i="2" s="1"/>
  <c r="G8" i="2" s="1"/>
  <c r="C15" i="1" s="1"/>
  <c r="BE13" i="3"/>
  <c r="I7" i="2" s="1"/>
  <c r="I8" i="2" s="1"/>
  <c r="C21" i="1" s="1"/>
  <c r="BD13" i="3"/>
  <c r="H7" i="2" s="1"/>
  <c r="H8" i="2" s="1"/>
  <c r="C16" i="1" s="1"/>
  <c r="BB13" i="3"/>
  <c r="F7" i="2" s="1"/>
  <c r="F8" i="2" s="1"/>
  <c r="C18" i="1" s="1"/>
  <c r="BA13" i="3"/>
  <c r="E7" i="2" s="1"/>
  <c r="E8" i="2" s="1"/>
  <c r="G13" i="2" l="1"/>
  <c r="I13" i="2" s="1"/>
  <c r="G16" i="2"/>
  <c r="I16" i="2" s="1"/>
  <c r="G18" i="1" s="1"/>
  <c r="G20" i="2"/>
  <c r="I20" i="2" s="1"/>
  <c r="G15" i="2"/>
  <c r="I15" i="2" s="1"/>
  <c r="G17" i="1" s="1"/>
  <c r="G19" i="2"/>
  <c r="I19" i="2" s="1"/>
  <c r="G21" i="1" s="1"/>
  <c r="G17" i="2"/>
  <c r="I17" i="2" s="1"/>
  <c r="G19" i="1" s="1"/>
  <c r="G14" i="2"/>
  <c r="I14" i="2" s="1"/>
  <c r="G16" i="1" s="1"/>
  <c r="G18" i="2"/>
  <c r="I18" i="2" s="1"/>
  <c r="G20" i="1" s="1"/>
  <c r="C17" i="1"/>
  <c r="C19" i="1" s="1"/>
  <c r="C22" i="1" s="1"/>
  <c r="G15" i="1" l="1"/>
  <c r="H21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<sst xmlns="http://schemas.openxmlformats.org/spreadsheetml/2006/main" count="123" uniqueCount="95">
  <si>
    <t>POLOŽKOVÝ ROZPOČET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</si>
  <si>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</si>
  <si>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</si>
  <si>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</si>
  <si>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</si>
  <si>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</si>
  <si>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</si>
  <si>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</si>
  <si>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</si>
  <si>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</si>
  <si>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</si>
  <si>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</si>
  <si>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</si>
  <si>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</si>
  <si>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</si>
  <si>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</si>
  <si>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</si>
  <si>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</si>
  <si>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</si>
  <si>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</si>
  <si>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</si>
  <si>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</si>
  <si>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</si>
  <si>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</si>
  <si>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</si>
  <si>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</si>
  <si>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</si>
  <si>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</si>
  <si>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</si>
  <si>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</si>
  <si>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</si>
  <si>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</si>
  <si>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</si>
  <si>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</si>
  <si>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</si>
  <si>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</si>
  <si>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</si>
  <si>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</si>
  <si>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</si>
  <si>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</si>
  <si>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</si>
  <si>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</si>
  <si>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</si>
  <si>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</si>
  <si>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</si>
  <si>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</si>
  <si>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</si>
  <si>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</si>
  <si>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</si>
  <si>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</si>
  <si>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</si>
  <si>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</si>
  <si>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</si>
  <si>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</si>
  <si>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</si>
  <si>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</si>
  <si>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</si>
  <si>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</si>
  <si>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</si>
  <si>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</si>
  <si>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</si>
  <si>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</si>
  <si>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</si>
  <si>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</si>
  <si>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</si>
  <si>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</si>
  <si>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</si>
  <si>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</si>
  <si>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</si>
  <si>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000</t>
  </si>
  <si>
    <t>Vedlejší a ostatní náklady</t>
  </si>
  <si>
    <t>0-01</t>
  </si>
  <si>
    <t>vybudování, provoz, odstranění zařízení staveniště</t>
  </si>
  <si>
    <t>soubor</t>
  </si>
  <si>
    <t>0-02</t>
  </si>
  <si>
    <t>Provoz investora</t>
  </si>
  <si>
    <t>0-03</t>
  </si>
  <si>
    <t>0-04</t>
  </si>
  <si>
    <t>Ztížené výrobní podmínky</t>
  </si>
  <si>
    <t>0-05</t>
  </si>
  <si>
    <t>Oborová přirážka</t>
  </si>
  <si>
    <t>Přesun stavebních kapacit</t>
  </si>
  <si>
    <t>Mimostaveništní doprava</t>
  </si>
  <si>
    <t>Zařízení staveniště</t>
  </si>
  <si>
    <t>Kompletační činnost (IČD)</t>
  </si>
  <si>
    <t>Rezerva rozpočtu</t>
  </si>
  <si>
    <t>Stanislav Král</t>
  </si>
  <si>
    <t>VELDEJŠÍ ROZPOČTOVÉ NÁKLADY</t>
  </si>
  <si>
    <t>10001696</t>
  </si>
  <si>
    <t>SILVICULTURUM OLOMUČANY</t>
  </si>
  <si>
    <t>zaměření - vytyčení stávajících sítí</t>
  </si>
  <si>
    <t>geometrický plán a nová zápis do katastru</t>
  </si>
  <si>
    <t>projektová dokumentace skutečného provedení stavby</t>
  </si>
  <si>
    <t>Příprava podkladů, účast na kolaudaci</t>
  </si>
  <si>
    <t>VRN zde nenaceňovat, nacenit v záložce Položky.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</si>
</sst>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&quot;Kč&quot;"/>
  </numFmts>
  <fonts count="2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4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01">
    <xf numFmtId="0" fontId="0" fillId="0" borderId="0" xfId="0"/>
    <xf numFmtId="0" fontId="4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5" fillId="2" borderId="8" xfId="0" applyNumberFormat="1" applyFont="1" applyFill="1" applyBorder="1"/>
    <xf numFmtId="49" fontId="0" fillId="2" borderId="9" xfId="0" applyNumberForma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6" xfId="0" applyBorder="1"/>
    <xf numFmtId="3" fontId="0" fillId="0" borderId="0" xfId="0" applyNumberFormat="1"/>
    <xf numFmtId="0" fontId="4" fillId="0" borderId="21" xfId="0" applyFont="1" applyBorder="1" applyAlignment="1">
      <alignment horizontal="centerContinuous" vertical="center"/>
    </xf>
    <xf numFmtId="0" fontId="9" fillId="0" borderId="22" xfId="0" applyFont="1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8" fillId="0" borderId="24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centerContinuous"/>
    </xf>
    <xf numFmtId="0" fontId="8" fillId="0" borderId="25" xfId="0" applyFont="1" applyBorder="1" applyAlignment="1">
      <alignment horizontal="centerContinuous"/>
    </xf>
    <xf numFmtId="0" fontId="0" fillId="0" borderId="25" xfId="0" applyBorder="1" applyAlignment="1">
      <alignment horizontal="centerContinuous"/>
    </xf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10" fillId="0" borderId="17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5" fontId="0" fillId="0" borderId="18" xfId="0" applyNumberFormat="1" applyBorder="1"/>
    <xf numFmtId="165" fontId="0" fillId="0" borderId="0" xfId="0" applyNumberFormat="1" applyBorder="1"/>
    <xf numFmtId="0" fontId="9" fillId="2" borderId="36" xfId="0" applyFont="1" applyFill="1" applyBorder="1"/>
    <xf numFmtId="0" fontId="9" fillId="2" borderId="37" xfId="0" applyFont="1" applyFill="1" applyBorder="1"/>
    <xf numFmtId="0" fontId="9" fillId="2" borderId="39" xfId="0" applyFont="1" applyFill="1" applyBorder="1"/>
    <xf numFmtId="165" fontId="9" fillId="2" borderId="37" xfId="0" applyNumberFormat="1" applyFont="1" applyFill="1" applyBorder="1"/>
    <xf numFmtId="0" fontId="9" fillId="2" borderId="40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6" fillId="0" borderId="41" xfId="1" applyFont="1" applyBorder="1"/>
    <xf numFmtId="0" fontId="3" fillId="0" borderId="41" xfId="1" applyBorder="1"/>
    <xf numFmtId="0" fontId="3" fillId="0" borderId="41" xfId="1" applyBorder="1" applyAlignment="1">
      <alignment horizontal="right"/>
    </xf>
    <xf numFmtId="0" fontId="3" fillId="0" borderId="42" xfId="1" applyFont="1" applyBorder="1"/>
    <xf numFmtId="0" fontId="0" fillId="0" borderId="41" xfId="0" applyNumberFormat="1" applyBorder="1" applyAlignment="1">
      <alignment horizontal="left"/>
    </xf>
    <xf numFmtId="0" fontId="0" fillId="0" borderId="43" xfId="0" applyNumberFormat="1" applyBorder="1"/>
    <xf numFmtId="0" fontId="6" fillId="0" borderId="44" xfId="1" applyFont="1" applyBorder="1"/>
    <xf numFmtId="0" fontId="3" fillId="0" borderId="44" xfId="1" applyBorder="1"/>
    <xf numFmtId="0" fontId="3" fillId="0" borderId="44" xfId="1" applyBorder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49" fontId="8" fillId="3" borderId="24" xfId="0" applyNumberFormat="1" applyFont="1" applyFill="1" applyBorder="1"/>
    <xf numFmtId="0" fontId="8" fillId="3" borderId="25" xfId="0" applyFont="1" applyFill="1" applyBorder="1"/>
    <xf numFmtId="0" fontId="8" fillId="3" borderId="26" xfId="0" applyFont="1" applyFill="1" applyBorder="1"/>
    <xf numFmtId="0" fontId="8" fillId="3" borderId="45" xfId="0" applyFont="1" applyFill="1" applyBorder="1"/>
    <xf numFmtId="0" fontId="8" fillId="3" borderId="46" xfId="0" applyFont="1" applyFill="1" applyBorder="1"/>
    <xf numFmtId="0" fontId="8" fillId="3" borderId="47" xfId="0" applyFont="1" applyFill="1" applyBorder="1"/>
    <xf numFmtId="0" fontId="12" fillId="0" borderId="0" xfId="0" applyFont="1" applyBorder="1"/>
    <xf numFmtId="3" fontId="10" fillId="0" borderId="10" xfId="0" applyNumberFormat="1" applyFont="1" applyBorder="1"/>
    <xf numFmtId="0" fontId="8" fillId="2" borderId="24" xfId="0" applyFont="1" applyFill="1" applyBorder="1"/>
    <xf numFmtId="0" fontId="8" fillId="2" borderId="25" xfId="0" applyFont="1" applyFill="1" applyBorder="1"/>
    <xf numFmtId="3" fontId="8" fillId="2" borderId="26" xfId="0" applyNumberFormat="1" applyFont="1" applyFill="1" applyBorder="1"/>
    <xf numFmtId="3" fontId="8" fillId="2" borderId="45" xfId="0" applyNumberFormat="1" applyFont="1" applyFill="1" applyBorder="1"/>
    <xf numFmtId="3" fontId="8" fillId="2" borderId="46" xfId="0" applyNumberFormat="1" applyFont="1" applyFill="1" applyBorder="1"/>
    <xf numFmtId="3" fontId="8" fillId="2" borderId="47" xfId="0" applyNumberFormat="1" applyFont="1" applyFill="1" applyBorder="1"/>
    <xf numFmtId="0" fontId="8" fillId="0" borderId="0" xfId="0" applyFont="1"/>
    <xf numFmtId="3" fontId="4" fillId="0" borderId="0" xfId="0" applyNumberFormat="1" applyFont="1" applyAlignment="1">
      <alignment horizontal="centerContinuous"/>
    </xf>
    <xf numFmtId="0" fontId="1" fillId="4" borderId="29" xfId="0" applyFont="1" applyFill="1" applyBorder="1"/>
    <xf numFmtId="0" fontId="1" fillId="4" borderId="30" xfId="0" applyFont="1" applyFill="1" applyBorder="1"/>
    <xf numFmtId="0" fontId="0" fillId="4" borderId="48" xfId="0" applyFill="1" applyBorder="1"/>
    <xf numFmtId="0" fontId="1" fillId="4" borderId="49" xfId="0" applyFont="1" applyFill="1" applyBorder="1" applyAlignment="1">
      <alignment horizontal="right"/>
    </xf>
    <xf numFmtId="0" fontId="1" fillId="4" borderId="30" xfId="0" applyFont="1" applyFill="1" applyBorder="1" applyAlignment="1">
      <alignment horizontal="right"/>
    </xf>
    <xf numFmtId="0" fontId="1" fillId="4" borderId="31" xfId="0" applyFont="1" applyFill="1" applyBorder="1" applyAlignment="1">
      <alignment horizontal="center"/>
    </xf>
    <xf numFmtId="4" fontId="13" fillId="4" borderId="30" xfId="0" applyNumberFormat="1" applyFont="1" applyFill="1" applyBorder="1" applyAlignment="1">
      <alignment horizontal="right"/>
    </xf>
    <xf numFmtId="4" fontId="13" fillId="4" borderId="48" xfId="0" applyNumberFormat="1" applyFont="1" applyFill="1" applyBorder="1" applyAlignment="1">
      <alignment horizontal="right"/>
    </xf>
    <xf numFmtId="0" fontId="10" fillId="0" borderId="34" xfId="0" applyFont="1" applyBorder="1"/>
    <xf numFmtId="0" fontId="10" fillId="0" borderId="5" xfId="0" applyFont="1" applyBorder="1"/>
    <xf numFmtId="0" fontId="10" fillId="0" borderId="7" xfId="0" applyFont="1" applyBorder="1"/>
    <xf numFmtId="3" fontId="10" fillId="0" borderId="33" xfId="0" applyNumberFormat="1" applyFont="1" applyBorder="1" applyAlignment="1">
      <alignment horizontal="right"/>
    </xf>
    <xf numFmtId="164" fontId="10" fillId="0" borderId="50" xfId="0" applyNumberFormat="1" applyFont="1" applyBorder="1" applyAlignment="1">
      <alignment horizontal="right"/>
    </xf>
    <xf numFmtId="3" fontId="10" fillId="0" borderId="6" xfId="0" applyNumberFormat="1" applyFont="1" applyBorder="1" applyAlignment="1">
      <alignment horizontal="right"/>
    </xf>
    <xf numFmtId="4" fontId="10" fillId="0" borderId="5" xfId="0" applyNumberFormat="1" applyFont="1" applyBorder="1" applyAlignment="1">
      <alignment horizontal="right"/>
    </xf>
    <xf numFmtId="3" fontId="10" fillId="0" borderId="7" xfId="0" applyNumberFormat="1" applyFont="1" applyBorder="1" applyAlignment="1">
      <alignment horizontal="right"/>
    </xf>
    <xf numFmtId="0" fontId="0" fillId="2" borderId="36" xfId="0" applyFill="1" applyBorder="1"/>
    <xf numFmtId="0" fontId="8" fillId="2" borderId="37" xfId="0" applyFont="1" applyFill="1" applyBorder="1"/>
    <xf numFmtId="0" fontId="0" fillId="2" borderId="37" xfId="0" applyFill="1" applyBorder="1"/>
    <xf numFmtId="4" fontId="0" fillId="2" borderId="51" xfId="0" applyNumberFormat="1" applyFill="1" applyBorder="1"/>
    <xf numFmtId="4" fontId="0" fillId="2" borderId="36" xfId="0" applyNumberFormat="1" applyFill="1" applyBorder="1"/>
    <xf numFmtId="4" fontId="0" fillId="2" borderId="37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3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2" xfId="1" applyFont="1" applyBorder="1" applyAlignment="1">
      <alignment horizontal="right"/>
    </xf>
    <xf numFmtId="0" fontId="3" fillId="0" borderId="41" xfId="1" applyBorder="1" applyAlignment="1">
      <alignment horizontal="left"/>
    </xf>
    <xf numFmtId="0" fontId="3" fillId="0" borderId="43" xfId="1" applyBorder="1"/>
    <xf numFmtId="0" fontId="12" fillId="0" borderId="0" xfId="1" applyFont="1"/>
    <xf numFmtId="0" fontId="3" fillId="0" borderId="0" xfId="1" applyFont="1"/>
    <xf numFmtId="0" fontId="3" fillId="0" borderId="0" xfId="1" applyAlignment="1">
      <alignment horizontal="right"/>
    </xf>
    <xf numFmtId="0" fontId="3" fillId="0" borderId="0" xfId="1" applyAlignment="1"/>
    <xf numFmtId="49" fontId="17" fillId="3" borderId="50" xfId="1" applyNumberFormat="1" applyFont="1" applyFill="1" applyBorder="1"/>
    <xf numFmtId="0" fontId="17" fillId="3" borderId="32" xfId="1" applyFont="1" applyFill="1" applyBorder="1" applyAlignment="1">
      <alignment horizontal="center"/>
    </xf>
    <xf numFmtId="0" fontId="17" fillId="3" borderId="32" xfId="1" applyNumberFormat="1" applyFont="1" applyFill="1" applyBorder="1" applyAlignment="1">
      <alignment horizontal="center"/>
    </xf>
    <xf numFmtId="0" fontId="17" fillId="3" borderId="50" xfId="1" applyFont="1" applyFill="1" applyBorder="1" applyAlignment="1">
      <alignment horizontal="center"/>
    </xf>
    <xf numFmtId="0" fontId="8" fillId="0" borderId="52" xfId="1" applyFont="1" applyBorder="1" applyAlignment="1">
      <alignment horizontal="center"/>
    </xf>
    <xf numFmtId="49" fontId="8" fillId="0" borderId="52" xfId="1" applyNumberFormat="1" applyFont="1" applyBorder="1" applyAlignment="1">
      <alignment horizontal="left"/>
    </xf>
    <xf numFmtId="0" fontId="8" fillId="0" borderId="52" xfId="1" applyFont="1" applyBorder="1"/>
    <xf numFmtId="0" fontId="3" fillId="0" borderId="52" xfId="1" applyBorder="1" applyAlignment="1">
      <alignment horizontal="center"/>
    </xf>
    <xf numFmtId="0" fontId="3" fillId="0" borderId="52" xfId="1" applyNumberFormat="1" applyBorder="1" applyAlignment="1">
      <alignment horizontal="right"/>
    </xf>
    <xf numFmtId="0" fontId="3" fillId="0" borderId="52" xfId="1" applyNumberFormat="1" applyBorder="1"/>
    <xf numFmtId="0" fontId="3" fillId="0" borderId="0" xfId="1" applyNumberFormat="1"/>
    <xf numFmtId="0" fontId="18" fillId="0" borderId="0" xfId="1" applyFont="1"/>
    <xf numFmtId="0" fontId="10" fillId="0" borderId="52" xfId="1" applyFont="1" applyBorder="1" applyAlignment="1">
      <alignment horizontal="center" vertical="top"/>
    </xf>
    <xf numFmtId="49" fontId="11" fillId="0" borderId="52" xfId="1" applyNumberFormat="1" applyFont="1" applyBorder="1" applyAlignment="1">
      <alignment horizontal="left" vertical="top"/>
    </xf>
    <xf numFmtId="0" fontId="11" fillId="0" borderId="52" xfId="1" applyFont="1" applyBorder="1" applyAlignment="1">
      <alignment wrapText="1"/>
    </xf>
    <xf numFmtId="49" fontId="19" fillId="0" borderId="52" xfId="1" applyNumberFormat="1" applyFont="1" applyBorder="1" applyAlignment="1">
      <alignment horizontal="center" shrinkToFit="1"/>
    </xf>
    <xf numFmtId="4" fontId="19" fillId="0" borderId="52" xfId="1" applyNumberFormat="1" applyFont="1" applyBorder="1" applyAlignment="1">
      <alignment horizontal="right"/>
    </xf>
    <xf numFmtId="4" fontId="19" fillId="0" borderId="52" xfId="1" applyNumberFormat="1" applyFont="1" applyBorder="1"/>
    <xf numFmtId="0" fontId="3" fillId="2" borderId="53" xfId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left"/>
    </xf>
    <xf numFmtId="0" fontId="6" fillId="2" borderId="53" xfId="1" applyFont="1" applyFill="1" applyBorder="1"/>
    <xf numFmtId="4" fontId="3" fillId="2" borderId="53" xfId="1" applyNumberFormat="1" applyFill="1" applyBorder="1" applyAlignment="1">
      <alignment horizontal="right"/>
    </xf>
    <xf numFmtId="4" fontId="8" fillId="2" borderId="53" xfId="1" applyNumberFormat="1" applyFont="1" applyFill="1" applyBorder="1"/>
    <xf numFmtId="3" fontId="3" fillId="0" borderId="0" xfId="1" applyNumberFormat="1"/>
    <xf numFmtId="0" fontId="3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3" fillId="0" borderId="0" xfId="1" applyBorder="1" applyAlignment="1">
      <alignment horizontal="right"/>
    </xf>
    <xf numFmtId="49" fontId="12" fillId="0" borderId="8" xfId="0" applyNumberFormat="1" applyFont="1" applyBorder="1"/>
    <xf numFmtId="3" fontId="10" fillId="0" borderId="9" xfId="0" applyNumberFormat="1" applyFont="1" applyBorder="1"/>
    <xf numFmtId="3" fontId="10" fillId="0" borderId="52" xfId="0" applyNumberFormat="1" applyFont="1" applyBorder="1"/>
    <xf numFmtId="3" fontId="10" fillId="0" borderId="54" xfId="0" applyNumberFormat="1" applyFont="1" applyBorder="1"/>
    <xf numFmtId="14" fontId="0" fillId="0" borderId="0" xfId="0" applyNumberFormat="1" applyBorder="1" applyAlignment="1">
      <alignment horizontal="left"/>
    </xf>
    <xf numFmtId="0" fontId="6" fillId="2" borderId="0" xfId="0" applyFont="1" applyFill="1" applyBorder="1"/>
    <xf numFmtId="49" fontId="5" fillId="2" borderId="8" xfId="0" applyNumberFormat="1" applyFont="1" applyFill="1" applyBorder="1"/>
    <xf numFmtId="0" fontId="6" fillId="2" borderId="0" xfId="0" applyFont="1" applyFill="1" applyBorder="1"/>
    <xf numFmtId="0" fontId="0" fillId="0" borderId="20" xfId="0" applyBorder="1"/>
    <xf numFmtId="4" fontId="19" fillId="5" borderId="52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7" fillId="0" borderId="18" xfId="0" applyFont="1" applyBorder="1" applyAlignment="1">
      <alignment horizontal="left"/>
    </xf>
    <xf numFmtId="0" fontId="7" fillId="0" borderId="32" xfId="0" applyFont="1" applyBorder="1" applyAlignment="1">
      <alignment horizontal="left"/>
    </xf>
    <xf numFmtId="0" fontId="8" fillId="0" borderId="55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8" fillId="0" borderId="7" xfId="0" applyFont="1" applyBorder="1" applyAlignment="1" applyProtection="1">
      <alignment horizontal="left"/>
      <protection locked="0"/>
    </xf>
    <xf numFmtId="3" fontId="8" fillId="2" borderId="37" xfId="0" applyNumberFormat="1" applyFont="1" applyFill="1" applyBorder="1" applyAlignment="1">
      <alignment horizontal="right"/>
    </xf>
    <xf numFmtId="3" fontId="8" fillId="2" borderId="51" xfId="0" applyNumberFormat="1" applyFont="1" applyFill="1" applyBorder="1" applyAlignment="1">
      <alignment horizontal="right"/>
    </xf>
    <xf numFmtId="0" fontId="3" fillId="0" borderId="56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60" xfId="1" applyFont="1" applyBorder="1" applyAlignment="1">
      <alignment horizontal="left"/>
    </xf>
    <xf numFmtId="0" fontId="3" fillId="0" borderId="44" xfId="1" applyFont="1" applyBorder="1" applyAlignment="1">
      <alignment horizontal="left"/>
    </xf>
    <xf numFmtId="0" fontId="3" fillId="0" borderId="61" xfId="1" applyFont="1" applyBorder="1" applyAlignment="1">
      <alignment horizontal="left"/>
    </xf>
    <xf numFmtId="0" fontId="22" fillId="0" borderId="0" xfId="0" applyFont="1" applyAlignment="1">
      <alignment horizontal="center" vertical="center" wrapText="1"/>
    </xf>
    <xf numFmtId="0" fontId="14" fillId="0" borderId="0" xfId="1" applyFont="1" applyAlignment="1">
      <alignment horizontal="center"/>
    </xf>
    <xf numFmtId="49" fontId="3" fillId="0" borderId="58" xfId="1" applyNumberFormat="1" applyFont="1" applyBorder="1" applyAlignment="1">
      <alignment horizontal="center"/>
    </xf>
    <xf numFmtId="0" fontId="3" fillId="0" borderId="60" xfId="1" applyBorder="1" applyAlignment="1">
      <alignment horizontal="center" shrinkToFit="1"/>
    </xf>
    <xf numFmtId="0" fontId="3" fillId="0" borderId="44" xfId="1" applyBorder="1" applyAlignment="1">
      <alignment horizontal="center" shrinkToFit="1"/>
    </xf>
    <xf numFmtId="0" fontId="3" fillId="0" borderId="61" xfId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ur&#225;n&#237;%20objekt%201330_6%20+%20alt&#225;n%20v&#253;kaz%20v&#253;m&#283;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1">
          <cell r="H1">
            <v>10001696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workbookViewId="0">
      <selection activeCell="G18" sqref="G1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1</v>
      </c>
      <c r="B2" s="4"/>
      <c r="C2" s="5">
        <f>[1]Rekapitulace!H1</f>
        <v>10001696</v>
      </c>
      <c r="D2" s="6"/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" customHeight="1" x14ac:dyDescent="0.2">
      <c r="A4" s="11" t="s">
        <v>2</v>
      </c>
      <c r="B4" s="12"/>
      <c r="C4" s="13" t="s">
        <v>3</v>
      </c>
      <c r="D4" s="13"/>
      <c r="E4" s="13"/>
      <c r="F4" s="13" t="s">
        <v>4</v>
      </c>
      <c r="G4" s="14"/>
    </row>
    <row r="5" spans="1:57" ht="12.95" customHeight="1" x14ac:dyDescent="0.2">
      <c r="A5" s="15"/>
      <c r="B5" s="16"/>
      <c r="C5" s="174" t="s">
        <v>87</v>
      </c>
      <c r="D5" s="17"/>
      <c r="E5" s="17"/>
      <c r="F5" s="13"/>
      <c r="G5" s="14"/>
    </row>
    <row r="6" spans="1:57" ht="12.95" customHeight="1" x14ac:dyDescent="0.2">
      <c r="A6" s="18" t="s">
        <v>6</v>
      </c>
      <c r="B6" s="19"/>
      <c r="C6" s="20" t="s">
        <v>7</v>
      </c>
      <c r="D6" s="20"/>
      <c r="E6" s="20"/>
      <c r="F6" s="21" t="s">
        <v>8</v>
      </c>
      <c r="G6" s="22"/>
    </row>
    <row r="7" spans="1:57" ht="12.95" customHeight="1" x14ac:dyDescent="0.2">
      <c r="A7" s="175" t="s">
        <v>88</v>
      </c>
      <c r="B7" s="16"/>
      <c r="C7" s="176" t="s">
        <v>89</v>
      </c>
      <c r="D7" s="17"/>
      <c r="E7" s="17"/>
      <c r="F7" s="23"/>
      <c r="G7" s="14"/>
    </row>
    <row r="8" spans="1:57" x14ac:dyDescent="0.2">
      <c r="A8" s="18" t="s">
        <v>9</v>
      </c>
      <c r="B8" s="20"/>
      <c r="C8" s="181"/>
      <c r="D8" s="182"/>
      <c r="E8" s="24" t="s">
        <v>10</v>
      </c>
      <c r="F8" s="25"/>
      <c r="G8" s="26">
        <v>0</v>
      </c>
      <c r="H8" s="27"/>
      <c r="I8" s="27"/>
    </row>
    <row r="9" spans="1:57" x14ac:dyDescent="0.2">
      <c r="A9" s="18" t="s">
        <v>11</v>
      </c>
      <c r="B9" s="20"/>
      <c r="C9" s="181"/>
      <c r="D9" s="182"/>
      <c r="E9" s="21" t="s">
        <v>12</v>
      </c>
      <c r="F9" s="20"/>
      <c r="G9" s="28">
        <f>IF(PocetMJ=0,,ROUND((F30+F32)/PocetMJ,1))</f>
        <v>0</v>
      </c>
    </row>
    <row r="10" spans="1:57" x14ac:dyDescent="0.2">
      <c r="A10" s="29" t="s">
        <v>13</v>
      </c>
      <c r="B10" s="30"/>
      <c r="C10" s="30"/>
      <c r="D10" s="30"/>
      <c r="E10" s="31" t="s">
        <v>14</v>
      </c>
      <c r="F10" s="30"/>
      <c r="G10" s="177">
        <v>10001696</v>
      </c>
    </row>
    <row r="11" spans="1:57" x14ac:dyDescent="0.2">
      <c r="A11" s="11" t="s">
        <v>15</v>
      </c>
      <c r="B11" s="13"/>
      <c r="C11" s="13"/>
      <c r="D11" s="13"/>
      <c r="E11" s="33" t="s">
        <v>16</v>
      </c>
      <c r="F11" s="13"/>
      <c r="G11" s="14"/>
      <c r="BA11" s="34"/>
      <c r="BB11" s="34"/>
      <c r="BC11" s="34"/>
      <c r="BD11" s="34"/>
      <c r="BE11" s="34"/>
    </row>
    <row r="12" spans="1:57" x14ac:dyDescent="0.2">
      <c r="A12" s="11"/>
      <c r="B12" s="13"/>
      <c r="C12" s="13"/>
      <c r="D12" s="13"/>
      <c r="E12" s="183"/>
      <c r="F12" s="184"/>
      <c r="G12" s="185"/>
    </row>
    <row r="13" spans="1:57" ht="28.5" customHeight="1" thickBot="1" x14ac:dyDescent="0.25">
      <c r="A13" s="35" t="s">
        <v>17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18</v>
      </c>
      <c r="B14" s="40"/>
      <c r="C14" s="41"/>
      <c r="D14" s="42" t="s">
        <v>19</v>
      </c>
      <c r="E14" s="43"/>
      <c r="F14" s="43"/>
      <c r="G14" s="41"/>
    </row>
    <row r="15" spans="1:57" ht="15.95" customHeight="1" x14ac:dyDescent="0.2">
      <c r="A15" s="44"/>
      <c r="B15" s="8" t="s">
        <v>20</v>
      </c>
      <c r="C15" s="45">
        <f>Dodavka</f>
        <v>0</v>
      </c>
      <c r="D15" s="46" t="str">
        <f>Rekapitulace!A13</f>
        <v>Ztížené výrobní podmínky</v>
      </c>
      <c r="E15" s="47"/>
      <c r="F15" s="48"/>
      <c r="G15" s="45">
        <f>Rekapitulace!I13</f>
        <v>0</v>
      </c>
    </row>
    <row r="16" spans="1:57" ht="15.95" customHeight="1" x14ac:dyDescent="0.2">
      <c r="A16" s="44" t="s">
        <v>21</v>
      </c>
      <c r="B16" s="8" t="s">
        <v>22</v>
      </c>
      <c r="C16" s="45">
        <f>Mont</f>
        <v>0</v>
      </c>
      <c r="D16" s="29" t="str">
        <f>Rekapitulace!A14</f>
        <v>Oborová přirážka</v>
      </c>
      <c r="E16" s="49"/>
      <c r="F16" s="50"/>
      <c r="G16" s="45">
        <f>Rekapitulace!I14</f>
        <v>0</v>
      </c>
    </row>
    <row r="17" spans="1:7" ht="15.95" customHeight="1" x14ac:dyDescent="0.2">
      <c r="A17" s="44" t="s">
        <v>23</v>
      </c>
      <c r="B17" s="8" t="s">
        <v>24</v>
      </c>
      <c r="C17" s="45">
        <f>HSV</f>
        <v>0</v>
      </c>
      <c r="D17" s="29" t="str">
        <f>Rekapitulace!A15</f>
        <v>Přesun stavebních kapacit</v>
      </c>
      <c r="E17" s="49"/>
      <c r="F17" s="50"/>
      <c r="G17" s="45">
        <f>Rekapitulace!I15</f>
        <v>0</v>
      </c>
    </row>
    <row r="18" spans="1:7" ht="15.95" customHeight="1" x14ac:dyDescent="0.2">
      <c r="A18" s="51" t="s">
        <v>25</v>
      </c>
      <c r="B18" s="8" t="s">
        <v>26</v>
      </c>
      <c r="C18" s="45">
        <f>PSV</f>
        <v>0</v>
      </c>
      <c r="D18" s="29" t="str">
        <f>Rekapitulace!A16</f>
        <v>Mimostaveništní doprava</v>
      </c>
      <c r="E18" s="49"/>
      <c r="F18" s="50"/>
      <c r="G18" s="45">
        <f>Rekapitulace!I16</f>
        <v>0</v>
      </c>
    </row>
    <row r="19" spans="1:7" ht="15.95" customHeight="1" x14ac:dyDescent="0.2">
      <c r="A19" s="52" t="s">
        <v>27</v>
      </c>
      <c r="B19" s="8"/>
      <c r="C19" s="45">
        <f>SUM(C15:C18)</f>
        <v>0</v>
      </c>
      <c r="D19" s="53" t="str">
        <f>Rekapitulace!A17</f>
        <v>Zařízení staveniště</v>
      </c>
      <c r="E19" s="49"/>
      <c r="F19" s="50"/>
      <c r="G19" s="45">
        <f>Rekapitulace!I17</f>
        <v>0</v>
      </c>
    </row>
    <row r="20" spans="1:7" ht="15.95" customHeight="1" x14ac:dyDescent="0.2">
      <c r="A20" s="52"/>
      <c r="B20" s="8"/>
      <c r="C20" s="45"/>
      <c r="D20" s="29" t="str">
        <f>Rekapitulace!A18</f>
        <v>Provoz investora</v>
      </c>
      <c r="E20" s="49"/>
      <c r="F20" s="50"/>
      <c r="G20" s="45">
        <f>Rekapitulace!I18</f>
        <v>0</v>
      </c>
    </row>
    <row r="21" spans="1:7" ht="15.95" customHeight="1" x14ac:dyDescent="0.2">
      <c r="A21" s="52" t="s">
        <v>28</v>
      </c>
      <c r="B21" s="8"/>
      <c r="C21" s="45">
        <f>HZS</f>
        <v>0</v>
      </c>
      <c r="D21" s="29" t="str">
        <f>Rekapitulace!A19</f>
        <v>Kompletační činnost (IČD)</v>
      </c>
      <c r="E21" s="49"/>
      <c r="F21" s="50"/>
      <c r="G21" s="45">
        <f>Rekapitulace!I19</f>
        <v>0</v>
      </c>
    </row>
    <row r="22" spans="1:7" ht="15.95" customHeight="1" x14ac:dyDescent="0.2">
      <c r="A22" s="11" t="s">
        <v>29</v>
      </c>
      <c r="B22" s="13"/>
      <c r="C22" s="45">
        <f>C19+C21</f>
        <v>0</v>
      </c>
      <c r="D22" s="29" t="s">
        <v>30</v>
      </c>
      <c r="E22" s="49"/>
      <c r="F22" s="50"/>
      <c r="G22" s="45">
        <f>G23-SUM(G15:G21)</f>
        <v>0</v>
      </c>
    </row>
    <row r="23" spans="1:7" ht="15.95" customHeight="1" thickBot="1" x14ac:dyDescent="0.25">
      <c r="A23" s="29" t="s">
        <v>31</v>
      </c>
      <c r="B23" s="30"/>
      <c r="C23" s="54">
        <f>C22+G23</f>
        <v>0</v>
      </c>
      <c r="D23" s="55" t="s">
        <v>32</v>
      </c>
      <c r="E23" s="56"/>
      <c r="F23" s="57"/>
      <c r="G23" s="45">
        <f>VRN</f>
        <v>0</v>
      </c>
    </row>
    <row r="24" spans="1:7" x14ac:dyDescent="0.2">
      <c r="A24" s="58" t="s">
        <v>33</v>
      </c>
      <c r="B24" s="59"/>
      <c r="C24" s="60" t="s">
        <v>34</v>
      </c>
      <c r="D24" s="59"/>
      <c r="E24" s="60" t="s">
        <v>35</v>
      </c>
      <c r="F24" s="59"/>
      <c r="G24" s="61"/>
    </row>
    <row r="25" spans="1:7" x14ac:dyDescent="0.2">
      <c r="A25" s="18"/>
      <c r="B25" s="20" t="s">
        <v>86</v>
      </c>
      <c r="C25" s="21" t="s">
        <v>36</v>
      </c>
      <c r="D25" s="20"/>
      <c r="E25" s="21" t="s">
        <v>36</v>
      </c>
      <c r="F25" s="20"/>
      <c r="G25" s="22"/>
    </row>
    <row r="26" spans="1:7" x14ac:dyDescent="0.2">
      <c r="A26" s="11" t="s">
        <v>37</v>
      </c>
      <c r="B26" s="62"/>
      <c r="C26" s="33" t="s">
        <v>37</v>
      </c>
      <c r="D26" s="13"/>
      <c r="E26" s="33" t="s">
        <v>37</v>
      </c>
      <c r="F26" s="13"/>
      <c r="G26" s="14"/>
    </row>
    <row r="27" spans="1:7" x14ac:dyDescent="0.2">
      <c r="A27" s="11"/>
      <c r="B27" s="173">
        <v>42979</v>
      </c>
      <c r="C27" s="33" t="s">
        <v>38</v>
      </c>
      <c r="D27" s="13"/>
      <c r="E27" s="33" t="s">
        <v>39</v>
      </c>
      <c r="F27" s="13"/>
      <c r="G27" s="14"/>
    </row>
    <row r="28" spans="1:7" x14ac:dyDescent="0.2">
      <c r="A28" s="11"/>
      <c r="B28" s="13"/>
      <c r="C28" s="33"/>
      <c r="D28" s="13"/>
      <c r="E28" s="33"/>
      <c r="F28" s="13"/>
      <c r="G28" s="14"/>
    </row>
    <row r="29" spans="1:7" ht="94.5" customHeight="1" x14ac:dyDescent="0.2">
      <c r="A29" s="11"/>
      <c r="B29" s="13"/>
      <c r="C29" s="33"/>
      <c r="D29" s="13"/>
      <c r="E29" s="33"/>
      <c r="F29" s="13"/>
      <c r="G29" s="14"/>
    </row>
    <row r="30" spans="1:7" x14ac:dyDescent="0.2">
      <c r="A30" s="18" t="s">
        <v>40</v>
      </c>
      <c r="B30" s="20"/>
      <c r="C30" s="63">
        <v>21</v>
      </c>
      <c r="D30" s="20" t="s">
        <v>41</v>
      </c>
      <c r="E30" s="21"/>
      <c r="F30" s="64">
        <f>ROUND(C23-F32,0)</f>
        <v>0</v>
      </c>
      <c r="G30" s="22"/>
    </row>
    <row r="31" spans="1:7" x14ac:dyDescent="0.2">
      <c r="A31" s="18" t="s">
        <v>42</v>
      </c>
      <c r="B31" s="20"/>
      <c r="C31" s="63">
        <f>SazbaDPH1</f>
        <v>21</v>
      </c>
      <c r="D31" s="20" t="s">
        <v>41</v>
      </c>
      <c r="E31" s="21"/>
      <c r="F31" s="65">
        <f>ROUND(PRODUCT(F30,C31/100),1)</f>
        <v>0</v>
      </c>
      <c r="G31" s="32"/>
    </row>
    <row r="32" spans="1:7" x14ac:dyDescent="0.2">
      <c r="A32" s="18" t="s">
        <v>40</v>
      </c>
      <c r="B32" s="20"/>
      <c r="C32" s="63">
        <v>0</v>
      </c>
      <c r="D32" s="20" t="s">
        <v>41</v>
      </c>
      <c r="E32" s="21"/>
      <c r="F32" s="64">
        <v>0</v>
      </c>
      <c r="G32" s="22"/>
    </row>
    <row r="33" spans="1:8" x14ac:dyDescent="0.2">
      <c r="A33" s="18" t="s">
        <v>42</v>
      </c>
      <c r="B33" s="20"/>
      <c r="C33" s="63">
        <f>SazbaDPH2</f>
        <v>0</v>
      </c>
      <c r="D33" s="20" t="s">
        <v>41</v>
      </c>
      <c r="E33" s="21"/>
      <c r="F33" s="65">
        <f>ROUND(PRODUCT(F32,C33/100),1)</f>
        <v>0</v>
      </c>
      <c r="G33" s="32"/>
    </row>
    <row r="34" spans="1:8" s="71" customFormat="1" ht="19.5" customHeight="1" thickBot="1" x14ac:dyDescent="0.3">
      <c r="A34" s="66" t="s">
        <v>43</v>
      </c>
      <c r="B34" s="67"/>
      <c r="C34" s="67"/>
      <c r="D34" s="67"/>
      <c r="E34" s="68"/>
      <c r="F34" s="69">
        <f>CEILING(SUM(F30:F33),1)</f>
        <v>0</v>
      </c>
      <c r="G34" s="70"/>
    </row>
    <row r="36" spans="1:8" x14ac:dyDescent="0.2">
      <c r="A36" s="72" t="s">
        <v>44</v>
      </c>
      <c r="B36" s="72"/>
      <c r="C36" s="72"/>
      <c r="D36" s="72"/>
      <c r="E36" s="72"/>
      <c r="F36" s="72"/>
      <c r="G36" s="72"/>
      <c r="H36" t="s">
        <v>5</v>
      </c>
    </row>
    <row r="37" spans="1:8" ht="14.25" customHeight="1" x14ac:dyDescent="0.2">
      <c r="A37" s="72"/>
      <c r="B37" s="180"/>
      <c r="C37" s="180"/>
      <c r="D37" s="180"/>
      <c r="E37" s="180"/>
      <c r="F37" s="180"/>
      <c r="G37" s="180"/>
      <c r="H37" t="s">
        <v>5</v>
      </c>
    </row>
    <row r="38" spans="1:8" ht="12.75" customHeight="1" x14ac:dyDescent="0.2">
      <c r="A38" s="73"/>
      <c r="B38" s="180"/>
      <c r="C38" s="180"/>
      <c r="D38" s="180"/>
      <c r="E38" s="180"/>
      <c r="F38" s="180"/>
      <c r="G38" s="180"/>
      <c r="H38" t="s">
        <v>5</v>
      </c>
    </row>
    <row r="39" spans="1:8" x14ac:dyDescent="0.2">
      <c r="A39" s="73"/>
      <c r="B39" s="180"/>
      <c r="C39" s="180"/>
      <c r="D39" s="180"/>
      <c r="E39" s="180"/>
      <c r="F39" s="180"/>
      <c r="G39" s="180"/>
      <c r="H39" t="s">
        <v>5</v>
      </c>
    </row>
    <row r="40" spans="1:8" x14ac:dyDescent="0.2">
      <c r="A40" s="73"/>
      <c r="B40" s="180"/>
      <c r="C40" s="180"/>
      <c r="D40" s="180"/>
      <c r="E40" s="180"/>
      <c r="F40" s="180"/>
      <c r="G40" s="180"/>
      <c r="H40" t="s">
        <v>5</v>
      </c>
    </row>
    <row r="41" spans="1:8" x14ac:dyDescent="0.2">
      <c r="A41" s="73"/>
      <c r="B41" s="180"/>
      <c r="C41" s="180"/>
      <c r="D41" s="180"/>
      <c r="E41" s="180"/>
      <c r="F41" s="180"/>
      <c r="G41" s="180"/>
      <c r="H41" t="s">
        <v>5</v>
      </c>
    </row>
    <row r="42" spans="1:8" x14ac:dyDescent="0.2">
      <c r="A42" s="73"/>
      <c r="B42" s="180"/>
      <c r="C42" s="180"/>
      <c r="D42" s="180"/>
      <c r="E42" s="180"/>
      <c r="F42" s="180"/>
      <c r="G42" s="180"/>
      <c r="H42" t="s">
        <v>5</v>
      </c>
    </row>
    <row r="43" spans="1:8" x14ac:dyDescent="0.2">
      <c r="A43" s="73"/>
      <c r="B43" s="180"/>
      <c r="C43" s="180"/>
      <c r="D43" s="180"/>
      <c r="E43" s="180"/>
      <c r="F43" s="180"/>
      <c r="G43" s="180"/>
      <c r="H43" t="s">
        <v>5</v>
      </c>
    </row>
    <row r="44" spans="1:8" x14ac:dyDescent="0.2">
      <c r="A44" s="73"/>
      <c r="B44" s="180"/>
      <c r="C44" s="180"/>
      <c r="D44" s="180"/>
      <c r="E44" s="180"/>
      <c r="F44" s="180"/>
      <c r="G44" s="180"/>
      <c r="H44" t="s">
        <v>5</v>
      </c>
    </row>
    <row r="45" spans="1:8" ht="0.75" customHeight="1" x14ac:dyDescent="0.2">
      <c r="A45" s="73"/>
      <c r="B45" s="180"/>
      <c r="C45" s="180"/>
      <c r="D45" s="180"/>
      <c r="E45" s="180"/>
      <c r="F45" s="180"/>
      <c r="G45" s="180"/>
      <c r="H45" t="s">
        <v>5</v>
      </c>
    </row>
    <row r="46" spans="1:8" x14ac:dyDescent="0.2">
      <c r="B46" s="179"/>
      <c r="C46" s="179"/>
      <c r="D46" s="179"/>
      <c r="E46" s="179"/>
      <c r="F46" s="179"/>
      <c r="G46" s="179"/>
    </row>
    <row r="47" spans="1:8" x14ac:dyDescent="0.2">
      <c r="B47" s="179"/>
      <c r="C47" s="179"/>
      <c r="D47" s="179"/>
      <c r="E47" s="179"/>
      <c r="F47" s="179"/>
      <c r="G47" s="179"/>
    </row>
    <row r="48" spans="1:8" x14ac:dyDescent="0.2">
      <c r="B48" s="179"/>
      <c r="C48" s="179"/>
      <c r="D48" s="179"/>
      <c r="E48" s="179"/>
      <c r="F48" s="179"/>
      <c r="G48" s="179"/>
    </row>
    <row r="49" spans="2:7" x14ac:dyDescent="0.2">
      <c r="B49" s="179"/>
      <c r="C49" s="179"/>
      <c r="D49" s="179"/>
      <c r="E49" s="179"/>
      <c r="F49" s="179"/>
      <c r="G49" s="179"/>
    </row>
    <row r="50" spans="2:7" x14ac:dyDescent="0.2">
      <c r="B50" s="179"/>
      <c r="C50" s="179"/>
      <c r="D50" s="179"/>
      <c r="E50" s="179"/>
      <c r="F50" s="179"/>
      <c r="G50" s="179"/>
    </row>
    <row r="51" spans="2:7" x14ac:dyDescent="0.2">
      <c r="B51" s="179"/>
      <c r="C51" s="179"/>
      <c r="D51" s="179"/>
      <c r="E51" s="179"/>
      <c r="F51" s="179"/>
      <c r="G51" s="179"/>
    </row>
    <row r="52" spans="2:7" x14ac:dyDescent="0.2">
      <c r="B52" s="179"/>
      <c r="C52" s="179"/>
      <c r="D52" s="179"/>
      <c r="E52" s="179"/>
      <c r="F52" s="179"/>
      <c r="G52" s="179"/>
    </row>
    <row r="53" spans="2:7" x14ac:dyDescent="0.2">
      <c r="B53" s="179"/>
      <c r="C53" s="179"/>
      <c r="D53" s="179"/>
      <c r="E53" s="179"/>
      <c r="F53" s="179"/>
      <c r="G53" s="179"/>
    </row>
    <row r="54" spans="2:7" x14ac:dyDescent="0.2">
      <c r="B54" s="179"/>
      <c r="C54" s="179"/>
      <c r="D54" s="179"/>
      <c r="E54" s="179"/>
      <c r="F54" s="179"/>
      <c r="G54" s="179"/>
    </row>
    <row r="55" spans="2:7" x14ac:dyDescent="0.2">
      <c r="B55" s="179"/>
      <c r="C55" s="179"/>
      <c r="D55" s="179"/>
      <c r="E55" s="179"/>
      <c r="F55" s="179"/>
      <c r="G55" s="179"/>
    </row>
  </sheetData>
  <sheetProtection algorithmName="SHA-512" hashValue="VFOj6RiSDS68bSggDtllYYCzI8PLy7s9CpInCmcFY8QzyqFT6nbuTD7vmc0e8ly4PAeOcnRSx8hFHwRqlfOTdg==" saltValue="42JnMsAhxQuKIMHVImUmbA==" spinCount="100000" sheet="1" objects="1" scenarios="1"/>
  <mergeCells count="14">
    <mergeCell ref="C8:D8"/>
    <mergeCell ref="C9:D9"/>
    <mergeCell ref="E12:G12"/>
    <mergeCell ref="B46:G46"/>
    <mergeCell ref="B47:G47"/>
    <mergeCell ref="B48:G48"/>
    <mergeCell ref="B37:G45"/>
    <mergeCell ref="B53:G53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2"/>
  <sheetViews>
    <sheetView tabSelected="1" workbookViewId="0">
      <selection activeCell="E20" sqref="E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10" max="10" width="5.140625" customWidth="1"/>
    <col min="11" max="11" width="45.85546875" customWidth="1"/>
  </cols>
  <sheetData>
    <row r="1" spans="1:57" ht="13.5" thickTop="1" x14ac:dyDescent="0.2">
      <c r="A1" s="188" t="s">
        <v>6</v>
      </c>
      <c r="B1" s="189"/>
      <c r="C1" s="74" t="str">
        <f>CONCATENATE(cislostavby," ",nazevstavby)</f>
        <v>10001696 SILVICULTURUM OLOMUČANY</v>
      </c>
      <c r="D1" s="75"/>
      <c r="E1" s="76"/>
      <c r="F1" s="75"/>
      <c r="G1" s="77" t="s">
        <v>45</v>
      </c>
      <c r="H1" s="78"/>
      <c r="I1" s="79"/>
    </row>
    <row r="2" spans="1:57" ht="13.5" thickBot="1" x14ac:dyDescent="0.25">
      <c r="A2" s="190" t="s">
        <v>2</v>
      </c>
      <c r="B2" s="191"/>
      <c r="C2" s="80" t="str">
        <f>CONCATENATE(cisloobjektu," ",nazevobjektu)</f>
        <v xml:space="preserve"> VELDEJŠÍ ROZPOČTOVÉ NÁKLADY</v>
      </c>
      <c r="D2" s="81"/>
      <c r="E2" s="82"/>
      <c r="F2" s="81"/>
      <c r="G2" s="192"/>
      <c r="H2" s="193"/>
      <c r="I2" s="194"/>
    </row>
    <row r="3" spans="1:57" ht="13.5" thickTop="1" x14ac:dyDescent="0.2">
      <c r="F3" s="13"/>
    </row>
    <row r="4" spans="1:57" ht="19.5" customHeight="1" x14ac:dyDescent="0.25">
      <c r="A4" s="83" t="s">
        <v>46</v>
      </c>
      <c r="B4" s="84"/>
      <c r="C4" s="84"/>
      <c r="D4" s="84"/>
      <c r="E4" s="85"/>
      <c r="F4" s="84"/>
      <c r="G4" s="84"/>
      <c r="H4" s="84"/>
      <c r="I4" s="84"/>
    </row>
    <row r="5" spans="1:57" ht="13.5" thickBot="1" x14ac:dyDescent="0.25"/>
    <row r="6" spans="1:57" s="13" customFormat="1" ht="13.5" thickBot="1" x14ac:dyDescent="0.25">
      <c r="A6" s="86"/>
      <c r="B6" s="87" t="s">
        <v>47</v>
      </c>
      <c r="C6" s="87"/>
      <c r="D6" s="88"/>
      <c r="E6" s="89" t="s">
        <v>48</v>
      </c>
      <c r="F6" s="90" t="s">
        <v>49</v>
      </c>
      <c r="G6" s="90" t="s">
        <v>50</v>
      </c>
      <c r="H6" s="90" t="s">
        <v>51</v>
      </c>
      <c r="I6" s="91" t="s">
        <v>28</v>
      </c>
    </row>
    <row r="7" spans="1:57" s="13" customFormat="1" ht="13.5" thickBot="1" x14ac:dyDescent="0.25">
      <c r="A7" s="169" t="str">
        <f>Položky!B7</f>
        <v>000</v>
      </c>
      <c r="B7" s="92" t="str">
        <f>Položky!C7</f>
        <v>Vedlejší a ostatní náklady</v>
      </c>
      <c r="D7" s="93"/>
      <c r="E7" s="170">
        <f>Položky!BA13</f>
        <v>0</v>
      </c>
      <c r="F7" s="171">
        <f>Položky!BB13</f>
        <v>0</v>
      </c>
      <c r="G7" s="171">
        <f>Položky!BC13</f>
        <v>0</v>
      </c>
      <c r="H7" s="171">
        <f>Položky!BD13</f>
        <v>0</v>
      </c>
      <c r="I7" s="172">
        <f>Položky!BE13</f>
        <v>0</v>
      </c>
    </row>
    <row r="8" spans="1:57" s="100" customFormat="1" ht="13.5" thickBot="1" x14ac:dyDescent="0.25">
      <c r="A8" s="94"/>
      <c r="B8" s="95" t="s">
        <v>52</v>
      </c>
      <c r="C8" s="95"/>
      <c r="D8" s="96"/>
      <c r="E8" s="97">
        <f>SUM(E7:E7)</f>
        <v>0</v>
      </c>
      <c r="F8" s="98">
        <f>SUM(F7:F7)</f>
        <v>0</v>
      </c>
      <c r="G8" s="98">
        <f>SUM(G7:G7)</f>
        <v>0</v>
      </c>
      <c r="H8" s="98">
        <f>SUM(H7:H7)</f>
        <v>0</v>
      </c>
      <c r="I8" s="99">
        <f>SUM(I7:I7)</f>
        <v>0</v>
      </c>
    </row>
    <row r="9" spans="1:57" x14ac:dyDescent="0.2">
      <c r="A9" s="13"/>
      <c r="B9" s="13"/>
      <c r="C9" s="13"/>
      <c r="D9" s="13"/>
      <c r="E9" s="13"/>
      <c r="F9" s="13"/>
      <c r="G9" s="13"/>
      <c r="H9" s="13"/>
      <c r="I9" s="13"/>
    </row>
    <row r="10" spans="1:57" ht="19.5" customHeight="1" x14ac:dyDescent="0.25">
      <c r="A10" s="84" t="s">
        <v>53</v>
      </c>
      <c r="B10" s="84"/>
      <c r="C10" s="84"/>
      <c r="D10" s="84"/>
      <c r="E10" s="84"/>
      <c r="F10" s="84"/>
      <c r="G10" s="101"/>
      <c r="H10" s="84"/>
      <c r="I10" s="84"/>
      <c r="BA10" s="34"/>
      <c r="BB10" s="34"/>
      <c r="BC10" s="34"/>
      <c r="BD10" s="34"/>
      <c r="BE10" s="34"/>
    </row>
    <row r="11" spans="1:57" ht="13.5" thickBot="1" x14ac:dyDescent="0.25"/>
    <row r="12" spans="1:57" x14ac:dyDescent="0.2">
      <c r="A12" s="102" t="s">
        <v>54</v>
      </c>
      <c r="B12" s="103"/>
      <c r="C12" s="103"/>
      <c r="D12" s="104"/>
      <c r="E12" s="105" t="s">
        <v>55</v>
      </c>
      <c r="F12" s="106" t="s">
        <v>56</v>
      </c>
      <c r="G12" s="107" t="s">
        <v>57</v>
      </c>
      <c r="H12" s="108"/>
      <c r="I12" s="109" t="s">
        <v>55</v>
      </c>
      <c r="K12" s="195" t="s">
        <v>94</v>
      </c>
    </row>
    <row r="13" spans="1:57" x14ac:dyDescent="0.2">
      <c r="A13" s="110" t="s">
        <v>78</v>
      </c>
      <c r="B13" s="111"/>
      <c r="C13" s="111"/>
      <c r="D13" s="112"/>
      <c r="E13" s="113">
        <v>0</v>
      </c>
      <c r="F13" s="114">
        <v>0</v>
      </c>
      <c r="G13" s="115">
        <f t="shared" ref="G13:G20" si="0">CHOOSE(BA13+1,HSV+PSV,HSV+PSV+Mont,HSV+PSV+Dodavka+Mont,HSV,PSV,Mont,Dodavka,Mont+Dodavka,0)</f>
        <v>0</v>
      </c>
      <c r="H13" s="116"/>
      <c r="I13" s="117">
        <f t="shared" ref="I13:I20" si="1">E13+F13*G13/100</f>
        <v>0</v>
      </c>
      <c r="K13" s="195"/>
      <c r="BA13">
        <v>0</v>
      </c>
    </row>
    <row r="14" spans="1:57" x14ac:dyDescent="0.2">
      <c r="A14" s="110" t="s">
        <v>80</v>
      </c>
      <c r="B14" s="111"/>
      <c r="C14" s="111"/>
      <c r="D14" s="112"/>
      <c r="E14" s="113">
        <v>0</v>
      </c>
      <c r="F14" s="114">
        <v>0</v>
      </c>
      <c r="G14" s="115">
        <f t="shared" si="0"/>
        <v>0</v>
      </c>
      <c r="H14" s="116"/>
      <c r="I14" s="117">
        <f t="shared" si="1"/>
        <v>0</v>
      </c>
      <c r="K14" s="195"/>
      <c r="BA14">
        <v>0</v>
      </c>
    </row>
    <row r="15" spans="1:57" x14ac:dyDescent="0.2">
      <c r="A15" s="110" t="s">
        <v>81</v>
      </c>
      <c r="B15" s="111"/>
      <c r="C15" s="111"/>
      <c r="D15" s="112"/>
      <c r="E15" s="113">
        <v>0</v>
      </c>
      <c r="F15" s="114">
        <v>0</v>
      </c>
      <c r="G15" s="115">
        <f t="shared" si="0"/>
        <v>0</v>
      </c>
      <c r="H15" s="116"/>
      <c r="I15" s="117">
        <f t="shared" si="1"/>
        <v>0</v>
      </c>
      <c r="K15" s="195"/>
      <c r="BA15">
        <v>0</v>
      </c>
    </row>
    <row r="16" spans="1:57" x14ac:dyDescent="0.2">
      <c r="A16" s="110" t="s">
        <v>82</v>
      </c>
      <c r="B16" s="111"/>
      <c r="C16" s="111"/>
      <c r="D16" s="112"/>
      <c r="E16" s="113">
        <v>0</v>
      </c>
      <c r="F16" s="114">
        <v>0</v>
      </c>
      <c r="G16" s="115">
        <f t="shared" si="0"/>
        <v>0</v>
      </c>
      <c r="H16" s="116"/>
      <c r="I16" s="117">
        <f t="shared" si="1"/>
        <v>0</v>
      </c>
      <c r="K16" s="195"/>
      <c r="BA16">
        <v>0</v>
      </c>
    </row>
    <row r="17" spans="1:53" x14ac:dyDescent="0.2">
      <c r="A17" s="110" t="s">
        <v>83</v>
      </c>
      <c r="B17" s="111"/>
      <c r="C17" s="111"/>
      <c r="D17" s="112"/>
      <c r="E17" s="113">
        <v>0</v>
      </c>
      <c r="F17" s="114">
        <v>0</v>
      </c>
      <c r="G17" s="115">
        <f t="shared" si="0"/>
        <v>0</v>
      </c>
      <c r="H17" s="116"/>
      <c r="I17" s="117">
        <f t="shared" si="1"/>
        <v>0</v>
      </c>
      <c r="K17" s="195"/>
      <c r="BA17">
        <v>1</v>
      </c>
    </row>
    <row r="18" spans="1:53" x14ac:dyDescent="0.2">
      <c r="A18" s="110" t="s">
        <v>75</v>
      </c>
      <c r="B18" s="111"/>
      <c r="C18" s="111"/>
      <c r="D18" s="112"/>
      <c r="E18" s="113">
        <v>0</v>
      </c>
      <c r="F18" s="114">
        <v>0</v>
      </c>
      <c r="G18" s="115">
        <f t="shared" si="0"/>
        <v>0</v>
      </c>
      <c r="H18" s="116"/>
      <c r="I18" s="117">
        <f t="shared" si="1"/>
        <v>0</v>
      </c>
      <c r="K18" s="195"/>
      <c r="BA18">
        <v>1</v>
      </c>
    </row>
    <row r="19" spans="1:53" x14ac:dyDescent="0.2">
      <c r="A19" s="110" t="s">
        <v>84</v>
      </c>
      <c r="B19" s="111"/>
      <c r="C19" s="111"/>
      <c r="D19" s="112"/>
      <c r="E19" s="113">
        <v>0</v>
      </c>
      <c r="F19" s="114">
        <v>0</v>
      </c>
      <c r="G19" s="115">
        <f t="shared" si="0"/>
        <v>0</v>
      </c>
      <c r="H19" s="116"/>
      <c r="I19" s="117">
        <f t="shared" si="1"/>
        <v>0</v>
      </c>
      <c r="K19" s="195"/>
      <c r="BA19">
        <v>2</v>
      </c>
    </row>
    <row r="20" spans="1:53" x14ac:dyDescent="0.2">
      <c r="A20" s="110" t="s">
        <v>85</v>
      </c>
      <c r="B20" s="111"/>
      <c r="C20" s="111"/>
      <c r="D20" s="112"/>
      <c r="E20" s="113">
        <v>0</v>
      </c>
      <c r="F20" s="114">
        <v>0</v>
      </c>
      <c r="G20" s="115">
        <f t="shared" si="0"/>
        <v>0</v>
      </c>
      <c r="H20" s="116"/>
      <c r="I20" s="117">
        <f t="shared" si="1"/>
        <v>0</v>
      </c>
      <c r="K20" s="195"/>
      <c r="BA20">
        <v>2</v>
      </c>
    </row>
    <row r="21" spans="1:53" ht="13.5" thickBot="1" x14ac:dyDescent="0.25">
      <c r="A21" s="118"/>
      <c r="B21" s="119" t="s">
        <v>58</v>
      </c>
      <c r="C21" s="120"/>
      <c r="D21" s="121"/>
      <c r="E21" s="122"/>
      <c r="F21" s="123"/>
      <c r="G21" s="123"/>
      <c r="H21" s="186">
        <f>SUM(I13:I20)</f>
        <v>0</v>
      </c>
      <c r="I21" s="187"/>
      <c r="K21" s="195"/>
    </row>
    <row r="23" spans="1:53" x14ac:dyDescent="0.2">
      <c r="B23" s="100"/>
      <c r="F23" s="124"/>
      <c r="G23" s="125"/>
      <c r="H23" s="125"/>
      <c r="I23" s="126"/>
    </row>
    <row r="24" spans="1:53" x14ac:dyDescent="0.2">
      <c r="F24" s="124"/>
      <c r="G24" s="125"/>
      <c r="H24" s="125"/>
      <c r="I24" s="126"/>
    </row>
    <row r="25" spans="1:53" x14ac:dyDescent="0.2">
      <c r="F25" s="124"/>
      <c r="G25" s="125"/>
      <c r="H25" s="125"/>
      <c r="I25" s="126"/>
    </row>
    <row r="26" spans="1:53" x14ac:dyDescent="0.2">
      <c r="F26" s="124"/>
      <c r="G26" s="125"/>
      <c r="H26" s="125"/>
      <c r="I26" s="126"/>
    </row>
    <row r="27" spans="1:53" x14ac:dyDescent="0.2">
      <c r="F27" s="124"/>
      <c r="G27" s="125"/>
      <c r="H27" s="125"/>
      <c r="I27" s="126"/>
    </row>
    <row r="28" spans="1:53" x14ac:dyDescent="0.2">
      <c r="F28" s="124"/>
      <c r="G28" s="125"/>
      <c r="H28" s="125"/>
      <c r="I28" s="126"/>
    </row>
    <row r="29" spans="1:53" x14ac:dyDescent="0.2">
      <c r="F29" s="124"/>
      <c r="G29" s="125"/>
      <c r="H29" s="125"/>
      <c r="I29" s="126"/>
    </row>
    <row r="30" spans="1:53" x14ac:dyDescent="0.2">
      <c r="F30" s="124"/>
      <c r="G30" s="125"/>
      <c r="H30" s="125"/>
      <c r="I30" s="126"/>
    </row>
    <row r="31" spans="1:53" x14ac:dyDescent="0.2">
      <c r="F31" s="124"/>
      <c r="G31" s="125"/>
      <c r="H31" s="125"/>
      <c r="I31" s="126"/>
    </row>
    <row r="32" spans="1:53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  <row r="69" spans="6:9" x14ac:dyDescent="0.2">
      <c r="F69" s="124"/>
      <c r="G69" s="125"/>
      <c r="H69" s="125"/>
      <c r="I69" s="126"/>
    </row>
    <row r="70" spans="6:9" x14ac:dyDescent="0.2">
      <c r="F70" s="124"/>
      <c r="G70" s="125"/>
      <c r="H70" s="125"/>
      <c r="I70" s="126"/>
    </row>
    <row r="71" spans="6:9" x14ac:dyDescent="0.2">
      <c r="F71" s="124"/>
      <c r="G71" s="125"/>
      <c r="H71" s="125"/>
      <c r="I71" s="126"/>
    </row>
    <row r="72" spans="6:9" x14ac:dyDescent="0.2">
      <c r="F72" s="124"/>
      <c r="G72" s="125"/>
      <c r="H72" s="125"/>
      <c r="I72" s="126"/>
    </row>
  </sheetData>
  <sheetProtection algorithmName="SHA-512" hashValue="HZYzScRUNouOIEL4z8DYxh0Ovnmm+f87KhjGUt/OT5tXnRD97JiIdmf0YxQbbQrnCOzJYK/iQcpl4neKBszPGA==" saltValue="RJgbXTADr13kGOpbuCYHUQ==" spinCount="100000" sheet="1" objects="1" scenarios="1"/>
  <mergeCells count="5">
    <mergeCell ref="H21:I21"/>
    <mergeCell ref="A1:B1"/>
    <mergeCell ref="A2:B2"/>
    <mergeCell ref="G2:I2"/>
    <mergeCell ref="K12:K21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86"/>
  <sheetViews>
    <sheetView showGridLines="0" showZeros="0" zoomScaleNormal="100" workbookViewId="0">
      <selection activeCell="H25" sqref="H25:H26"/>
    </sheetView>
  </sheetViews>
  <sheetFormatPr defaultColWidth="9.140625"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36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196" t="s">
        <v>59</v>
      </c>
      <c r="B1" s="196"/>
      <c r="C1" s="196"/>
      <c r="D1" s="196"/>
      <c r="E1" s="196"/>
      <c r="F1" s="196"/>
      <c r="G1" s="196"/>
    </row>
    <row r="2" spans="1:104" ht="14.25" customHeight="1" thickBot="1" x14ac:dyDescent="0.25">
      <c r="B2" s="128"/>
      <c r="C2" s="129"/>
      <c r="D2" s="129"/>
      <c r="E2" s="130"/>
      <c r="F2" s="129"/>
      <c r="G2" s="129"/>
    </row>
    <row r="3" spans="1:104" ht="13.5" thickTop="1" x14ac:dyDescent="0.2">
      <c r="A3" s="188" t="s">
        <v>6</v>
      </c>
      <c r="B3" s="189"/>
      <c r="C3" s="74" t="str">
        <f>CONCATENATE(cislostavby," ",nazevstavby)</f>
        <v>10001696 SILVICULTURUM OLOMUČANY</v>
      </c>
      <c r="D3" s="75"/>
      <c r="E3" s="131" t="s">
        <v>1</v>
      </c>
      <c r="F3" s="132">
        <f>Rekapitulace!H1</f>
        <v>0</v>
      </c>
      <c r="G3" s="133"/>
    </row>
    <row r="4" spans="1:104" ht="13.5" thickBot="1" x14ac:dyDescent="0.25">
      <c r="A4" s="197" t="s">
        <v>2</v>
      </c>
      <c r="B4" s="191"/>
      <c r="C4" s="80" t="str">
        <f>CONCATENATE(cisloobjektu," ",nazevobjektu)</f>
        <v xml:space="preserve"> VELDEJŠÍ ROZPOČTOVÉ NÁKLADY</v>
      </c>
      <c r="D4" s="81"/>
      <c r="E4" s="198">
        <f>Rekapitulace!G2</f>
        <v>0</v>
      </c>
      <c r="F4" s="199"/>
      <c r="G4" s="200"/>
    </row>
    <row r="5" spans="1:104" ht="13.5" thickTop="1" x14ac:dyDescent="0.2">
      <c r="A5" s="134"/>
      <c r="B5" s="135"/>
      <c r="C5" s="135"/>
      <c r="G5" s="137"/>
    </row>
    <row r="6" spans="1:104" x14ac:dyDescent="0.2">
      <c r="A6" s="138" t="s">
        <v>60</v>
      </c>
      <c r="B6" s="139" t="s">
        <v>61</v>
      </c>
      <c r="C6" s="139" t="s">
        <v>62</v>
      </c>
      <c r="D6" s="139" t="s">
        <v>63</v>
      </c>
      <c r="E6" s="140" t="s">
        <v>64</v>
      </c>
      <c r="F6" s="139" t="s">
        <v>65</v>
      </c>
      <c r="G6" s="141" t="s">
        <v>66</v>
      </c>
    </row>
    <row r="7" spans="1:104" x14ac:dyDescent="0.2">
      <c r="A7" s="142" t="s">
        <v>67</v>
      </c>
      <c r="B7" s="143" t="s">
        <v>69</v>
      </c>
      <c r="C7" s="144" t="s">
        <v>70</v>
      </c>
      <c r="D7" s="145"/>
      <c r="E7" s="146"/>
      <c r="F7" s="146"/>
      <c r="G7" s="147"/>
      <c r="H7" s="148"/>
      <c r="I7" s="148"/>
      <c r="O7" s="149">
        <v>1</v>
      </c>
    </row>
    <row r="8" spans="1:104" x14ac:dyDescent="0.2">
      <c r="A8" s="150">
        <v>1</v>
      </c>
      <c r="B8" s="151" t="s">
        <v>71</v>
      </c>
      <c r="C8" s="152" t="s">
        <v>72</v>
      </c>
      <c r="D8" s="153" t="s">
        <v>73</v>
      </c>
      <c r="E8" s="154">
        <v>1</v>
      </c>
      <c r="F8" s="178"/>
      <c r="G8" s="155">
        <f t="shared" ref="G8:G12" si="0">E8*F8</f>
        <v>0</v>
      </c>
      <c r="O8" s="149">
        <v>2</v>
      </c>
      <c r="AA8" s="127">
        <v>12</v>
      </c>
      <c r="AB8" s="127">
        <v>0</v>
      </c>
      <c r="AC8" s="127">
        <v>1</v>
      </c>
      <c r="AZ8" s="127">
        <v>1</v>
      </c>
      <c r="BA8" s="127">
        <f t="shared" ref="BA8:BA12" si="1">IF(AZ8=1,G8,0)</f>
        <v>0</v>
      </c>
      <c r="BB8" s="127">
        <f t="shared" ref="BB8:BB12" si="2">IF(AZ8=2,G8,0)</f>
        <v>0</v>
      </c>
      <c r="BC8" s="127">
        <f t="shared" ref="BC8:BC12" si="3">IF(AZ8=3,G8,0)</f>
        <v>0</v>
      </c>
      <c r="BD8" s="127">
        <f t="shared" ref="BD8:BD12" si="4">IF(AZ8=4,G8,0)</f>
        <v>0</v>
      </c>
      <c r="BE8" s="127">
        <f t="shared" ref="BE8:BE12" si="5">IF(AZ8=5,G8,0)</f>
        <v>0</v>
      </c>
      <c r="CZ8" s="127">
        <v>0</v>
      </c>
    </row>
    <row r="9" spans="1:104" x14ac:dyDescent="0.2">
      <c r="A9" s="150">
        <v>2</v>
      </c>
      <c r="B9" s="151" t="s">
        <v>74</v>
      </c>
      <c r="C9" s="152" t="s">
        <v>90</v>
      </c>
      <c r="D9" s="153" t="s">
        <v>73</v>
      </c>
      <c r="E9" s="154">
        <v>1</v>
      </c>
      <c r="F9" s="178"/>
      <c r="G9" s="155">
        <f t="shared" si="0"/>
        <v>0</v>
      </c>
      <c r="O9" s="149">
        <v>2</v>
      </c>
      <c r="AA9" s="127">
        <v>12</v>
      </c>
      <c r="AB9" s="127">
        <v>0</v>
      </c>
      <c r="AC9" s="127">
        <v>2</v>
      </c>
      <c r="AZ9" s="127">
        <v>1</v>
      </c>
      <c r="BA9" s="127">
        <f t="shared" si="1"/>
        <v>0</v>
      </c>
      <c r="BB9" s="127">
        <f t="shared" si="2"/>
        <v>0</v>
      </c>
      <c r="BC9" s="127">
        <f t="shared" si="3"/>
        <v>0</v>
      </c>
      <c r="BD9" s="127">
        <f t="shared" si="4"/>
        <v>0</v>
      </c>
      <c r="BE9" s="127">
        <f t="shared" si="5"/>
        <v>0</v>
      </c>
      <c r="CZ9" s="127">
        <v>0</v>
      </c>
    </row>
    <row r="10" spans="1:104" x14ac:dyDescent="0.2">
      <c r="A10" s="150">
        <v>3</v>
      </c>
      <c r="B10" s="151" t="s">
        <v>76</v>
      </c>
      <c r="C10" s="152" t="s">
        <v>91</v>
      </c>
      <c r="D10" s="153" t="s">
        <v>73</v>
      </c>
      <c r="E10" s="154">
        <v>1</v>
      </c>
      <c r="F10" s="178"/>
      <c r="G10" s="155">
        <f t="shared" si="0"/>
        <v>0</v>
      </c>
      <c r="O10" s="149">
        <v>2</v>
      </c>
      <c r="AA10" s="127">
        <v>12</v>
      </c>
      <c r="AB10" s="127">
        <v>0</v>
      </c>
      <c r="AC10" s="127">
        <v>3</v>
      </c>
      <c r="AZ10" s="127">
        <v>1</v>
      </c>
      <c r="BA10" s="127">
        <f t="shared" si="1"/>
        <v>0</v>
      </c>
      <c r="BB10" s="127">
        <f t="shared" si="2"/>
        <v>0</v>
      </c>
      <c r="BC10" s="127">
        <f t="shared" si="3"/>
        <v>0</v>
      </c>
      <c r="BD10" s="127">
        <f t="shared" si="4"/>
        <v>0</v>
      </c>
      <c r="BE10" s="127">
        <f t="shared" si="5"/>
        <v>0</v>
      </c>
      <c r="CZ10" s="127">
        <v>0</v>
      </c>
    </row>
    <row r="11" spans="1:104" x14ac:dyDescent="0.2">
      <c r="A11" s="150">
        <v>4</v>
      </c>
      <c r="B11" s="151" t="s">
        <v>77</v>
      </c>
      <c r="C11" s="152" t="s">
        <v>92</v>
      </c>
      <c r="D11" s="153" t="s">
        <v>73</v>
      </c>
      <c r="E11" s="154">
        <v>1</v>
      </c>
      <c r="F11" s="178"/>
      <c r="G11" s="155">
        <f t="shared" si="0"/>
        <v>0</v>
      </c>
      <c r="O11" s="149">
        <v>2</v>
      </c>
      <c r="AA11" s="127">
        <v>12</v>
      </c>
      <c r="AB11" s="127">
        <v>0</v>
      </c>
      <c r="AC11" s="127">
        <v>5</v>
      </c>
      <c r="AZ11" s="127">
        <v>1</v>
      </c>
      <c r="BA11" s="127">
        <f t="shared" si="1"/>
        <v>0</v>
      </c>
      <c r="BB11" s="127">
        <f t="shared" si="2"/>
        <v>0</v>
      </c>
      <c r="BC11" s="127">
        <f t="shared" si="3"/>
        <v>0</v>
      </c>
      <c r="BD11" s="127">
        <f t="shared" si="4"/>
        <v>0</v>
      </c>
      <c r="BE11" s="127">
        <f t="shared" si="5"/>
        <v>0</v>
      </c>
      <c r="CZ11" s="127">
        <v>0</v>
      </c>
    </row>
    <row r="12" spans="1:104" x14ac:dyDescent="0.2">
      <c r="A12" s="150">
        <v>5</v>
      </c>
      <c r="B12" s="151" t="s">
        <v>79</v>
      </c>
      <c r="C12" s="152" t="s">
        <v>93</v>
      </c>
      <c r="D12" s="153" t="s">
        <v>73</v>
      </c>
      <c r="E12" s="154">
        <v>1</v>
      </c>
      <c r="F12" s="178"/>
      <c r="G12" s="155">
        <f t="shared" si="0"/>
        <v>0</v>
      </c>
      <c r="O12" s="149">
        <v>2</v>
      </c>
      <c r="AA12" s="127">
        <v>12</v>
      </c>
      <c r="AB12" s="127">
        <v>0</v>
      </c>
      <c r="AC12" s="127">
        <v>6</v>
      </c>
      <c r="AZ12" s="127">
        <v>1</v>
      </c>
      <c r="BA12" s="127">
        <f t="shared" si="1"/>
        <v>0</v>
      </c>
      <c r="BB12" s="127">
        <f t="shared" si="2"/>
        <v>0</v>
      </c>
      <c r="BC12" s="127">
        <f t="shared" si="3"/>
        <v>0</v>
      </c>
      <c r="BD12" s="127">
        <f t="shared" si="4"/>
        <v>0</v>
      </c>
      <c r="BE12" s="127">
        <f t="shared" si="5"/>
        <v>0</v>
      </c>
      <c r="CZ12" s="127">
        <v>0</v>
      </c>
    </row>
    <row r="13" spans="1:104" x14ac:dyDescent="0.2">
      <c r="A13" s="156"/>
      <c r="B13" s="157" t="s">
        <v>68</v>
      </c>
      <c r="C13" s="158" t="str">
        <f>CONCATENATE(B7," ",C7)</f>
        <v>000 Vedlejší a ostatní náklady</v>
      </c>
      <c r="D13" s="156"/>
      <c r="E13" s="159"/>
      <c r="F13" s="159"/>
      <c r="G13" s="160">
        <f>SUM(G7:G12)</f>
        <v>0</v>
      </c>
      <c r="O13" s="149">
        <v>4</v>
      </c>
      <c r="BA13" s="161">
        <f>SUM(BA7:BA12)</f>
        <v>0</v>
      </c>
      <c r="BB13" s="161">
        <f>SUM(BB7:BB12)</f>
        <v>0</v>
      </c>
      <c r="BC13" s="161">
        <f>SUM(BC7:BC12)</f>
        <v>0</v>
      </c>
      <c r="BD13" s="161">
        <f>SUM(BD7:BD12)</f>
        <v>0</v>
      </c>
      <c r="BE13" s="161">
        <f>SUM(BE7:BE12)</f>
        <v>0</v>
      </c>
    </row>
    <row r="14" spans="1:104" x14ac:dyDescent="0.2">
      <c r="E14" s="127"/>
    </row>
    <row r="15" spans="1:104" x14ac:dyDescent="0.2">
      <c r="E15" s="127"/>
    </row>
    <row r="16" spans="1:104" x14ac:dyDescent="0.2">
      <c r="E16" s="127"/>
    </row>
    <row r="17" spans="5:5" x14ac:dyDescent="0.2">
      <c r="E17" s="127"/>
    </row>
    <row r="18" spans="5:5" x14ac:dyDescent="0.2">
      <c r="E18" s="127"/>
    </row>
    <row r="19" spans="5:5" x14ac:dyDescent="0.2">
      <c r="E19" s="127"/>
    </row>
    <row r="20" spans="5:5" x14ac:dyDescent="0.2">
      <c r="E20" s="127"/>
    </row>
    <row r="21" spans="5:5" x14ac:dyDescent="0.2">
      <c r="E21" s="127"/>
    </row>
    <row r="22" spans="5:5" x14ac:dyDescent="0.2">
      <c r="E22" s="127"/>
    </row>
    <row r="23" spans="5:5" x14ac:dyDescent="0.2">
      <c r="E23" s="127"/>
    </row>
    <row r="24" spans="5:5" x14ac:dyDescent="0.2">
      <c r="E24" s="127"/>
    </row>
    <row r="25" spans="5:5" x14ac:dyDescent="0.2">
      <c r="E25" s="127"/>
    </row>
    <row r="26" spans="5:5" x14ac:dyDescent="0.2">
      <c r="E26" s="127"/>
    </row>
    <row r="27" spans="5:5" x14ac:dyDescent="0.2">
      <c r="E27" s="127"/>
    </row>
    <row r="28" spans="5:5" x14ac:dyDescent="0.2">
      <c r="E28" s="127"/>
    </row>
    <row r="29" spans="5:5" x14ac:dyDescent="0.2">
      <c r="E29" s="127"/>
    </row>
    <row r="30" spans="5:5" x14ac:dyDescent="0.2">
      <c r="E30" s="127"/>
    </row>
    <row r="31" spans="5:5" x14ac:dyDescent="0.2">
      <c r="E31" s="127"/>
    </row>
    <row r="32" spans="5:5" x14ac:dyDescent="0.2">
      <c r="E32" s="127"/>
    </row>
    <row r="33" spans="1:7" x14ac:dyDescent="0.2">
      <c r="E33" s="127"/>
    </row>
    <row r="34" spans="1:7" x14ac:dyDescent="0.2">
      <c r="E34" s="127"/>
    </row>
    <row r="35" spans="1:7" x14ac:dyDescent="0.2">
      <c r="E35" s="127"/>
    </row>
    <row r="36" spans="1:7" x14ac:dyDescent="0.2">
      <c r="E36" s="127"/>
    </row>
    <row r="37" spans="1:7" x14ac:dyDescent="0.2">
      <c r="A37" s="162"/>
      <c r="B37" s="162"/>
      <c r="C37" s="162"/>
      <c r="D37" s="162"/>
      <c r="E37" s="162"/>
      <c r="F37" s="162"/>
      <c r="G37" s="162"/>
    </row>
    <row r="38" spans="1:7" x14ac:dyDescent="0.2">
      <c r="A38" s="162"/>
      <c r="B38" s="162"/>
      <c r="C38" s="162"/>
      <c r="D38" s="162"/>
      <c r="E38" s="162"/>
      <c r="F38" s="162"/>
      <c r="G38" s="162"/>
    </row>
    <row r="39" spans="1:7" x14ac:dyDescent="0.2">
      <c r="A39" s="162"/>
      <c r="B39" s="162"/>
      <c r="C39" s="162"/>
      <c r="D39" s="162"/>
      <c r="E39" s="162"/>
      <c r="F39" s="162"/>
      <c r="G39" s="162"/>
    </row>
    <row r="40" spans="1:7" x14ac:dyDescent="0.2">
      <c r="A40" s="162"/>
      <c r="B40" s="162"/>
      <c r="C40" s="162"/>
      <c r="D40" s="162"/>
      <c r="E40" s="162"/>
      <c r="F40" s="162"/>
      <c r="G40" s="162"/>
    </row>
    <row r="41" spans="1:7" x14ac:dyDescent="0.2">
      <c r="E41" s="127"/>
    </row>
    <row r="42" spans="1:7" x14ac:dyDescent="0.2">
      <c r="E42" s="127"/>
    </row>
    <row r="43" spans="1:7" x14ac:dyDescent="0.2">
      <c r="E43" s="127"/>
    </row>
    <row r="44" spans="1:7" x14ac:dyDescent="0.2">
      <c r="E44" s="127"/>
    </row>
    <row r="45" spans="1:7" x14ac:dyDescent="0.2">
      <c r="E45" s="127"/>
    </row>
    <row r="46" spans="1:7" x14ac:dyDescent="0.2">
      <c r="E46" s="127"/>
    </row>
    <row r="47" spans="1:7" x14ac:dyDescent="0.2">
      <c r="E47" s="127"/>
    </row>
    <row r="48" spans="1:7" x14ac:dyDescent="0.2">
      <c r="E48" s="127"/>
    </row>
    <row r="49" spans="5:5" x14ac:dyDescent="0.2">
      <c r="E49" s="127"/>
    </row>
    <row r="50" spans="5:5" x14ac:dyDescent="0.2">
      <c r="E50" s="127"/>
    </row>
    <row r="51" spans="5:5" x14ac:dyDescent="0.2">
      <c r="E51" s="127"/>
    </row>
    <row r="52" spans="5:5" x14ac:dyDescent="0.2">
      <c r="E52" s="127"/>
    </row>
    <row r="53" spans="5:5" x14ac:dyDescent="0.2">
      <c r="E53" s="127"/>
    </row>
    <row r="54" spans="5:5" x14ac:dyDescent="0.2">
      <c r="E54" s="127"/>
    </row>
    <row r="55" spans="5:5" x14ac:dyDescent="0.2">
      <c r="E55" s="127"/>
    </row>
    <row r="56" spans="5:5" x14ac:dyDescent="0.2">
      <c r="E56" s="127"/>
    </row>
    <row r="57" spans="5:5" x14ac:dyDescent="0.2">
      <c r="E57" s="127"/>
    </row>
    <row r="58" spans="5:5" x14ac:dyDescent="0.2">
      <c r="E58" s="127"/>
    </row>
    <row r="59" spans="5:5" x14ac:dyDescent="0.2">
      <c r="E59" s="127"/>
    </row>
    <row r="60" spans="5:5" x14ac:dyDescent="0.2">
      <c r="E60" s="127"/>
    </row>
    <row r="61" spans="5:5" x14ac:dyDescent="0.2">
      <c r="E61" s="127"/>
    </row>
    <row r="62" spans="5:5" x14ac:dyDescent="0.2">
      <c r="E62" s="127"/>
    </row>
    <row r="63" spans="5:5" x14ac:dyDescent="0.2">
      <c r="E63" s="127"/>
    </row>
    <row r="64" spans="5:5" x14ac:dyDescent="0.2">
      <c r="E64" s="127"/>
    </row>
    <row r="65" spans="1:7" x14ac:dyDescent="0.2">
      <c r="E65" s="127"/>
    </row>
    <row r="66" spans="1:7" x14ac:dyDescent="0.2">
      <c r="E66" s="127"/>
    </row>
    <row r="67" spans="1:7" x14ac:dyDescent="0.2">
      <c r="E67" s="127"/>
    </row>
    <row r="68" spans="1:7" x14ac:dyDescent="0.2">
      <c r="E68" s="127"/>
    </row>
    <row r="69" spans="1:7" x14ac:dyDescent="0.2">
      <c r="E69" s="127"/>
    </row>
    <row r="70" spans="1:7" x14ac:dyDescent="0.2">
      <c r="E70" s="127"/>
    </row>
    <row r="71" spans="1:7" x14ac:dyDescent="0.2">
      <c r="E71" s="127"/>
    </row>
    <row r="72" spans="1:7" x14ac:dyDescent="0.2">
      <c r="A72" s="163"/>
      <c r="B72" s="163"/>
    </row>
    <row r="73" spans="1:7" x14ac:dyDescent="0.2">
      <c r="A73" s="162"/>
      <c r="B73" s="162"/>
      <c r="C73" s="164"/>
      <c r="D73" s="164"/>
      <c r="E73" s="165"/>
      <c r="F73" s="164"/>
      <c r="G73" s="166"/>
    </row>
    <row r="74" spans="1:7" x14ac:dyDescent="0.2">
      <c r="A74" s="167"/>
      <c r="B74" s="167"/>
      <c r="C74" s="162"/>
      <c r="D74" s="162"/>
      <c r="E74" s="168"/>
      <c r="F74" s="162"/>
      <c r="G74" s="162"/>
    </row>
    <row r="75" spans="1:7" x14ac:dyDescent="0.2">
      <c r="A75" s="162"/>
      <c r="B75" s="162"/>
      <c r="C75" s="162"/>
      <c r="D75" s="162"/>
      <c r="E75" s="168"/>
      <c r="F75" s="162"/>
      <c r="G75" s="162"/>
    </row>
    <row r="76" spans="1:7" x14ac:dyDescent="0.2">
      <c r="A76" s="162"/>
      <c r="B76" s="162"/>
      <c r="C76" s="162"/>
      <c r="D76" s="162"/>
      <c r="E76" s="168"/>
      <c r="F76" s="162"/>
      <c r="G76" s="162"/>
    </row>
    <row r="77" spans="1:7" x14ac:dyDescent="0.2">
      <c r="A77" s="162"/>
      <c r="B77" s="162"/>
      <c r="C77" s="162"/>
      <c r="D77" s="162"/>
      <c r="E77" s="168"/>
      <c r="F77" s="162"/>
      <c r="G77" s="162"/>
    </row>
    <row r="78" spans="1:7" x14ac:dyDescent="0.2">
      <c r="A78" s="162"/>
      <c r="B78" s="162"/>
      <c r="C78" s="162"/>
      <c r="D78" s="162"/>
      <c r="E78" s="168"/>
      <c r="F78" s="162"/>
      <c r="G78" s="162"/>
    </row>
    <row r="79" spans="1:7" x14ac:dyDescent="0.2">
      <c r="A79" s="162"/>
      <c r="B79" s="162"/>
      <c r="C79" s="162"/>
      <c r="D79" s="162"/>
      <c r="E79" s="168"/>
      <c r="F79" s="162"/>
      <c r="G79" s="162"/>
    </row>
    <row r="80" spans="1:7" x14ac:dyDescent="0.2">
      <c r="A80" s="162"/>
      <c r="B80" s="162"/>
      <c r="C80" s="162"/>
      <c r="D80" s="162"/>
      <c r="E80" s="168"/>
      <c r="F80" s="162"/>
      <c r="G80" s="162"/>
    </row>
    <row r="81" spans="1:7" x14ac:dyDescent="0.2">
      <c r="A81" s="162"/>
      <c r="B81" s="162"/>
      <c r="C81" s="162"/>
      <c r="D81" s="162"/>
      <c r="E81" s="168"/>
      <c r="F81" s="162"/>
      <c r="G81" s="162"/>
    </row>
    <row r="82" spans="1:7" x14ac:dyDescent="0.2">
      <c r="A82" s="162"/>
      <c r="B82" s="162"/>
      <c r="C82" s="162"/>
      <c r="D82" s="162"/>
      <c r="E82" s="168"/>
      <c r="F82" s="162"/>
      <c r="G82" s="162"/>
    </row>
    <row r="83" spans="1:7" x14ac:dyDescent="0.2">
      <c r="A83" s="162"/>
      <c r="B83" s="162"/>
      <c r="C83" s="162"/>
      <c r="D83" s="162"/>
      <c r="E83" s="168"/>
      <c r="F83" s="162"/>
      <c r="G83" s="162"/>
    </row>
    <row r="84" spans="1:7" x14ac:dyDescent="0.2">
      <c r="A84" s="162"/>
      <c r="B84" s="162"/>
      <c r="C84" s="162"/>
      <c r="D84" s="162"/>
      <c r="E84" s="168"/>
      <c r="F84" s="162"/>
      <c r="G84" s="162"/>
    </row>
    <row r="85" spans="1:7" x14ac:dyDescent="0.2">
      <c r="A85" s="162"/>
      <c r="B85" s="162"/>
      <c r="C85" s="162"/>
      <c r="D85" s="162"/>
      <c r="E85" s="168"/>
      <c r="F85" s="162"/>
      <c r="G85" s="162"/>
    </row>
    <row r="86" spans="1:7" x14ac:dyDescent="0.2">
      <c r="A86" s="162"/>
      <c r="B86" s="162"/>
      <c r="C86" s="162"/>
      <c r="D86" s="162"/>
      <c r="E86" s="168"/>
      <c r="F86" s="162"/>
      <c r="G86" s="162"/>
    </row>
  </sheetData>
  <sheetProtection sheet="1" objects="1" scenarios="1"/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Tereza Agnes Pokorná</cp:lastModifiedBy>
  <dcterms:created xsi:type="dcterms:W3CDTF">2017-09-16T15:44:18Z</dcterms:created>
  <dcterms:modified xsi:type="dcterms:W3CDTF">2024-08-21T09:30:53Z</dcterms:modified>
</cp:coreProperties>
</file>