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ozpočty 2024\056_2024 Oprava společných sprch, koleje JAK - blok C\Rozpočty_export\Export_08_04_2024\"/>
    </mc:Choice>
  </mc:AlternateContent>
  <xr:revisionPtr revIDLastSave="0" documentId="8_{AEB48461-5713-4FE9-9B26-DD07EDC8D432}" xr6:coauthVersionLast="47" xr6:coauthVersionMax="47" xr10:uidLastSave="{00000000-0000-0000-0000-000000000000}"/>
  <bookViews>
    <workbookView xWindow="-28920" yWindow="-189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99 01 Naklady" sheetId="12" r:id="rId4"/>
    <sheet name="01 01 Pol" sheetId="13" r:id="rId5"/>
    <sheet name="01 02 Pol" sheetId="14" r:id="rId6"/>
  </sheets>
  <externalReferences>
    <externalReference r:id="rId7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'01 01 Pol'!$1:$7</definedName>
    <definedName name="_xlnm.Print_Titles" localSheetId="5">'01 02 Pol'!$1:$7</definedName>
    <definedName name="_xlnm.Print_Titles" localSheetId="3">'099 01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'01 01 Pol'!$A$1:$Y$286</definedName>
    <definedName name="_xlnm.Print_Area" localSheetId="5">'01 02 Pol'!$A$1:$Y$169</definedName>
    <definedName name="_xlnm.Print_Area" localSheetId="3">'099 01 Naklady'!$A$1:$Y$24</definedName>
    <definedName name="_xlnm.Print_Area" localSheetId="1">Stavba!$A$1:$J$82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1" i="1" l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G45" i="1"/>
  <c r="F45" i="1"/>
  <c r="G44" i="1"/>
  <c r="F44" i="1"/>
  <c r="G43" i="1"/>
  <c r="F43" i="1"/>
  <c r="G41" i="1"/>
  <c r="F41" i="1"/>
  <c r="G40" i="1"/>
  <c r="F40" i="1"/>
  <c r="G39" i="1"/>
  <c r="F39" i="1"/>
  <c r="G168" i="14"/>
  <c r="G8" i="14"/>
  <c r="O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V8" i="14" s="1"/>
  <c r="G14" i="14"/>
  <c r="K14" i="14"/>
  <c r="O14" i="14"/>
  <c r="V14" i="14"/>
  <c r="G15" i="14"/>
  <c r="I15" i="14"/>
  <c r="I14" i="14" s="1"/>
  <c r="K15" i="14"/>
  <c r="M15" i="14"/>
  <c r="M14" i="14" s="1"/>
  <c r="O15" i="14"/>
  <c r="Q15" i="14"/>
  <c r="Q14" i="14" s="1"/>
  <c r="V15" i="14"/>
  <c r="G18" i="14"/>
  <c r="I18" i="14"/>
  <c r="I17" i="14" s="1"/>
  <c r="K18" i="14"/>
  <c r="M18" i="14"/>
  <c r="O18" i="14"/>
  <c r="Q18" i="14"/>
  <c r="Q17" i="14" s="1"/>
  <c r="V18" i="14"/>
  <c r="G19" i="14"/>
  <c r="M19" i="14" s="1"/>
  <c r="I19" i="14"/>
  <c r="K19" i="14"/>
  <c r="K17" i="14" s="1"/>
  <c r="O19" i="14"/>
  <c r="Q19" i="14"/>
  <c r="V19" i="14"/>
  <c r="V17" i="14" s="1"/>
  <c r="G21" i="14"/>
  <c r="I21" i="14"/>
  <c r="K21" i="14"/>
  <c r="M21" i="14"/>
  <c r="O21" i="14"/>
  <c r="Q21" i="14"/>
  <c r="V21" i="14"/>
  <c r="G23" i="14"/>
  <c r="G17" i="14" s="1"/>
  <c r="I23" i="14"/>
  <c r="K23" i="14"/>
  <c r="O23" i="14"/>
  <c r="O17" i="14" s="1"/>
  <c r="Q23" i="14"/>
  <c r="V23" i="14"/>
  <c r="G24" i="14"/>
  <c r="I24" i="14"/>
  <c r="K24" i="14"/>
  <c r="M24" i="14"/>
  <c r="O24" i="14"/>
  <c r="Q24" i="14"/>
  <c r="V24" i="14"/>
  <c r="G25" i="14"/>
  <c r="M25" i="14" s="1"/>
  <c r="I25" i="14"/>
  <c r="K25" i="14"/>
  <c r="O25" i="14"/>
  <c r="Q25" i="14"/>
  <c r="V25" i="14"/>
  <c r="G27" i="14"/>
  <c r="I27" i="14"/>
  <c r="K27" i="14"/>
  <c r="M27" i="14"/>
  <c r="O27" i="14"/>
  <c r="Q27" i="14"/>
  <c r="V27" i="14"/>
  <c r="G28" i="14"/>
  <c r="K28" i="14"/>
  <c r="O28" i="14"/>
  <c r="V28" i="14"/>
  <c r="G29" i="14"/>
  <c r="I29" i="14"/>
  <c r="I28" i="14" s="1"/>
  <c r="K29" i="14"/>
  <c r="M29" i="14"/>
  <c r="M28" i="14" s="1"/>
  <c r="O29" i="14"/>
  <c r="Q29" i="14"/>
  <c r="Q28" i="14" s="1"/>
  <c r="V29" i="14"/>
  <c r="G30" i="14"/>
  <c r="K30" i="14"/>
  <c r="O30" i="14"/>
  <c r="V30" i="14"/>
  <c r="G31" i="14"/>
  <c r="I31" i="14"/>
  <c r="I30" i="14" s="1"/>
  <c r="K31" i="14"/>
  <c r="M31" i="14"/>
  <c r="M30" i="14" s="1"/>
  <c r="O31" i="14"/>
  <c r="Q31" i="14"/>
  <c r="Q30" i="14" s="1"/>
  <c r="V31" i="14"/>
  <c r="G32" i="14"/>
  <c r="O32" i="14"/>
  <c r="G33" i="14"/>
  <c r="I33" i="14"/>
  <c r="I32" i="14" s="1"/>
  <c r="K33" i="14"/>
  <c r="M33" i="14"/>
  <c r="O33" i="14"/>
  <c r="Q33" i="14"/>
  <c r="Q32" i="14" s="1"/>
  <c r="V33" i="14"/>
  <c r="G37" i="14"/>
  <c r="M37" i="14" s="1"/>
  <c r="I37" i="14"/>
  <c r="K37" i="14"/>
  <c r="K32" i="14" s="1"/>
  <c r="O37" i="14"/>
  <c r="Q37" i="14"/>
  <c r="V37" i="14"/>
  <c r="V32" i="14" s="1"/>
  <c r="G41" i="14"/>
  <c r="I41" i="14"/>
  <c r="K41" i="14"/>
  <c r="M41" i="14"/>
  <c r="O41" i="14"/>
  <c r="Q41" i="14"/>
  <c r="V41" i="14"/>
  <c r="G45" i="14"/>
  <c r="I45" i="14"/>
  <c r="I44" i="14" s="1"/>
  <c r="K45" i="14"/>
  <c r="M45" i="14"/>
  <c r="O45" i="14"/>
  <c r="Q45" i="14"/>
  <c r="Q44" i="14" s="1"/>
  <c r="V45" i="14"/>
  <c r="G46" i="14"/>
  <c r="M46" i="14" s="1"/>
  <c r="I46" i="14"/>
  <c r="K46" i="14"/>
  <c r="K44" i="14" s="1"/>
  <c r="O46" i="14"/>
  <c r="Q46" i="14"/>
  <c r="V46" i="14"/>
  <c r="V44" i="14" s="1"/>
  <c r="G48" i="14"/>
  <c r="I48" i="14"/>
  <c r="K48" i="14"/>
  <c r="M48" i="14"/>
  <c r="O48" i="14"/>
  <c r="Q48" i="14"/>
  <c r="V48" i="14"/>
  <c r="G49" i="14"/>
  <c r="G44" i="14" s="1"/>
  <c r="I49" i="14"/>
  <c r="K49" i="14"/>
  <c r="O49" i="14"/>
  <c r="O44" i="14" s="1"/>
  <c r="Q49" i="14"/>
  <c r="V49" i="14"/>
  <c r="G50" i="14"/>
  <c r="I50" i="14"/>
  <c r="K50" i="14"/>
  <c r="M50" i="14"/>
  <c r="O50" i="14"/>
  <c r="Q50" i="14"/>
  <c r="V50" i="14"/>
  <c r="G53" i="14"/>
  <c r="I53" i="14"/>
  <c r="I52" i="14" s="1"/>
  <c r="K53" i="14"/>
  <c r="M53" i="14"/>
  <c r="O53" i="14"/>
  <c r="Q53" i="14"/>
  <c r="Q52" i="14" s="1"/>
  <c r="V53" i="14"/>
  <c r="G55" i="14"/>
  <c r="G52" i="14" s="1"/>
  <c r="I55" i="14"/>
  <c r="K55" i="14"/>
  <c r="O55" i="14"/>
  <c r="O52" i="14" s="1"/>
  <c r="Q55" i="14"/>
  <c r="V55" i="14"/>
  <c r="G59" i="14"/>
  <c r="I59" i="14"/>
  <c r="K59" i="14"/>
  <c r="M59" i="14"/>
  <c r="O59" i="14"/>
  <c r="Q59" i="14"/>
  <c r="V59" i="14"/>
  <c r="G63" i="14"/>
  <c r="M63" i="14" s="1"/>
  <c r="I63" i="14"/>
  <c r="K63" i="14"/>
  <c r="K52" i="14" s="1"/>
  <c r="O63" i="14"/>
  <c r="Q63" i="14"/>
  <c r="V63" i="14"/>
  <c r="V52" i="14" s="1"/>
  <c r="G67" i="14"/>
  <c r="I67" i="14"/>
  <c r="K67" i="14"/>
  <c r="M67" i="14"/>
  <c r="O67" i="14"/>
  <c r="Q67" i="14"/>
  <c r="V67" i="14"/>
  <c r="G70" i="14"/>
  <c r="M70" i="14" s="1"/>
  <c r="I70" i="14"/>
  <c r="K70" i="14"/>
  <c r="O70" i="14"/>
  <c r="Q70" i="14"/>
  <c r="V70" i="14"/>
  <c r="G73" i="14"/>
  <c r="I73" i="14"/>
  <c r="K73" i="14"/>
  <c r="M73" i="14"/>
  <c r="O73" i="14"/>
  <c r="Q73" i="14"/>
  <c r="V73" i="14"/>
  <c r="G75" i="14"/>
  <c r="M75" i="14" s="1"/>
  <c r="I75" i="14"/>
  <c r="K75" i="14"/>
  <c r="O75" i="14"/>
  <c r="Q75" i="14"/>
  <c r="V75" i="14"/>
  <c r="G76" i="14"/>
  <c r="I76" i="14"/>
  <c r="K76" i="14"/>
  <c r="M76" i="14"/>
  <c r="O76" i="14"/>
  <c r="Q76" i="14"/>
  <c r="V76" i="14"/>
  <c r="G77" i="14"/>
  <c r="M77" i="14" s="1"/>
  <c r="I77" i="14"/>
  <c r="K77" i="14"/>
  <c r="O77" i="14"/>
  <c r="Q77" i="14"/>
  <c r="V77" i="14"/>
  <c r="G80" i="14"/>
  <c r="M80" i="14" s="1"/>
  <c r="I80" i="14"/>
  <c r="K80" i="14"/>
  <c r="K79" i="14" s="1"/>
  <c r="O80" i="14"/>
  <c r="O79" i="14" s="1"/>
  <c r="Q80" i="14"/>
  <c r="V80" i="14"/>
  <c r="V79" i="14" s="1"/>
  <c r="G81" i="14"/>
  <c r="I81" i="14"/>
  <c r="K81" i="14"/>
  <c r="M81" i="14"/>
  <c r="O81" i="14"/>
  <c r="Q81" i="14"/>
  <c r="V81" i="14"/>
  <c r="G82" i="14"/>
  <c r="M82" i="14" s="1"/>
  <c r="I82" i="14"/>
  <c r="K82" i="14"/>
  <c r="O82" i="14"/>
  <c r="Q82" i="14"/>
  <c r="V82" i="14"/>
  <c r="G87" i="14"/>
  <c r="I87" i="14"/>
  <c r="I79" i="14" s="1"/>
  <c r="K87" i="14"/>
  <c r="M87" i="14"/>
  <c r="O87" i="14"/>
  <c r="Q87" i="14"/>
  <c r="Q79" i="14" s="1"/>
  <c r="V87" i="14"/>
  <c r="G93" i="14"/>
  <c r="M93" i="14" s="1"/>
  <c r="I93" i="14"/>
  <c r="K93" i="14"/>
  <c r="O93" i="14"/>
  <c r="Q93" i="14"/>
  <c r="V93" i="14"/>
  <c r="G99" i="14"/>
  <c r="I99" i="14"/>
  <c r="K99" i="14"/>
  <c r="M99" i="14"/>
  <c r="O99" i="14"/>
  <c r="Q99" i="14"/>
  <c r="V99" i="14"/>
  <c r="G105" i="14"/>
  <c r="M105" i="14" s="1"/>
  <c r="I105" i="14"/>
  <c r="K105" i="14"/>
  <c r="O105" i="14"/>
  <c r="Q105" i="14"/>
  <c r="V105" i="14"/>
  <c r="G108" i="14"/>
  <c r="I108" i="14"/>
  <c r="K108" i="14"/>
  <c r="M108" i="14"/>
  <c r="O108" i="14"/>
  <c r="Q108" i="14"/>
  <c r="V108" i="14"/>
  <c r="G111" i="14"/>
  <c r="M111" i="14" s="1"/>
  <c r="I111" i="14"/>
  <c r="K111" i="14"/>
  <c r="O111" i="14"/>
  <c r="Q111" i="14"/>
  <c r="V111" i="14"/>
  <c r="G116" i="14"/>
  <c r="I116" i="14"/>
  <c r="K116" i="14"/>
  <c r="M116" i="14"/>
  <c r="O116" i="14"/>
  <c r="Q116" i="14"/>
  <c r="V116" i="14"/>
  <c r="G119" i="14"/>
  <c r="M119" i="14" s="1"/>
  <c r="I119" i="14"/>
  <c r="K119" i="14"/>
  <c r="O119" i="14"/>
  <c r="Q119" i="14"/>
  <c r="V119" i="14"/>
  <c r="G122" i="14"/>
  <c r="I122" i="14"/>
  <c r="K122" i="14"/>
  <c r="M122" i="14"/>
  <c r="O122" i="14"/>
  <c r="Q122" i="14"/>
  <c r="V122" i="14"/>
  <c r="G124" i="14"/>
  <c r="M124" i="14" s="1"/>
  <c r="I124" i="14"/>
  <c r="K124" i="14"/>
  <c r="O124" i="14"/>
  <c r="Q124" i="14"/>
  <c r="V124" i="14"/>
  <c r="G126" i="14"/>
  <c r="I126" i="14"/>
  <c r="K126" i="14"/>
  <c r="M126" i="14"/>
  <c r="O126" i="14"/>
  <c r="Q126" i="14"/>
  <c r="V126" i="14"/>
  <c r="G128" i="14"/>
  <c r="M128" i="14" s="1"/>
  <c r="I128" i="14"/>
  <c r="K128" i="14"/>
  <c r="O128" i="14"/>
  <c r="Q128" i="14"/>
  <c r="V128" i="14"/>
  <c r="G134" i="14"/>
  <c r="I134" i="14"/>
  <c r="K134" i="14"/>
  <c r="M134" i="14"/>
  <c r="O134" i="14"/>
  <c r="Q134" i="14"/>
  <c r="V134" i="14"/>
  <c r="G140" i="14"/>
  <c r="M140" i="14" s="1"/>
  <c r="I140" i="14"/>
  <c r="K140" i="14"/>
  <c r="O140" i="14"/>
  <c r="Q140" i="14"/>
  <c r="V140" i="14"/>
  <c r="G143" i="14"/>
  <c r="G142" i="14" s="1"/>
  <c r="I143" i="14"/>
  <c r="K143" i="14"/>
  <c r="K142" i="14" s="1"/>
  <c r="O143" i="14"/>
  <c r="O142" i="14" s="1"/>
  <c r="Q143" i="14"/>
  <c r="V143" i="14"/>
  <c r="V142" i="14" s="1"/>
  <c r="G145" i="14"/>
  <c r="I145" i="14"/>
  <c r="I142" i="14" s="1"/>
  <c r="K145" i="14"/>
  <c r="M145" i="14"/>
  <c r="O145" i="14"/>
  <c r="Q145" i="14"/>
  <c r="Q142" i="14" s="1"/>
  <c r="V145" i="14"/>
  <c r="G147" i="14"/>
  <c r="M147" i="14" s="1"/>
  <c r="I147" i="14"/>
  <c r="K147" i="14"/>
  <c r="O147" i="14"/>
  <c r="Q147" i="14"/>
  <c r="V147" i="14"/>
  <c r="G149" i="14"/>
  <c r="I149" i="14"/>
  <c r="K149" i="14"/>
  <c r="M149" i="14"/>
  <c r="O149" i="14"/>
  <c r="Q149" i="14"/>
  <c r="V149" i="14"/>
  <c r="G150" i="14"/>
  <c r="M150" i="14" s="1"/>
  <c r="I150" i="14"/>
  <c r="K150" i="14"/>
  <c r="O150" i="14"/>
  <c r="Q150" i="14"/>
  <c r="V150" i="14"/>
  <c r="G152" i="14"/>
  <c r="I152" i="14"/>
  <c r="K152" i="14"/>
  <c r="M152" i="14"/>
  <c r="O152" i="14"/>
  <c r="Q152" i="14"/>
  <c r="V152" i="14"/>
  <c r="G153" i="14"/>
  <c r="M153" i="14" s="1"/>
  <c r="I153" i="14"/>
  <c r="K153" i="14"/>
  <c r="O153" i="14"/>
  <c r="Q153" i="14"/>
  <c r="V153" i="14"/>
  <c r="G154" i="14"/>
  <c r="I154" i="14"/>
  <c r="K154" i="14"/>
  <c r="M154" i="14"/>
  <c r="O154" i="14"/>
  <c r="Q154" i="14"/>
  <c r="V154" i="14"/>
  <c r="G156" i="14"/>
  <c r="AF168" i="14" s="1"/>
  <c r="I156" i="14"/>
  <c r="K156" i="14"/>
  <c r="O156" i="14"/>
  <c r="Q156" i="14"/>
  <c r="V156" i="14"/>
  <c r="G157" i="14"/>
  <c r="I157" i="14"/>
  <c r="K157" i="14"/>
  <c r="M157" i="14"/>
  <c r="O157" i="14"/>
  <c r="Q157" i="14"/>
  <c r="V157" i="14"/>
  <c r="K159" i="14"/>
  <c r="V159" i="14"/>
  <c r="G160" i="14"/>
  <c r="I160" i="14"/>
  <c r="I159" i="14" s="1"/>
  <c r="K160" i="14"/>
  <c r="M160" i="14"/>
  <c r="O160" i="14"/>
  <c r="Q160" i="14"/>
  <c r="Q159" i="14" s="1"/>
  <c r="V160" i="14"/>
  <c r="G161" i="14"/>
  <c r="G159" i="14" s="1"/>
  <c r="I161" i="14"/>
  <c r="K161" i="14"/>
  <c r="O161" i="14"/>
  <c r="O159" i="14" s="1"/>
  <c r="Q161" i="14"/>
  <c r="V161" i="14"/>
  <c r="G162" i="14"/>
  <c r="I162" i="14"/>
  <c r="K162" i="14"/>
  <c r="M162" i="14"/>
  <c r="O162" i="14"/>
  <c r="Q162" i="14"/>
  <c r="V162" i="14"/>
  <c r="G164" i="14"/>
  <c r="K164" i="14"/>
  <c r="O164" i="14"/>
  <c r="V164" i="14"/>
  <c r="G165" i="14"/>
  <c r="I165" i="14"/>
  <c r="I164" i="14" s="1"/>
  <c r="K165" i="14"/>
  <c r="M165" i="14"/>
  <c r="M164" i="14" s="1"/>
  <c r="O165" i="14"/>
  <c r="Q165" i="14"/>
  <c r="Q164" i="14" s="1"/>
  <c r="V165" i="14"/>
  <c r="AE168" i="14"/>
  <c r="G285" i="13"/>
  <c r="BA73" i="13"/>
  <c r="BA44" i="13"/>
  <c r="BA28" i="13"/>
  <c r="BA22" i="13"/>
  <c r="G8" i="13"/>
  <c r="O8" i="13"/>
  <c r="G9" i="13"/>
  <c r="I9" i="13"/>
  <c r="I8" i="13" s="1"/>
  <c r="K9" i="13"/>
  <c r="M9" i="13"/>
  <c r="O9" i="13"/>
  <c r="Q9" i="13"/>
  <c r="Q8" i="13" s="1"/>
  <c r="V9" i="13"/>
  <c r="G15" i="13"/>
  <c r="M15" i="13" s="1"/>
  <c r="I15" i="13"/>
  <c r="K15" i="13"/>
  <c r="K8" i="13" s="1"/>
  <c r="O15" i="13"/>
  <c r="Q15" i="13"/>
  <c r="V15" i="13"/>
  <c r="V8" i="13" s="1"/>
  <c r="G20" i="13"/>
  <c r="G19" i="13" s="1"/>
  <c r="I20" i="13"/>
  <c r="I19" i="13" s="1"/>
  <c r="K20" i="13"/>
  <c r="K19" i="13" s="1"/>
  <c r="O20" i="13"/>
  <c r="O19" i="13" s="1"/>
  <c r="Q20" i="13"/>
  <c r="Q19" i="13" s="1"/>
  <c r="V20" i="13"/>
  <c r="V19" i="13" s="1"/>
  <c r="G26" i="13"/>
  <c r="I26" i="13"/>
  <c r="K26" i="13"/>
  <c r="M26" i="13"/>
  <c r="O26" i="13"/>
  <c r="Q26" i="13"/>
  <c r="V26" i="13"/>
  <c r="G39" i="13"/>
  <c r="I39" i="13"/>
  <c r="K39" i="13"/>
  <c r="M39" i="13"/>
  <c r="O39" i="13"/>
  <c r="Q39" i="13"/>
  <c r="V39" i="13"/>
  <c r="G41" i="13"/>
  <c r="I41" i="13"/>
  <c r="K41" i="13"/>
  <c r="M41" i="13"/>
  <c r="O41" i="13"/>
  <c r="Q41" i="13"/>
  <c r="V41" i="13"/>
  <c r="G43" i="13"/>
  <c r="M43" i="13" s="1"/>
  <c r="I43" i="13"/>
  <c r="K43" i="13"/>
  <c r="O43" i="13"/>
  <c r="Q43" i="13"/>
  <c r="V43" i="13"/>
  <c r="G46" i="13"/>
  <c r="I46" i="13"/>
  <c r="K46" i="13"/>
  <c r="M46" i="13"/>
  <c r="O46" i="13"/>
  <c r="Q46" i="13"/>
  <c r="V46" i="13"/>
  <c r="K49" i="13"/>
  <c r="V49" i="13"/>
  <c r="G50" i="13"/>
  <c r="G49" i="13" s="1"/>
  <c r="I50" i="13"/>
  <c r="I49" i="13" s="1"/>
  <c r="K50" i="13"/>
  <c r="M50" i="13"/>
  <c r="O50" i="13"/>
  <c r="O49" i="13" s="1"/>
  <c r="Q50" i="13"/>
  <c r="Q49" i="13" s="1"/>
  <c r="V50" i="13"/>
  <c r="G53" i="13"/>
  <c r="M53" i="13" s="1"/>
  <c r="I53" i="13"/>
  <c r="K53" i="13"/>
  <c r="O53" i="13"/>
  <c r="Q53" i="13"/>
  <c r="V53" i="13"/>
  <c r="G58" i="13"/>
  <c r="I58" i="13"/>
  <c r="K58" i="13"/>
  <c r="M58" i="13"/>
  <c r="O58" i="13"/>
  <c r="Q58" i="13"/>
  <c r="V58" i="13"/>
  <c r="G63" i="13"/>
  <c r="K63" i="13"/>
  <c r="O63" i="13"/>
  <c r="V63" i="13"/>
  <c r="G64" i="13"/>
  <c r="I64" i="13"/>
  <c r="I63" i="13" s="1"/>
  <c r="K64" i="13"/>
  <c r="M64" i="13"/>
  <c r="M63" i="13" s="1"/>
  <c r="O64" i="13"/>
  <c r="Q64" i="13"/>
  <c r="Q63" i="13" s="1"/>
  <c r="V64" i="13"/>
  <c r="G66" i="13"/>
  <c r="O66" i="13"/>
  <c r="G67" i="13"/>
  <c r="I67" i="13"/>
  <c r="I66" i="13" s="1"/>
  <c r="K67" i="13"/>
  <c r="M67" i="13"/>
  <c r="O67" i="13"/>
  <c r="Q67" i="13"/>
  <c r="Q66" i="13" s="1"/>
  <c r="V67" i="13"/>
  <c r="G69" i="13"/>
  <c r="M69" i="13" s="1"/>
  <c r="I69" i="13"/>
  <c r="K69" i="13"/>
  <c r="K66" i="13" s="1"/>
  <c r="O69" i="13"/>
  <c r="Q69" i="13"/>
  <c r="V69" i="13"/>
  <c r="V66" i="13" s="1"/>
  <c r="G72" i="13"/>
  <c r="G71" i="13" s="1"/>
  <c r="I72" i="13"/>
  <c r="K72" i="13"/>
  <c r="K71" i="13" s="1"/>
  <c r="O72" i="13"/>
  <c r="O71" i="13" s="1"/>
  <c r="Q72" i="13"/>
  <c r="V72" i="13"/>
  <c r="V71" i="13" s="1"/>
  <c r="G76" i="13"/>
  <c r="I76" i="13"/>
  <c r="I71" i="13" s="1"/>
  <c r="K76" i="13"/>
  <c r="M76" i="13"/>
  <c r="O76" i="13"/>
  <c r="Q76" i="13"/>
  <c r="Q71" i="13" s="1"/>
  <c r="V76" i="13"/>
  <c r="G81" i="13"/>
  <c r="M81" i="13" s="1"/>
  <c r="I81" i="13"/>
  <c r="K81" i="13"/>
  <c r="O81" i="13"/>
  <c r="Q81" i="13"/>
  <c r="V81" i="13"/>
  <c r="G85" i="13"/>
  <c r="I85" i="13"/>
  <c r="K85" i="13"/>
  <c r="M85" i="13"/>
  <c r="O85" i="13"/>
  <c r="Q85" i="13"/>
  <c r="V85" i="13"/>
  <c r="G88" i="13"/>
  <c r="M88" i="13" s="1"/>
  <c r="I88" i="13"/>
  <c r="K88" i="13"/>
  <c r="O88" i="13"/>
  <c r="Q88" i="13"/>
  <c r="V88" i="13"/>
  <c r="G92" i="13"/>
  <c r="I92" i="13"/>
  <c r="K92" i="13"/>
  <c r="M92" i="13"/>
  <c r="O92" i="13"/>
  <c r="Q92" i="13"/>
  <c r="V92" i="13"/>
  <c r="G102" i="13"/>
  <c r="K102" i="13"/>
  <c r="O102" i="13"/>
  <c r="V102" i="13"/>
  <c r="G103" i="13"/>
  <c r="I103" i="13"/>
  <c r="I102" i="13" s="1"/>
  <c r="K103" i="13"/>
  <c r="M103" i="13"/>
  <c r="M102" i="13" s="1"/>
  <c r="O103" i="13"/>
  <c r="Q103" i="13"/>
  <c r="Q102" i="13" s="1"/>
  <c r="V103" i="13"/>
  <c r="G109" i="13"/>
  <c r="I109" i="13"/>
  <c r="I108" i="13" s="1"/>
  <c r="K109" i="13"/>
  <c r="M109" i="13"/>
  <c r="O109" i="13"/>
  <c r="Q109" i="13"/>
  <c r="Q108" i="13" s="1"/>
  <c r="V109" i="13"/>
  <c r="G111" i="13"/>
  <c r="M111" i="13" s="1"/>
  <c r="I111" i="13"/>
  <c r="K111" i="13"/>
  <c r="K108" i="13" s="1"/>
  <c r="O111" i="13"/>
  <c r="Q111" i="13"/>
  <c r="V111" i="13"/>
  <c r="V108" i="13" s="1"/>
  <c r="G113" i="13"/>
  <c r="I113" i="13"/>
  <c r="K113" i="13"/>
  <c r="M113" i="13"/>
  <c r="O113" i="13"/>
  <c r="Q113" i="13"/>
  <c r="V113" i="13"/>
  <c r="G116" i="13"/>
  <c r="G108" i="13" s="1"/>
  <c r="I116" i="13"/>
  <c r="K116" i="13"/>
  <c r="O116" i="13"/>
  <c r="O108" i="13" s="1"/>
  <c r="Q116" i="13"/>
  <c r="V116" i="13"/>
  <c r="G120" i="13"/>
  <c r="I120" i="13"/>
  <c r="K120" i="13"/>
  <c r="M120" i="13"/>
  <c r="O120" i="13"/>
  <c r="Q120" i="13"/>
  <c r="V120" i="13"/>
  <c r="G124" i="13"/>
  <c r="M124" i="13" s="1"/>
  <c r="I124" i="13"/>
  <c r="K124" i="13"/>
  <c r="O124" i="13"/>
  <c r="Q124" i="13"/>
  <c r="V124" i="13"/>
  <c r="G128" i="13"/>
  <c r="I128" i="13"/>
  <c r="K128" i="13"/>
  <c r="M128" i="13"/>
  <c r="O128" i="13"/>
  <c r="Q128" i="13"/>
  <c r="V128" i="13"/>
  <c r="G130" i="13"/>
  <c r="M130" i="13" s="1"/>
  <c r="I130" i="13"/>
  <c r="K130" i="13"/>
  <c r="O130" i="13"/>
  <c r="Q130" i="13"/>
  <c r="V130" i="13"/>
  <c r="G143" i="13"/>
  <c r="I143" i="13"/>
  <c r="K143" i="13"/>
  <c r="M143" i="13"/>
  <c r="O143" i="13"/>
  <c r="Q143" i="13"/>
  <c r="V143" i="13"/>
  <c r="G151" i="13"/>
  <c r="M151" i="13" s="1"/>
  <c r="I151" i="13"/>
  <c r="K151" i="13"/>
  <c r="O151" i="13"/>
  <c r="Q151" i="13"/>
  <c r="V151" i="13"/>
  <c r="G153" i="13"/>
  <c r="I153" i="13"/>
  <c r="K153" i="13"/>
  <c r="M153" i="13"/>
  <c r="O153" i="13"/>
  <c r="Q153" i="13"/>
  <c r="V153" i="13"/>
  <c r="G157" i="13"/>
  <c r="M157" i="13" s="1"/>
  <c r="I157" i="13"/>
  <c r="K157" i="13"/>
  <c r="O157" i="13"/>
  <c r="Q157" i="13"/>
  <c r="V157" i="13"/>
  <c r="I162" i="13"/>
  <c r="Q162" i="13"/>
  <c r="G163" i="13"/>
  <c r="M163" i="13" s="1"/>
  <c r="M162" i="13" s="1"/>
  <c r="I163" i="13"/>
  <c r="K163" i="13"/>
  <c r="K162" i="13" s="1"/>
  <c r="O163" i="13"/>
  <c r="O162" i="13" s="1"/>
  <c r="Q163" i="13"/>
  <c r="V163" i="13"/>
  <c r="V162" i="13" s="1"/>
  <c r="G166" i="13"/>
  <c r="I166" i="13"/>
  <c r="K166" i="13"/>
  <c r="M166" i="13"/>
  <c r="O166" i="13"/>
  <c r="Q166" i="13"/>
  <c r="V166" i="13"/>
  <c r="G170" i="13"/>
  <c r="I170" i="13"/>
  <c r="I169" i="13" s="1"/>
  <c r="K170" i="13"/>
  <c r="M170" i="13"/>
  <c r="O170" i="13"/>
  <c r="Q170" i="13"/>
  <c r="Q169" i="13" s="1"/>
  <c r="V170" i="13"/>
  <c r="G172" i="13"/>
  <c r="M172" i="13" s="1"/>
  <c r="I172" i="13"/>
  <c r="K172" i="13"/>
  <c r="K169" i="13" s="1"/>
  <c r="O172" i="13"/>
  <c r="Q172" i="13"/>
  <c r="V172" i="13"/>
  <c r="V169" i="13" s="1"/>
  <c r="G174" i="13"/>
  <c r="I174" i="13"/>
  <c r="K174" i="13"/>
  <c r="M174" i="13"/>
  <c r="O174" i="13"/>
  <c r="Q174" i="13"/>
  <c r="V174" i="13"/>
  <c r="G176" i="13"/>
  <c r="G169" i="13" s="1"/>
  <c r="I176" i="13"/>
  <c r="K176" i="13"/>
  <c r="O176" i="13"/>
  <c r="O169" i="13" s="1"/>
  <c r="Q176" i="13"/>
  <c r="V176" i="13"/>
  <c r="G178" i="13"/>
  <c r="I178" i="13"/>
  <c r="K178" i="13"/>
  <c r="M178" i="13"/>
  <c r="O178" i="13"/>
  <c r="Q178" i="13"/>
  <c r="V178" i="13"/>
  <c r="G182" i="13"/>
  <c r="I182" i="13"/>
  <c r="I181" i="13" s="1"/>
  <c r="K182" i="13"/>
  <c r="M182" i="13"/>
  <c r="O182" i="13"/>
  <c r="Q182" i="13"/>
  <c r="Q181" i="13" s="1"/>
  <c r="V182" i="13"/>
  <c r="G184" i="13"/>
  <c r="G181" i="13" s="1"/>
  <c r="I184" i="13"/>
  <c r="K184" i="13"/>
  <c r="O184" i="13"/>
  <c r="O181" i="13" s="1"/>
  <c r="Q184" i="13"/>
  <c r="V184" i="13"/>
  <c r="G186" i="13"/>
  <c r="I186" i="13"/>
  <c r="K186" i="13"/>
  <c r="M186" i="13"/>
  <c r="O186" i="13"/>
  <c r="Q186" i="13"/>
  <c r="V186" i="13"/>
  <c r="G188" i="13"/>
  <c r="M188" i="13" s="1"/>
  <c r="I188" i="13"/>
  <c r="K188" i="13"/>
  <c r="K181" i="13" s="1"/>
  <c r="O188" i="13"/>
  <c r="Q188" i="13"/>
  <c r="V188" i="13"/>
  <c r="V181" i="13" s="1"/>
  <c r="G190" i="13"/>
  <c r="I190" i="13"/>
  <c r="K190" i="13"/>
  <c r="M190" i="13"/>
  <c r="O190" i="13"/>
  <c r="Q190" i="13"/>
  <c r="V190" i="13"/>
  <c r="G192" i="13"/>
  <c r="M192" i="13" s="1"/>
  <c r="I192" i="13"/>
  <c r="K192" i="13"/>
  <c r="O192" i="13"/>
  <c r="Q192" i="13"/>
  <c r="V192" i="13"/>
  <c r="G198" i="13"/>
  <c r="M198" i="13" s="1"/>
  <c r="I198" i="13"/>
  <c r="K198" i="13"/>
  <c r="K197" i="13" s="1"/>
  <c r="O198" i="13"/>
  <c r="O197" i="13" s="1"/>
  <c r="Q198" i="13"/>
  <c r="V198" i="13"/>
  <c r="V197" i="13" s="1"/>
  <c r="G207" i="13"/>
  <c r="I207" i="13"/>
  <c r="K207" i="13"/>
  <c r="M207" i="13"/>
  <c r="O207" i="13"/>
  <c r="Q207" i="13"/>
  <c r="V207" i="13"/>
  <c r="G210" i="13"/>
  <c r="M210" i="13" s="1"/>
  <c r="I210" i="13"/>
  <c r="K210" i="13"/>
  <c r="O210" i="13"/>
  <c r="Q210" i="13"/>
  <c r="V210" i="13"/>
  <c r="G220" i="13"/>
  <c r="I220" i="13"/>
  <c r="I197" i="13" s="1"/>
  <c r="K220" i="13"/>
  <c r="M220" i="13"/>
  <c r="O220" i="13"/>
  <c r="Q220" i="13"/>
  <c r="Q197" i="13" s="1"/>
  <c r="V220" i="13"/>
  <c r="G224" i="13"/>
  <c r="M224" i="13" s="1"/>
  <c r="I224" i="13"/>
  <c r="K224" i="13"/>
  <c r="O224" i="13"/>
  <c r="Q224" i="13"/>
  <c r="V224" i="13"/>
  <c r="G228" i="13"/>
  <c r="I228" i="13"/>
  <c r="K228" i="13"/>
  <c r="M228" i="13"/>
  <c r="O228" i="13"/>
  <c r="Q228" i="13"/>
  <c r="V228" i="13"/>
  <c r="G233" i="13"/>
  <c r="G234" i="13"/>
  <c r="I234" i="13"/>
  <c r="I233" i="13" s="1"/>
  <c r="K234" i="13"/>
  <c r="M234" i="13"/>
  <c r="O234" i="13"/>
  <c r="Q234" i="13"/>
  <c r="Q233" i="13" s="1"/>
  <c r="V234" i="13"/>
  <c r="G236" i="13"/>
  <c r="M236" i="13" s="1"/>
  <c r="I236" i="13"/>
  <c r="K236" i="13"/>
  <c r="K233" i="13" s="1"/>
  <c r="O236" i="13"/>
  <c r="Q236" i="13"/>
  <c r="V236" i="13"/>
  <c r="V233" i="13" s="1"/>
  <c r="G240" i="13"/>
  <c r="I240" i="13"/>
  <c r="K240" i="13"/>
  <c r="M240" i="13"/>
  <c r="O240" i="13"/>
  <c r="Q240" i="13"/>
  <c r="V240" i="13"/>
  <c r="G244" i="13"/>
  <c r="M244" i="13" s="1"/>
  <c r="I244" i="13"/>
  <c r="K244" i="13"/>
  <c r="O244" i="13"/>
  <c r="O233" i="13" s="1"/>
  <c r="Q244" i="13"/>
  <c r="V244" i="13"/>
  <c r="G246" i="13"/>
  <c r="I246" i="13"/>
  <c r="K246" i="13"/>
  <c r="M246" i="13"/>
  <c r="O246" i="13"/>
  <c r="Q246" i="13"/>
  <c r="V246" i="13"/>
  <c r="G248" i="13"/>
  <c r="M248" i="13" s="1"/>
  <c r="I248" i="13"/>
  <c r="K248" i="13"/>
  <c r="O248" i="13"/>
  <c r="Q248" i="13"/>
  <c r="V248" i="13"/>
  <c r="G252" i="13"/>
  <c r="G251" i="13" s="1"/>
  <c r="I252" i="13"/>
  <c r="K252" i="13"/>
  <c r="K251" i="13" s="1"/>
  <c r="O252" i="13"/>
  <c r="O251" i="13" s="1"/>
  <c r="Q252" i="13"/>
  <c r="V252" i="13"/>
  <c r="V251" i="13" s="1"/>
  <c r="G254" i="13"/>
  <c r="I254" i="13"/>
  <c r="I251" i="13" s="1"/>
  <c r="K254" i="13"/>
  <c r="M254" i="13"/>
  <c r="O254" i="13"/>
  <c r="Q254" i="13"/>
  <c r="Q251" i="13" s="1"/>
  <c r="V254" i="13"/>
  <c r="G259" i="13"/>
  <c r="I259" i="13"/>
  <c r="I258" i="13" s="1"/>
  <c r="K259" i="13"/>
  <c r="M259" i="13"/>
  <c r="O259" i="13"/>
  <c r="Q259" i="13"/>
  <c r="Q258" i="13" s="1"/>
  <c r="V259" i="13"/>
  <c r="G263" i="13"/>
  <c r="G258" i="13" s="1"/>
  <c r="I263" i="13"/>
  <c r="K263" i="13"/>
  <c r="O263" i="13"/>
  <c r="O258" i="13" s="1"/>
  <c r="Q263" i="13"/>
  <c r="V263" i="13"/>
  <c r="G267" i="13"/>
  <c r="I267" i="13"/>
  <c r="K267" i="13"/>
  <c r="M267" i="13"/>
  <c r="O267" i="13"/>
  <c r="Q267" i="13"/>
  <c r="V267" i="13"/>
  <c r="G272" i="13"/>
  <c r="M272" i="13" s="1"/>
  <c r="I272" i="13"/>
  <c r="K272" i="13"/>
  <c r="K258" i="13" s="1"/>
  <c r="O272" i="13"/>
  <c r="Q272" i="13"/>
  <c r="V272" i="13"/>
  <c r="V258" i="13" s="1"/>
  <c r="G276" i="13"/>
  <c r="I276" i="13"/>
  <c r="K276" i="13"/>
  <c r="M276" i="13"/>
  <c r="O276" i="13"/>
  <c r="Q276" i="13"/>
  <c r="V276" i="13"/>
  <c r="G280" i="13"/>
  <c r="M280" i="13" s="1"/>
  <c r="I280" i="13"/>
  <c r="K280" i="13"/>
  <c r="O280" i="13"/>
  <c r="Q280" i="13"/>
  <c r="V280" i="13"/>
  <c r="AE285" i="13"/>
  <c r="AF285" i="13"/>
  <c r="G23" i="12"/>
  <c r="BA21" i="12"/>
  <c r="BA16" i="12"/>
  <c r="BA14" i="12"/>
  <c r="BA12" i="12"/>
  <c r="BA10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O8" i="12" s="1"/>
  <c r="Q15" i="12"/>
  <c r="V15" i="12"/>
  <c r="G17" i="12"/>
  <c r="M17" i="12" s="1"/>
  <c r="I17" i="12"/>
  <c r="K17" i="12"/>
  <c r="O17" i="12"/>
  <c r="Q17" i="12"/>
  <c r="V17" i="12"/>
  <c r="G19" i="12"/>
  <c r="K19" i="12"/>
  <c r="O19" i="12"/>
  <c r="V19" i="12"/>
  <c r="G20" i="12"/>
  <c r="I20" i="12"/>
  <c r="I19" i="12" s="1"/>
  <c r="K20" i="12"/>
  <c r="M20" i="12"/>
  <c r="M19" i="12" s="1"/>
  <c r="O20" i="12"/>
  <c r="Q20" i="12"/>
  <c r="Q19" i="12" s="1"/>
  <c r="V20" i="12"/>
  <c r="AE23" i="12"/>
  <c r="I20" i="1"/>
  <c r="I19" i="1"/>
  <c r="I18" i="1"/>
  <c r="I17" i="1"/>
  <c r="I16" i="1"/>
  <c r="I82" i="1"/>
  <c r="J81" i="1" s="1"/>
  <c r="F46" i="1"/>
  <c r="G46" i="1"/>
  <c r="G25" i="1" s="1"/>
  <c r="A25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I39" i="1" s="1"/>
  <c r="I46" i="1" s="1"/>
  <c r="J28" i="1"/>
  <c r="J26" i="1"/>
  <c r="G38" i="1"/>
  <c r="F38" i="1"/>
  <c r="J23" i="1"/>
  <c r="J24" i="1"/>
  <c r="J25" i="1"/>
  <c r="J27" i="1"/>
  <c r="E24" i="1"/>
  <c r="E26" i="1"/>
  <c r="J63" i="1" l="1"/>
  <c r="J71" i="1"/>
  <c r="J69" i="1"/>
  <c r="J65" i="1"/>
  <c r="J61" i="1"/>
  <c r="J73" i="1"/>
  <c r="J67" i="1"/>
  <c r="J75" i="1"/>
  <c r="J77" i="1"/>
  <c r="J79" i="1"/>
  <c r="J59" i="1"/>
  <c r="J60" i="1"/>
  <c r="J62" i="1"/>
  <c r="J64" i="1"/>
  <c r="J66" i="1"/>
  <c r="J68" i="1"/>
  <c r="J70" i="1"/>
  <c r="J72" i="1"/>
  <c r="J74" i="1"/>
  <c r="J76" i="1"/>
  <c r="J78" i="1"/>
  <c r="J80" i="1"/>
  <c r="G26" i="1"/>
  <c r="A26" i="1"/>
  <c r="G28" i="1"/>
  <c r="G23" i="1"/>
  <c r="M79" i="14"/>
  <c r="M32" i="14"/>
  <c r="M161" i="14"/>
  <c r="M159" i="14" s="1"/>
  <c r="M156" i="14"/>
  <c r="M143" i="14"/>
  <c r="G79" i="14"/>
  <c r="M55" i="14"/>
  <c r="M52" i="14" s="1"/>
  <c r="M49" i="14"/>
  <c r="M44" i="14" s="1"/>
  <c r="M23" i="14"/>
  <c r="M17" i="14" s="1"/>
  <c r="M197" i="13"/>
  <c r="M66" i="13"/>
  <c r="M8" i="13"/>
  <c r="M233" i="13"/>
  <c r="M49" i="13"/>
  <c r="M263" i="13"/>
  <c r="M258" i="13" s="1"/>
  <c r="M252" i="13"/>
  <c r="M251" i="13" s="1"/>
  <c r="G197" i="13"/>
  <c r="M184" i="13"/>
  <c r="M181" i="13" s="1"/>
  <c r="M176" i="13"/>
  <c r="M169" i="13" s="1"/>
  <c r="G162" i="13"/>
  <c r="M116" i="13"/>
  <c r="M108" i="13" s="1"/>
  <c r="M72" i="13"/>
  <c r="M71" i="13" s="1"/>
  <c r="M20" i="13"/>
  <c r="M19" i="13" s="1"/>
  <c r="M8" i="12"/>
  <c r="AF23" i="12"/>
  <c r="G8" i="12"/>
  <c r="I21" i="1"/>
  <c r="J40" i="1"/>
  <c r="J43" i="1"/>
  <c r="J41" i="1"/>
  <c r="J44" i="1"/>
  <c r="J45" i="1"/>
  <c r="J39" i="1"/>
  <c r="J46" i="1" s="1"/>
  <c r="H46" i="1"/>
  <c r="J82" i="1" l="1"/>
  <c r="A23" i="1"/>
  <c r="M142" i="14"/>
  <c r="A24" i="1" l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66FAD6B6-E7F0-43D9-A108-6FDFACAE00E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D0F595C-6B5C-402F-8B2B-B968AF81B70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ABC7F2B3-4D2F-4737-9A70-6F21C2C5425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BA34FB3-FCA1-4E75-956C-024BD9ED7F0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1A98EF5E-E85E-4015-9B42-F6D3D1C8F09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54036CF-99CE-4E82-8E6C-EC1E1754297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<sst xmlns="http://schemas.openxmlformats.org/spreadsheetml/2006/main" count="2150" uniqueCount="641">
  <si>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</si>
  <si>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</si>
  <si>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</si>
  <si>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</si>
  <si>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</si>
  <si>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</si>
  <si>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</si>
  <si>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</si>
  <si>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</si>
  <si>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</si>
  <si>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</si>
  <si>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</si>
  <si>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</si>
  <si>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</si>
  <si>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</si>
  <si>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</si>
  <si>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</si>
  <si>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</si>
  <si>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</si>
  <si>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</si>
  <si>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</si>
  <si>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</si>
  <si>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</si>
  <si>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</si>
  <si>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</si>
  <si>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</si>
  <si>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</si>
  <si>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</si>
  <si>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</si>
  <si>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</si>
  <si>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</si>
  <si>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</si>
  <si>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</si>
  <si>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</si>
  <si>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</si>
  <si>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</si>
  <si>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</si>
  <si>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</si>
  <si>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</si>
  <si>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</si>
  <si>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</si>
  <si>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</si>
  <si>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</si>
  <si>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rozpocet-stavby.cz</t>
  </si>
  <si>
    <t>056_2024</t>
  </si>
  <si>
    <t>OPRAVA SPOLEČNÝCH SPRCH, KOLEJE JAK, BLOK C</t>
  </si>
  <si>
    <t>Mendelova univerzita v Brně</t>
  </si>
  <si>
    <t>Zemědělská 1665/1</t>
  </si>
  <si>
    <t>Brno-Černá Pole</t>
  </si>
  <si>
    <t>61300</t>
  </si>
  <si>
    <t>62156489</t>
  </si>
  <si>
    <t>CZ62156489</t>
  </si>
  <si>
    <t>Stavba</t>
  </si>
  <si>
    <t>Ostatní a vedlejší náklady</t>
  </si>
  <si>
    <t>01</t>
  </si>
  <si>
    <t>ON, VN</t>
  </si>
  <si>
    <t>Stavební objekt</t>
  </si>
  <si>
    <t>Sprchy</t>
  </si>
  <si>
    <t>D.1.1 - Architektonicko - stavební řešení</t>
  </si>
  <si>
    <t>02</t>
  </si>
  <si>
    <t>D.1.4.1 - Zdravotně technické instalace, větrání</t>
  </si>
  <si>
    <t>Celkem za stavbu</t>
  </si>
  <si>
    <t>CZK</t>
  </si>
  <si>
    <t>#POPS</t>
  </si>
  <si>
    <t>Popis stavby: 056_2024 - OPRAVA SPOLEČNÝCH SPRCH, KOLEJE JAK, BLOK C</t>
  </si>
  <si>
    <t>#POPO</t>
  </si>
  <si>
    <t>Popis objektu: 01 - Sprchy</t>
  </si>
  <si>
    <t>#POPR</t>
  </si>
  <si>
    <t>Popis rozpočtu: 01 - D.1.1 - Architektonicko - stavební řešení</t>
  </si>
  <si>
    <t>Popis rozpočtu: 02 - D.1.4.1 - Zdravotně technické instalace, větrání</t>
  </si>
  <si>
    <t>Popis objektu: 099 - Ostatní a vedlejší náklady</t>
  </si>
  <si>
    <t>Popis rozpočtu: 01 - ON, VN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</si>
  <si>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</si>
  <si>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</si>
  <si>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</si>
  <si>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</si>
  <si>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</si>
  <si>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</si>
  <si>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</si>
  <si>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</si>
  <si>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</si>
  <si>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</si>
  <si>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</si>
  <si>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</si>
  <si>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</si>
  <si>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</si>
  <si>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</si>
  <si>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</si>
  <si>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</si>
  <si>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</si>
  <si>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700B</t>
  </si>
  <si>
    <t>Demontáže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</si>
  <si>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</si>
  <si>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</si>
  <si>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</si>
  <si>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</si>
  <si>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</si>
  <si>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</si>
  <si>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</si>
  <si>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</si>
  <si>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</si>
  <si>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</si>
  <si>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735</t>
  </si>
  <si>
    <t>Otopná tělesa</t>
  </si>
  <si>
    <t>766</t>
  </si>
  <si>
    <t>Konstrukce truhlářské</t>
  </si>
  <si>
    <t>776</t>
  </si>
  <si>
    <t>Podlahy povlakové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</si>
  <si>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</si>
  <si>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</si>
  <si>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</si>
  <si>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</si>
  <si>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</si>
  <si>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</si>
  <si>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</si>
  <si>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</si>
  <si>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</si>
  <si>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</si>
  <si>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</si>
  <si>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</si>
  <si>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</si>
  <si>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</si>
  <si>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099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</si>
  <si>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</si>
  <si>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</si>
  <si>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</si>
  <si>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</si>
  <si>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</si>
  <si>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</si>
  <si>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</si>
  <si>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</si>
  <si>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</si>
  <si>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</si>
  <si>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</si>
  <si>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</si>
  <si>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</si>
  <si>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</si>
  <si>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</si>
  <si>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</si>
  <si>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</si>
  <si>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</si>
  <si>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</si>
  <si>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</si>
  <si>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</si>
  <si>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</si>
  <si>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</si>
  <si>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</si>
  <si>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</si>
  <si>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</si>
  <si>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</si>
  <si>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005121010R</t>
  </si>
  <si>
    <t>Vybudování zařízení staveniště</t>
  </si>
  <si>
    <t>Soubor</t>
  </si>
  <si>
    <t>RTS 24/ I</t>
  </si>
  <si>
    <t>Indiv</t>
  </si>
  <si>
    <t>VRN</t>
  </si>
  <si>
    <t>Běžná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</si>
  <si>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</si>
  <si>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</si>
  <si>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</si>
  <si>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</si>
  <si>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</si>
  <si>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</si>
  <si>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</si>
  <si>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</si>
  <si>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</si>
  <si>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</si>
  <si>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</si>
  <si>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</si>
  <si>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</si>
  <si>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</si>
  <si>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</si>
  <si>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</si>
  <si>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005241010R</t>
  </si>
  <si>
    <t xml:space="preserve">Dokumentace skutečného provedení </t>
  </si>
  <si>
    <t>POL99_8</t>
  </si>
  <si>
    <t>Náklady na vyhotovení dokumentace skutečného provedení stavby a její předání objednateli v požadované formě a požadovaném počtu.</t>
  </si>
  <si>
    <t>SUM</t>
  </si>
  <si>
    <t>END</t>
  </si>
  <si>
    <t>Položkový soupis prací a dodávek</t>
  </si>
  <si>
    <t>342255024R00</t>
  </si>
  <si>
    <t>Příčky z cihel a tvárnic nepálených příčky z příčkovek pórobetonových tloušťky 100 mm</t>
  </si>
  <si>
    <t>m2</t>
  </si>
  <si>
    <t>801-1</t>
  </si>
  <si>
    <t>Práce</t>
  </si>
  <si>
    <t>POL1_</t>
  </si>
  <si>
    <t>včetně pomocného lešení</t>
  </si>
  <si>
    <t>SPI</t>
  </si>
  <si>
    <t xml:space="preserve">1.NP - 5.NP : </t>
  </si>
  <si>
    <t>VV</t>
  </si>
  <si>
    <t>N09 : (0,15+0,4+0,4+0,4+0,25)*3*5</t>
  </si>
  <si>
    <t>(0,05+0,4+0,4+0,4+0,25)*3*5</t>
  </si>
  <si>
    <t>0,86*3*8*5</t>
  </si>
  <si>
    <t>342948111R00</t>
  </si>
  <si>
    <t>Kotvení příček ke konstrukci kotvami na hmoždinky</t>
  </si>
  <si>
    <t>m</t>
  </si>
  <si>
    <t>Včetně dodávky kotev a spojovacího materiálu.</t>
  </si>
  <si>
    <t>Včetně dodávky kotev i spojovacího materiálu.</t>
  </si>
  <si>
    <t>1.NP - 5.NP : 3*10*5</t>
  </si>
  <si>
    <t>601011131RT5</t>
  </si>
  <si>
    <t xml:space="preserve">Omítka stropů a podhledů z hotových směsí jednovrstvá, vápenocementová, hlazená, tloušťka vrstvy 10 mm,  </t>
  </si>
  <si>
    <t>po jednotlivých vrstvách</t>
  </si>
  <si>
    <t>Nanesení omítky, srovnání H-latí, (zavadnutí), navlhčení houbovým hladítkem, úprava povrchu špachtlí.</t>
  </si>
  <si>
    <t>Včetně pomocného lešení.</t>
  </si>
  <si>
    <t>N14 : 16,5*5</t>
  </si>
  <si>
    <t>602011131RT5</t>
  </si>
  <si>
    <t xml:space="preserve">Omítka stěn z hotových směsí jednovrstvá, vápenocementová, hlazená, tloušťka vrstvy 10 mm,  </t>
  </si>
  <si>
    <t>obvod místnosti : (3,32+4,94)*2*2,74*5</t>
  </si>
  <si>
    <t>-0,8*1,9*5</t>
  </si>
  <si>
    <t>-1,75*1,45*5</t>
  </si>
  <si>
    <t>ostění : (1,45+1,75+1,45)*0,18*5</t>
  </si>
  <si>
    <t>0,24*2,74*2*5</t>
  </si>
  <si>
    <t>dělící příčky : (0,15+0,1+0,15)*2,3*5</t>
  </si>
  <si>
    <t>(0,86+0,15+0,1+0,4+0,1+0,15+0,86)*2,3*6*5</t>
  </si>
  <si>
    <t>(0,86+0,15+0,1+0,25+0,96)*2,3*2*5</t>
  </si>
  <si>
    <t>(0,05+0,1+0,05)*2,3*5</t>
  </si>
  <si>
    <t>601011199R00</t>
  </si>
  <si>
    <t>Penetrace velmi savých minerálních podkladů zpevňující (lehké betony a staré omítky), stropů</t>
  </si>
  <si>
    <t>Odkaz na mn. položky pořadí 3 : 82,50000</t>
  </si>
  <si>
    <t>602011199R00</t>
  </si>
  <si>
    <t>Penetrace velmi savých minerálních podkladů zpevňující (lehké betony a staré omítky), stěn</t>
  </si>
  <si>
    <t>Odkaz na mn. položky pořadí 4 : 457,83750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</si>
  <si>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</si>
  <si>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</si>
  <si>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</si>
  <si>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1,75*1,45*5</t>
  </si>
  <si>
    <t>612403399RT2</t>
  </si>
  <si>
    <t>Hrubá výplň rýh ve stěnách, jakoukoliv maltou maltou ze suchých směsí  jakékoliv šířky</t>
  </si>
  <si>
    <t>801-4</t>
  </si>
  <si>
    <t>jakékoliv šířky rýhy,</t>
  </si>
  <si>
    <t>zahození rýh po ZTI : 0,15*9,6*5</t>
  </si>
  <si>
    <t>631416213RT1</t>
  </si>
  <si>
    <t>Mazanina betonová ze suché směsi tloušťky přes 120 do 240 mm pevnost v tlaku 25 MPa</t>
  </si>
  <si>
    <t>m3</t>
  </si>
  <si>
    <t>skl. R1 pískobeton (area) : 15,66*0,14*5</t>
  </si>
  <si>
    <t>632421130RU3</t>
  </si>
  <si>
    <t>Potěr ze suchých směsí cementová rychle tvrdnoucí podlahová hmota vyztužená vláknem, tloušťky 20 mm, včetně penetrace</t>
  </si>
  <si>
    <t>s rozprostřením a uhlazením</t>
  </si>
  <si>
    <t>včetně penetrace podkladu.</t>
  </si>
  <si>
    <t>skl. R1 vyrovnávací vrstva (area) : 15,66*5</t>
  </si>
  <si>
    <t>632421170R00</t>
  </si>
  <si>
    <t>Potěr ze suchých směsí cementová vyrovnávací podlahová hmota, tloušťky 60 mm, včetně penetrace</t>
  </si>
  <si>
    <t>Podlahová hmota k provádění vyrovnávacích a spádových vrstev, včetně penetrace podkladu.</t>
  </si>
  <si>
    <t>skl. R1 spádová vrstva (area) : 15,66*5</t>
  </si>
  <si>
    <t>941955001R00</t>
  </si>
  <si>
    <t>Lešení lehké pracovní pomocné pomocné, o výšce lešeňové podlahy do 1,2 m</t>
  </si>
  <si>
    <t>800-3</t>
  </si>
  <si>
    <t>1.NP - 5.NP : 16,5*5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</si>
  <si>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</si>
  <si>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</si>
  <si>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952902110R00</t>
  </si>
  <si>
    <t>Čištění budov zametáním v místnostech, chodbách, na schodišti a na půdě</t>
  </si>
  <si>
    <t>společné chodby a schodiště (odhad 5 podlaží x 10 dní) : 100*5*10</t>
  </si>
  <si>
    <t>962031143R00</t>
  </si>
  <si>
    <t>Bourání příček z tvárnic pórobetonových, tloušťky 100 mm</t>
  </si>
  <si>
    <t>801-3</t>
  </si>
  <si>
    <t>nebo vybourání otvorů průřezové plochy přes 4 m2 v příčkách, včetně pomocného lešení o výšce podlahy do 1900 mm a pro zatížení do 1,5 kPa  (150 kg/m2),</t>
  </si>
  <si>
    <t>B07 příčky mezi sprchami : (0,96+0,7+0,86+1+0,7+0,86+1+0,7+0,86+1+0,65+0,86)*2,25*5</t>
  </si>
  <si>
    <t>965042241R00</t>
  </si>
  <si>
    <t>Bourání podkladů pod dlažby nebo litých celistvých dlažeb a mazanin  betonových nebo z litého asfaltu, tloušťky přes 100 mm, plochy přes 4 m2</t>
  </si>
  <si>
    <t xml:space="preserve">1.NP - 5.NP B04 : </t>
  </si>
  <si>
    <t>sprchové kouty (area) : 0,84*7*0,2*5</t>
  </si>
  <si>
    <t>0,74*0,2*5</t>
  </si>
  <si>
    <t>podlaha mimo srchové kouty (area) : 9,05*0,16*5</t>
  </si>
  <si>
    <t>968061125R00</t>
  </si>
  <si>
    <t>Vyvěšení nebo zavěšení dřevěných křídel dveří, plochy do 2 m2</t>
  </si>
  <si>
    <t>kus</t>
  </si>
  <si>
    <t>oken, dveří a vrat, s uložením a opětovným zavěšením po provedení stavebních změn,</t>
  </si>
  <si>
    <t>B10 : 1*5</t>
  </si>
  <si>
    <t>978011191R00</t>
  </si>
  <si>
    <t>Otlučení omítek vápenných nebo vápenocementových vnitřních s vyškrabáním spár, s očištěním zdiva stropů, v rozsahu do 100 %</t>
  </si>
  <si>
    <t>B13 : 16,5*5</t>
  </si>
  <si>
    <t>978013191R00</t>
  </si>
  <si>
    <t>Otlučení omítek vápenných nebo vápenocementových vnitřních s vyškrabáním spár, s očištěním zdiva stěn, v rozsahu do 100 %</t>
  </si>
  <si>
    <t>stěny nad obkladem : (3,32+4,94)*2*0,45*5</t>
  </si>
  <si>
    <t>ostění - nika : (0,45+0,96+0,45)*0,24*5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</si>
  <si>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</si>
  <si>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</si>
  <si>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</si>
  <si>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na nebouraných stěnách : (0,96+0,9+0,9+0,9+0,9)*2,2*5</t>
  </si>
  <si>
    <t>(0,96+0,8+0,9+0,9+0,9)*2,2*5</t>
  </si>
  <si>
    <t>(2,36+1,04+0,24+0,24)*2,2*5</t>
  </si>
  <si>
    <t>-0,8*2*5</t>
  </si>
  <si>
    <t>(2,36+0,94)*2,2*5</t>
  </si>
  <si>
    <t>-1,75*1,3*5</t>
  </si>
  <si>
    <t>ostění : (1,3+1,75+1,3)*0,2*5</t>
  </si>
  <si>
    <t>999281111R00</t>
  </si>
  <si>
    <t xml:space="preserve">Přesun hmot pro opravy a údržbu objektů pro opravy a údržbu dosavadních objektů včetně vnějších plášťů  výšky do 25 m,  </t>
  </si>
  <si>
    <t>t</t>
  </si>
  <si>
    <t>Přesun hmot</t>
  </si>
  <si>
    <t>POL7_</t>
  </si>
  <si>
    <t>oborů 801, 803, 811 a 812</t>
  </si>
  <si>
    <t xml:space="preserve">Hmotnosti z položek s pořadovými čísly: : </t>
  </si>
  <si>
    <t xml:space="preserve">1,2,3,4,5,6,7,8,9,10,11,12,13,15, : </t>
  </si>
  <si>
    <t>Součet: : 54,62515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</si>
  <si>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</si>
  <si>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</si>
  <si>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</si>
  <si>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Odkaz na mn. položky pořadí 24 : 78,30000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</si>
  <si>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</si>
  <si>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</si>
  <si>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Odkaz na mn. položky pořadí 25 : 68,96750</t>
  </si>
  <si>
    <t>711141559RT1</t>
  </si>
  <si>
    <t xml:space="preserve">Provedení izolace proti zemní vlhkosti pásy přitavením vodorovná, 1 vrstva, bez dodávky izolačních pásů,  </t>
  </si>
  <si>
    <t>skl. R1 (area) : 15,66*5</t>
  </si>
  <si>
    <t>711142559RT1</t>
  </si>
  <si>
    <t xml:space="preserve">Provedení izolace proti zemní vlhkosti pásy přitavením svislá, 1 vrstva, bez dodávky izolačních pásů,  </t>
  </si>
  <si>
    <t>1.NP - 5.NP vytažení na stěny : (3,32+0,15+0,15+0,24+0,24)*0,35*5</t>
  </si>
  <si>
    <t>(4,94+0,96+0,25+0,1+0,15+0,86+0,86+0,15+0,1+0,4+0,1+0,15+0,86+0,86+0,15+0,1+0,4+0,1+0,15+0,86+0,86+0,15+0,1+0,4+0,1+0,15+0,86+0,86+0,05+0,1+0,05)*0,35*5</t>
  </si>
  <si>
    <t>(2,36+4,94+0,94+0,96+0,25+0,1+0,15+0,86+0,86+0,15+0,1+0,4+0,1+0,15+0,86+0,86+0,15+0,1+0,4+0,1+0,15+0,86+0,86+0,15+0,1+0,4+0,1+0,86+0,86)*0,35*5</t>
  </si>
  <si>
    <t>711191172RT2</t>
  </si>
  <si>
    <t>Provedení izolace proti zemní vlhkosti ostatní vodorovné uložení, ochranná textilie, 300 g/m2</t>
  </si>
  <si>
    <t>skl. R1 (area) ochranná vrstva : 15,66*5</t>
  </si>
  <si>
    <t>Koeficient separační vrstva: 1</t>
  </si>
  <si>
    <t>711191272RT2</t>
  </si>
  <si>
    <t>Provedení izolace proti zemní vlhkosti ostatní svislé uložení, ochranná textilie, 300 g/m2</t>
  </si>
  <si>
    <t>1.NP - 5.NP vytažení na stěny : (3,32+0,15+0,15+0,24+0,24)*0,2*5</t>
  </si>
  <si>
    <t>(4,94+0,96+0,25+0,1+0,15+0,86+0,86+0,15+0,1+0,4+0,1+0,15+0,86+0,86+0,15+0,1+0,4+0,1+0,15+0,86+0,86+0,15+0,1+0,4+0,1+0,15+0,86+0,86+0,05+0,1+0,05)*0,2*5</t>
  </si>
  <si>
    <t>(2,36+4,94+0,94+0,96+0,25+0,1+0,15+0,86+0,86+0,15+0,1+0,4+0,1+0,15+0,86+0,86+0,15+0,1+0,4+0,1+0,15+0,86+0,86+0,15+0,1+0,4+0,1+0,86+0,86)*0,2*5</t>
  </si>
  <si>
    <t>711212000RU1</t>
  </si>
  <si>
    <t>Izolace proti vodě nátěr podkladní pod hydroizolační stěrky</t>
  </si>
  <si>
    <t>Odkaz na mn. položky pořadí 29 : 442,05100</t>
  </si>
  <si>
    <t>711212002RT3</t>
  </si>
  <si>
    <t>Izolace proti vodě stěrka hydroizolační  proti zemní vlhkosti</t>
  </si>
  <si>
    <t>jednovrstvá</t>
  </si>
  <si>
    <t xml:space="preserve">stěny : </t>
  </si>
  <si>
    <t>obvod místnosti : (3,32+4,94)*2*2*5</t>
  </si>
  <si>
    <t>-1,75*1,1*5</t>
  </si>
  <si>
    <t>ostění : 0,24*2,74*2*5</t>
  </si>
  <si>
    <t>dělící příčky : (0,15+0,1+0,15)*2*5</t>
  </si>
  <si>
    <t>(0,86+0,15+0,1+0,4+0,1+0,15+0,86)*2*6*5</t>
  </si>
  <si>
    <t>(0,86+0,15+0,1+0,25+0,96)*2*2*5</t>
  </si>
  <si>
    <t>(0,05+0,1+0,05)*2*5</t>
  </si>
  <si>
    <t>711212601RT2</t>
  </si>
  <si>
    <t>Izolace proti vodě doplňky  těsnicí pás š.100 mm do spoje podlaha-stěna</t>
  </si>
  <si>
    <t>obvod místnosti : (3,32+4,94)*2*5</t>
  </si>
  <si>
    <t>dělící příčky : (0,15+0,1+0,15)*5</t>
  </si>
  <si>
    <t>(0,86+0,15+0,1+0,4+0,1+0,15+0,86)*6*5</t>
  </si>
  <si>
    <t>(0,86+0,15+0,1+0,25+0,96)*5</t>
  </si>
  <si>
    <t>(0,05+0,1+0,05)*5</t>
  </si>
  <si>
    <t>711212611RT2</t>
  </si>
  <si>
    <t>Izolace proti vodě doplňky  těsnicí pás šířky 100 mm do svislých koutů</t>
  </si>
  <si>
    <t>1.NP - 5.NP : 2*74*5</t>
  </si>
  <si>
    <t>62852265R</t>
  </si>
  <si>
    <t>Pás hydroizolační asfaltový tl = 4,0 mm; funkce: protiradonová, parobrzdná; nosná vložka: skelná tkanina; asfalt: modifikovaný; horní strana: minerální posyp; spodní strana: spalitelná fólie</t>
  </si>
  <si>
    <t>SPCM</t>
  </si>
  <si>
    <t>Specifikace</t>
  </si>
  <si>
    <t>POL3_</t>
  </si>
  <si>
    <t>Koeficient přeložení a prořez: 0,15</t>
  </si>
  <si>
    <t>998711103R00</t>
  </si>
  <si>
    <t>Přesun hmot pro izolace proti vodě svisle do 60 m</t>
  </si>
  <si>
    <t>50 m vodorovně měřeno od těžiště půdorysné plochy skládky do těžiště půdorysné plochy objektu</t>
  </si>
  <si>
    <t xml:space="preserve">22,23,24,25,26,27,28,29,30,31,32, : </t>
  </si>
  <si>
    <t>Součet: : 2,82002</t>
  </si>
  <si>
    <t>725001</t>
  </si>
  <si>
    <t>Demontáž a zpětná montáž nástěnných věšáků</t>
  </si>
  <si>
    <t xml:space="preserve">ks    </t>
  </si>
  <si>
    <t>Vlastní</t>
  </si>
  <si>
    <t>včetně spoj. mat.</t>
  </si>
  <si>
    <t>1.NP - 5.NP pozn. B02, N07 : 2*5</t>
  </si>
  <si>
    <t>725002</t>
  </si>
  <si>
    <t>Demontáž a zpětná montáž nástěnných dvojháčků</t>
  </si>
  <si>
    <t>1.NP - 5.NP pozn. B11, N13 : 14*5</t>
  </si>
  <si>
    <t>735111810R00</t>
  </si>
  <si>
    <t>Demontáž radiátorů litinových článkových</t>
  </si>
  <si>
    <t>800-731</t>
  </si>
  <si>
    <t>POL1_1</t>
  </si>
  <si>
    <t>1.NP - 5.NP pozn. B12, N02 : 23*0,18*5</t>
  </si>
  <si>
    <t>735127110R00</t>
  </si>
  <si>
    <t>Otopná tělesa ocelová článková doplňkové práce odpojení a připojení těles po nátěru</t>
  </si>
  <si>
    <t>Odkaz na mn. položky pořadí 36 : 20,70000</t>
  </si>
  <si>
    <t>735191910R00</t>
  </si>
  <si>
    <t>Ostatní opravy otopných těles napuštění vody do otopného systému včetně potrubí (bez kotle a ohříváků) otopných těles</t>
  </si>
  <si>
    <t>735192911R00</t>
  </si>
  <si>
    <t>Ostatní opravy otopných těles zpětná montáž otopných těles článkových litinových</t>
  </si>
  <si>
    <t>735494811R00</t>
  </si>
  <si>
    <t>Vypuštění vody z otopných soustav bez kotlů, ohříváků, zásobníků a nádrží</t>
  </si>
  <si>
    <t>( bez kotlů, ohříváků, zásobníků a nádrží )</t>
  </si>
  <si>
    <t>766661112R00</t>
  </si>
  <si>
    <t>Montáž dveřních křídel kompletizovaných otevíravých ,  , do ocelové nebo fošnové zárubně, jednokřídlových, šířky do 800 mm</t>
  </si>
  <si>
    <t>800-766</t>
  </si>
  <si>
    <t>T/01L : 1*5</t>
  </si>
  <si>
    <t>766664915R00</t>
  </si>
  <si>
    <t>Oprava dveřních křídel doplňkové práce pro opravu dveřních křídel  seříznutí dveřních křídel, kompletizovaných</t>
  </si>
  <si>
    <t>Odkaz na mn. položky pořadí 41 : 5,00000</t>
  </si>
  <si>
    <t>766670021R00</t>
  </si>
  <si>
    <t>Doplňky ke dveřním křídlům - montáž Montáž kliky a štítku</t>
  </si>
  <si>
    <t>54914591R</t>
  </si>
  <si>
    <t>kování stavební - prvek: kliky se štíty pro klíč; provedení Cr; pro dveře</t>
  </si>
  <si>
    <t>Odkaz na mn. položky pořadí 43 : 5,00000</t>
  </si>
  <si>
    <t>T/01L</t>
  </si>
  <si>
    <t>Dveře vnitřní HPL 800/1970 mm, techn. specifikace a příslušenství dle výpisu truhl. výrobků</t>
  </si>
  <si>
    <t>998766103R00</t>
  </si>
  <si>
    <t>Přesun hmot pro konstrukce truhlářské v objektech výšky do 24 m</t>
  </si>
  <si>
    <t>50 m vodorovně</t>
  </si>
  <si>
    <t xml:space="preserve">44,45, : </t>
  </si>
  <si>
    <t>Součet: : 0,09875</t>
  </si>
  <si>
    <t>776421300R00</t>
  </si>
  <si>
    <t>Lepení soklíků PVC a napojení krytiny na stěnu ukončení krytiny u stěny fabionem do v. 100 mm</t>
  </si>
  <si>
    <t>800-775</t>
  </si>
  <si>
    <t>včetně vytažení a nalepení povlakové krytiny na stěnu, včetně dodávky fabionové lišty</t>
  </si>
  <si>
    <t xml:space="preserve">1.Np - 5.NP : </t>
  </si>
  <si>
    <t>obvod místnosti : (3,32+4,94+0,24)*2*5</t>
  </si>
  <si>
    <t>-0,8*5</t>
  </si>
  <si>
    <t>776521110R00</t>
  </si>
  <si>
    <t xml:space="preserve">Lepení povlakových podlah z plastů  Lepení povlakových podlah z plastů - pásy z PVC, montáž,  </t>
  </si>
  <si>
    <t>776521110xxx</t>
  </si>
  <si>
    <t>Lepení povlakových podlah z plastů  Lepení povlakových podlah z plastů - pásy Lepení pásů PVC na stěny, na lepidlo V7508</t>
  </si>
  <si>
    <t>283424021x</t>
  </si>
  <si>
    <t>Lišta podlahová fabion z měkčeného PVC</t>
  </si>
  <si>
    <t>redukční klínek</t>
  </si>
  <si>
    <t>Odkaz na mn. položky pořadí 47 : 290,60000</t>
  </si>
  <si>
    <t>Koeficient prořez: 0,1</t>
  </si>
  <si>
    <t>28416032.Ax</t>
  </si>
  <si>
    <t>Podlahovina vinylová v rolích,heterogenní tl. 2,0 mm, vhodná do trvale mokrých prostor, protiskluzná, R10/B</t>
  </si>
  <si>
    <t>Odkaz na mn. položky pořadí 48 : 78,30000</t>
  </si>
  <si>
    <t>Odkaz na mn. položky pořadí 49 : 363,75100</t>
  </si>
  <si>
    <t>998776103R00</t>
  </si>
  <si>
    <t>Přesun hmot pro podlahy povlakové v objektech výšky do 24 m</t>
  </si>
  <si>
    <t>vodorovně do 50 m</t>
  </si>
  <si>
    <t xml:space="preserve">47,48,49,50,51, : </t>
  </si>
  <si>
    <t>Součet: : 1,50676</t>
  </si>
  <si>
    <t>735193011R00</t>
  </si>
  <si>
    <t>Čištění otopných těles kartáčem</t>
  </si>
  <si>
    <t>1.NP - 5.NP : 1*5</t>
  </si>
  <si>
    <t>783201811R00</t>
  </si>
  <si>
    <t>Odstranění nátěrů z kovových doplňk.konstrukcí oškrabáním</t>
  </si>
  <si>
    <t>800-783</t>
  </si>
  <si>
    <t>zárubně pozn.B09 : 1,2*5</t>
  </si>
  <si>
    <t>783222921R00</t>
  </si>
  <si>
    <t>Údržba nátěrů doplňkových konstrukcí, syntetické dvojnásobné, hladký povrch</t>
  </si>
  <si>
    <t>na vzduchu schnoucích</t>
  </si>
  <si>
    <t>zárubně pozn.N10 : 1,2*5</t>
  </si>
  <si>
    <t>783322220R00</t>
  </si>
  <si>
    <t>Nátěry otopných těles syntetické ocelových radiátorrů článkových, dvojnásobné s 1 x emailováním</t>
  </si>
  <si>
    <t>783401811R00</t>
  </si>
  <si>
    <t>Odstranění starých nátěrů z potrubí a armatur potrubí, do DN 50 mm</t>
  </si>
  <si>
    <t>(0,6+2,7)*2*5</t>
  </si>
  <si>
    <t>783424140R00</t>
  </si>
  <si>
    <t>Nátěry potrubí a armatur syntetické potrubí, do DN 50 mm, dvojnásobné se základním nátěrem</t>
  </si>
  <si>
    <t>na vzduchu schnoucí</t>
  </si>
  <si>
    <t>Odkaz na mn. položky pořadí 57 : 33,00000</t>
  </si>
  <si>
    <t>784191201R00</t>
  </si>
  <si>
    <t>Příprava povrchu Penetrace (napouštění) podkladu disperzní, jednonásobná</t>
  </si>
  <si>
    <t>800-784</t>
  </si>
  <si>
    <t>Odkaz na mn. položky pořadí 60 : 119,67000</t>
  </si>
  <si>
    <t>784195212R00</t>
  </si>
  <si>
    <t>Malby z malířských směsí otěruvzdorných,  , bělost 82 %, dvojnásobné</t>
  </si>
  <si>
    <t>strop : 16,5*5</t>
  </si>
  <si>
    <t>979011111R00</t>
  </si>
  <si>
    <t>Svislá doprava suti a vybouraných hmot za prvé podlaží nad nebo pod základním podlažím</t>
  </si>
  <si>
    <t>Přesun suti</t>
  </si>
  <si>
    <t>POL8_</t>
  </si>
  <si>
    <t xml:space="preserve">Demontážní hmotnosti z položek s pořadovými čísly: : </t>
  </si>
  <si>
    <t xml:space="preserve">15,16,18,19,20,36, : </t>
  </si>
  <si>
    <t>Součet: : 60,23611</t>
  </si>
  <si>
    <t>979011121R00</t>
  </si>
  <si>
    <t>Svislá doprava suti a vybouraných hmot příplatek za každé další podlaží</t>
  </si>
  <si>
    <t>Součet: : 180,70834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</si>
  <si>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</si>
  <si>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</si>
  <si>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</si>
  <si>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</si>
  <si>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</si>
  <si>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421,65280</t>
  </si>
  <si>
    <t>979082111R00</t>
  </si>
  <si>
    <t>Vnitrostaveništní doprava suti a vybouraných hmot do 10 m</t>
  </si>
  <si>
    <t>979999998R00</t>
  </si>
  <si>
    <t>Poplatek za recyklaci, suti s 5 % příměsi dřeva, plastu apod. ,  , skupina 17 01 07 z Katalogu odpadů</t>
  </si>
  <si>
    <t>722170801R00</t>
  </si>
  <si>
    <t>Demontáž potrubí z trubek z PH tlakových do D 32 mm</t>
  </si>
  <si>
    <t>800-721</t>
  </si>
  <si>
    <t>Odkaz na mn. položky pořadí 33 : 34,50000</t>
  </si>
  <si>
    <t>Odkaz na mn. položky pořadí 34 : 6,90000</t>
  </si>
  <si>
    <t>Odkaz na mn. položky pořadí 35 : 8,05000</t>
  </si>
  <si>
    <t>Odkaz na mn. položky pořadí 32 : 46,00000</t>
  </si>
  <si>
    <t>722290823R00</t>
  </si>
  <si>
    <t>Vnitrostaveništní přemístění vybouraných hmot svislé, v objektech výšky přes 12 do 24 m</t>
  </si>
  <si>
    <t>vodorovně do 100 m,</t>
  </si>
  <si>
    <t>728614860R00</t>
  </si>
  <si>
    <t>Demontáž ventilátorů axiálních nízkotlakých střešního, do průměru d 200 mm</t>
  </si>
  <si>
    <t>800-728</t>
  </si>
  <si>
    <t>733170804R00</t>
  </si>
  <si>
    <t>Demontáž potrubí z plastových trubek přes D 25 mm do D 50 mm</t>
  </si>
  <si>
    <t>Odkaz na mn. položky pořadí 21 : 53,76250</t>
  </si>
  <si>
    <t>733170807R00</t>
  </si>
  <si>
    <t>Demontáž potrubí z plastových trubek přes D 50 mm do D 90 mm</t>
  </si>
  <si>
    <t>Odkaz na mn. položky pořadí 22 : 31,33750</t>
  </si>
  <si>
    <t>734200822R00</t>
  </si>
  <si>
    <t>Demontáž závitových armatur se dvěma závity, přes 1/2 do G 1"</t>
  </si>
  <si>
    <t>229880083R00</t>
  </si>
  <si>
    <t>Demontáž napájecí jednotky</t>
  </si>
  <si>
    <t>721210812R0019</t>
  </si>
  <si>
    <t>Demontáž podlahové vpusti</t>
  </si>
  <si>
    <t>5*5</t>
  </si>
  <si>
    <t>725840850R006</t>
  </si>
  <si>
    <t>Demontáž sprchových hlavic a souprav</t>
  </si>
  <si>
    <t>979981101R00</t>
  </si>
  <si>
    <t>Odvoz a likvidace suti bez příměsí - kontejnerem do 3 t</t>
  </si>
  <si>
    <t>POL1_7</t>
  </si>
  <si>
    <t>910T01</t>
  </si>
  <si>
    <t>Hzs-nezměřitelné stavební práce a přípomoci</t>
  </si>
  <si>
    <t>h</t>
  </si>
  <si>
    <t>971033351R00</t>
  </si>
  <si>
    <t>Vybourání otvorů ve zdivu cihelném z jakýchkoliv cihel pálených  na jakoukoliv maltu vápenou nebo vápenocementovou, plochy do 0,09 m2, tloušťky do 450 mm</t>
  </si>
  <si>
    <t>základovém nebo nadzákladovém,</t>
  </si>
  <si>
    <t>Včetně pomocného lešení o výšce podlahy do 1900 mm a pro zatížení do 1,5 kPa  (150 kg/m2).</t>
  </si>
  <si>
    <t>5</t>
  </si>
  <si>
    <t>971033431R00</t>
  </si>
  <si>
    <t>Vybourání otvorů ve zdivu cihelném z jakýchkoliv cihel pálených  na jakoukoliv maltu vápenou nebo vápenocementovou, plochy do 0,25 m2, tloušťky do 150 mm</t>
  </si>
  <si>
    <t>2*5</t>
  </si>
  <si>
    <t>974031144R00</t>
  </si>
  <si>
    <t>Vysekání rýh v jakémkoliv zdivu cihelném v ploše  do hloubky 70 mm, šířky do 150 mm</t>
  </si>
  <si>
    <t>(46+34,5+6,9+8,05)/2</t>
  </si>
  <si>
    <t>979011311RT1</t>
  </si>
  <si>
    <t>Svislá doprava suti a vybouraných hmot shozem s naložením suti do shozu</t>
  </si>
  <si>
    <t>979990101R00</t>
  </si>
  <si>
    <t>Poplatek za uložení směsi betonu a cihel skupina 170101 a 170102</t>
  </si>
  <si>
    <t>RTS 23/ II</t>
  </si>
  <si>
    <t>979093111R00</t>
  </si>
  <si>
    <t>Uložení suti na skládku bez zhutnění</t>
  </si>
  <si>
    <t>800-6</t>
  </si>
  <si>
    <t>s hrubým urovnáním,</t>
  </si>
  <si>
    <t>721170965R00</t>
  </si>
  <si>
    <t>Opravy odpadního potrubí novodurového propojení dosavadního potrubí PVC, D 110 mm</t>
  </si>
  <si>
    <t>Včetně pomocného lešení o výšce podlahy do 1900 mm a pro zatížení do 1,5 kPa.</t>
  </si>
  <si>
    <t>721176103R00</t>
  </si>
  <si>
    <t>Potrubí HT připojovací vnější průměr D 50 mm, tloušťka stěny 1,8 mm, DN 50</t>
  </si>
  <si>
    <t>včetně tvarovek, objímek. Bez zednických výpomocí.</t>
  </si>
  <si>
    <t>Potrubí včetně tvarovek. Bez zednických výpomocí.</t>
  </si>
  <si>
    <t>(1,4+1,3+1,8+1,8+0,5+1,2+0,4+0,7+0,25)*1,15*5</t>
  </si>
  <si>
    <t>721176104R00</t>
  </si>
  <si>
    <t>Potrubí HT připojovací vnější průměr D 75 mm, tloušťka stěny 1,9 mm, DN 70</t>
  </si>
  <si>
    <t>(2,6+2,25+0,6)*1,15*5</t>
  </si>
  <si>
    <t>721194104R00</t>
  </si>
  <si>
    <t>Zřízení přípojek na potrubí D 40 mm, materiál ve specifikaci</t>
  </si>
  <si>
    <t>vyvedení a upevnění odpadních výpustek,</t>
  </si>
  <si>
    <t>Odkaz na mn. položky pořadí 27 : 40,00000</t>
  </si>
  <si>
    <t>Odkaz na mn. položky pořadí 28 : 5,00000</t>
  </si>
  <si>
    <t>721213011R00</t>
  </si>
  <si>
    <t>Montáž sprchového odtokového žlabu bez zálivky betonem</t>
  </si>
  <si>
    <t>Bez dodávky betonu. Bez hydroizolace.</t>
  </si>
  <si>
    <t>721290111R00</t>
  </si>
  <si>
    <t>Zkouška těsnosti kanalizace v objektech vodou, DN 125</t>
  </si>
  <si>
    <t>429727830R45</t>
  </si>
  <si>
    <t>Mřížka pro nerez vpusti, 102x102 mm, nerez</t>
  </si>
  <si>
    <t>55231802R1</t>
  </si>
  <si>
    <t>Žlab sprchový nerezový se sifonem, dl. 750 mm</t>
  </si>
  <si>
    <t>721223424RT169</t>
  </si>
  <si>
    <t>Vpusť podlahová, 13 x 13 cm, DN 40, boční napojení</t>
  </si>
  <si>
    <t>998721103R00</t>
  </si>
  <si>
    <t>Přesun hmot pro vnitřní kanalizaci v objektech výšky do 24 m</t>
  </si>
  <si>
    <t>50 m vodorovně, měřeno od těžiště půdorysné plochy skládky do těžiště půdorysné plochy objektu</t>
  </si>
  <si>
    <t>722172913R00</t>
  </si>
  <si>
    <t>Opravy vodovodního potrubí z plastových trubek propojení plastového potrubí polyfuzí, D 25 mm</t>
  </si>
  <si>
    <t>722172914R00</t>
  </si>
  <si>
    <t>Opravy vodovodního potrubí z plastových trubek propojení plastového potrubí polyfuzí, D 32 mm</t>
  </si>
  <si>
    <t>722178711R00</t>
  </si>
  <si>
    <t>Potrubí vícevrstvé PP-RCT/ PP-RCT+BF/ PP-RCT, D 20 mm, s 2,8 mm, S 3,2, polyfúzně svařované</t>
  </si>
  <si>
    <t>včetně tvarovek, bez zednických výpomocí</t>
  </si>
  <si>
    <t>SV : 4*1,15*5</t>
  </si>
  <si>
    <t>TV : 4*1,15*5</t>
  </si>
  <si>
    <t>722178712R00</t>
  </si>
  <si>
    <t>Potrubí vícevrstvé PP-RCT/ PP-RCT+BF/ PP-RCT, D 25 mm, s 3,5 mm, S 3,2, polyfúzně svařované</t>
  </si>
  <si>
    <t>Potrubí včetně tvarovek a zednických výpomocí.</t>
  </si>
  <si>
    <t>TV : (2+1)*1,15*5</t>
  </si>
  <si>
    <t>SV : (2+1)*1,15*5</t>
  </si>
  <si>
    <t>722178713R00</t>
  </si>
  <si>
    <t>Potrubí vícevrstvé PP-RCT/ PP-RCT+BF/ PP-RCT, D 32 mm, s 4,4 mm, S 3,2, polyfúzně svařované</t>
  </si>
  <si>
    <t>TV x počet pater : 0,6*5*1,15</t>
  </si>
  <si>
    <t>SV x počet pater : 0,6*5*1,15</t>
  </si>
  <si>
    <t>722178714R00</t>
  </si>
  <si>
    <t>Potrubí vícevrstvé PP-RCT/ PP-RCT+BF/ PP-RCT, D 40 mm, s 5,5 mm, S 3,2, polyfúzně svařované</t>
  </si>
  <si>
    <t>SV : 0,7*1,15*5</t>
  </si>
  <si>
    <t>TV : 0,7*1,15*5</t>
  </si>
  <si>
    <t>722181213RT8</t>
  </si>
  <si>
    <t>Izolace vodovodního potrubí návleková z trubic z pěnového polyetylenu, tloušťka stěny 13 mm, d 25 mm</t>
  </si>
  <si>
    <t>V položce je kalkulována dodávka izolační trubice, spon a lepicí pásky.</t>
  </si>
  <si>
    <t>722181213RU2</t>
  </si>
  <si>
    <t>Izolace vodovodního potrubí návleková z trubic z pěnového polyetylenu, tloušťka stěny 13 mm, d 35 mm</t>
  </si>
  <si>
    <t>722181213RZ6</t>
  </si>
  <si>
    <t>Izolace vodovodního potrubí návleková z trubic z pěnového polyetylenu, tloušťka stěny 13 mm, d 20 mm</t>
  </si>
  <si>
    <t>4*1,15*5</t>
  </si>
  <si>
    <t>5*5*1,15</t>
  </si>
  <si>
    <t>722190901R00</t>
  </si>
  <si>
    <t>Uzavření nebo otevření vodovodního potrubí při opravě</t>
  </si>
  <si>
    <t>včetně vypuštění a napuštění,</t>
  </si>
  <si>
    <t>2*2*5</t>
  </si>
  <si>
    <t>722238314R00</t>
  </si>
  <si>
    <t>Ventil uzavírací přímý ventil, vnitřní-vnitřní závit, DN 25, PN 10, mosaz</t>
  </si>
  <si>
    <t>TV : 5</t>
  </si>
  <si>
    <t>SV : 5</t>
  </si>
  <si>
    <t>722238315R00</t>
  </si>
  <si>
    <t>Ventil uzavírací přímý ventil, vnitřní-vnitřní závit, DN 32, PN 10, mosaz</t>
  </si>
  <si>
    <t>722239103R00</t>
  </si>
  <si>
    <t>Montáž armatury závitové se dvěma závity G 1"</t>
  </si>
  <si>
    <t>Odkaz na mn. položky pořadí 40 : 10,00000</t>
  </si>
  <si>
    <t>722239104R00</t>
  </si>
  <si>
    <t>Montáž armatury závitové se dvěma závity G 5/4"</t>
  </si>
  <si>
    <t>Odkaz na mn. položky pořadí 41 : 10,00000</t>
  </si>
  <si>
    <t>722280106R00</t>
  </si>
  <si>
    <t>Tlakové zkoušky vodovodního potrubí do DN 32</t>
  </si>
  <si>
    <t>Včetně dodávky vody, uzavření a zabezpečení konců potrubí.</t>
  </si>
  <si>
    <t>722290234R00</t>
  </si>
  <si>
    <t>Proplach a dezinfekce vodovodního potrubí do DN 80</t>
  </si>
  <si>
    <t>Včetně dodání desinfekčního prostředku.</t>
  </si>
  <si>
    <t>998722103R00</t>
  </si>
  <si>
    <t>Přesun hmot pro vnitřní vodovod v objektech výšky do 24 m</t>
  </si>
  <si>
    <t>725849205R00</t>
  </si>
  <si>
    <t>Montáž baterie sprchové podomítkové</t>
  </si>
  <si>
    <t>Odkaz na mn. položky pořadí 52 : 40,00000</t>
  </si>
  <si>
    <t>725849302R00</t>
  </si>
  <si>
    <t>Montáž baterie sprchové držáku sprchy</t>
  </si>
  <si>
    <t>Odkaz na mn. položky pořadí 53 : 5,00000</t>
  </si>
  <si>
    <t>725849302R001</t>
  </si>
  <si>
    <t>Montáž sprchové hlavice</t>
  </si>
  <si>
    <t>Odkaz na mn. položky pořadí 54 : 35,00000</t>
  </si>
  <si>
    <t>55102012R566</t>
  </si>
  <si>
    <t>Ovládání dálkové pro nastavení parametrů radarových splachovačů</t>
  </si>
  <si>
    <t>55143400R44</t>
  </si>
  <si>
    <t>Podomítkový vývod</t>
  </si>
  <si>
    <t>55143410R56</t>
  </si>
  <si>
    <t>Ovládání sprch se směšovací baterií pro teplou a studenou vodu, 24V</t>
  </si>
  <si>
    <t>55144163R96</t>
  </si>
  <si>
    <t>Sprchová sada 3-dílná, ruční sprcha  hadice, držák na stěnu</t>
  </si>
  <si>
    <t>55145352R116</t>
  </si>
  <si>
    <t>Antivandalová sprchová hlavice s nastavením úhlu výtoku</t>
  </si>
  <si>
    <t>35</t>
  </si>
  <si>
    <t>55146000R88</t>
  </si>
  <si>
    <t>Napájecí zdroj 230V AC/24V DC, 60 W, max. 9 ventilů, 4x servo</t>
  </si>
  <si>
    <t>998725103R00</t>
  </si>
  <si>
    <t>Přesun hmot pro zařizovací předměty v objektech výšky do 24 m</t>
  </si>
  <si>
    <t>728614612R00</t>
  </si>
  <si>
    <t>Montáž axiálního nízkotlakého ventilátoru nástěnného, do průměru d 200 mm</t>
  </si>
  <si>
    <t>42911714R8</t>
  </si>
  <si>
    <t>Ventilátor axiální, 203 mm, napětí 230V, 50 Hz, 31 W</t>
  </si>
  <si>
    <t>998728103R00</t>
  </si>
  <si>
    <t>Přesun hmot pro vzduchotechniku v objektech výšky do 24 m</t>
  </si>
  <si>
    <t>650617153R001</t>
  </si>
  <si>
    <t>Montáž napájecího zdroje</t>
  </si>
  <si>
    <t>Odkaz na mn. položky pořadí 55 : 5,00000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</si>
</sst>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16" fillId="0" borderId="43" xfId="0" applyNumberFormat="1" applyFont="1" applyBorder="1" applyAlignment="1">
      <alignment horizontal="left" vertical="top" wrapText="1"/>
    </xf>
    <xf numFmtId="0" fontId="8" fillId="0" borderId="18" xfId="0" applyFont="1" applyBorder="1" applyAlignment="1">
      <alignment horizontal="center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4" t="s">
        <v>39</v>
      </c>
      <c r="B2" s="74"/>
      <c r="C2" s="74"/>
      <c r="D2" s="74"/>
      <c r="E2" s="74"/>
      <c r="F2" s="74"/>
      <c r="G2" s="74"/>
    </row>
  </sheetData>
  <sheetProtection algorithmName="SHA-512" hashValue="77hVjGNdGNj9yaQM54nNNztYXYvF8MRWK0PAPBAWjBmwI5jrDtj8AbP60w5S9jBiYjlVoDf+i4f0hYamoSxP1g==" saltValue="FbvHffTolMLzr9TLvmqwC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5"/>
  <sheetViews>
    <sheetView showGridLines="0" tabSelected="1" topLeftCell="B1" zoomScaleNormal="100" zoomScaleSheetLayoutView="75" workbookViewId="0">
      <selection activeCell="D14" sqref="D14:G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5" t="s">
        <v>41</v>
      </c>
      <c r="C1" s="76"/>
      <c r="D1" s="76"/>
      <c r="E1" s="76"/>
      <c r="F1" s="76"/>
      <c r="G1" s="76"/>
      <c r="H1" s="76"/>
      <c r="I1" s="76"/>
      <c r="J1" s="77"/>
    </row>
    <row r="2" spans="1:15" ht="36" customHeight="1" x14ac:dyDescent="0.2">
      <c r="A2" s="2"/>
      <c r="B2" s="106" t="s">
        <v>22</v>
      </c>
      <c r="C2" s="107"/>
      <c r="D2" s="108" t="s">
        <v>44</v>
      </c>
      <c r="E2" s="109" t="s">
        <v>45</v>
      </c>
      <c r="F2" s="110"/>
      <c r="G2" s="110"/>
      <c r="H2" s="110"/>
      <c r="I2" s="110"/>
      <c r="J2" s="111"/>
      <c r="O2" s="1"/>
    </row>
    <row r="3" spans="1:15" ht="27" hidden="1" customHeight="1" x14ac:dyDescent="0.2">
      <c r="A3" s="2"/>
      <c r="B3" s="112"/>
      <c r="C3" s="107"/>
      <c r="D3" s="113"/>
      <c r="E3" s="114"/>
      <c r="F3" s="115"/>
      <c r="G3" s="115"/>
      <c r="H3" s="115"/>
      <c r="I3" s="115"/>
      <c r="J3" s="116"/>
    </row>
    <row r="4" spans="1:15" ht="23.25" customHeight="1" x14ac:dyDescent="0.2">
      <c r="A4" s="2"/>
      <c r="B4" s="117"/>
      <c r="C4" s="118"/>
      <c r="D4" s="119"/>
      <c r="E4" s="120"/>
      <c r="F4" s="120"/>
      <c r="G4" s="120"/>
      <c r="H4" s="120"/>
      <c r="I4" s="120"/>
      <c r="J4" s="121"/>
    </row>
    <row r="5" spans="1:15" ht="24" customHeight="1" x14ac:dyDescent="0.2">
      <c r="A5" s="2"/>
      <c r="B5" s="31" t="s">
        <v>42</v>
      </c>
      <c r="D5" s="122" t="s">
        <v>46</v>
      </c>
      <c r="E5" s="89"/>
      <c r="F5" s="89"/>
      <c r="G5" s="89"/>
      <c r="H5" s="18" t="s">
        <v>40</v>
      </c>
      <c r="I5" s="126" t="s">
        <v>50</v>
      </c>
      <c r="J5" s="8"/>
    </row>
    <row r="6" spans="1:15" ht="15.75" customHeight="1" x14ac:dyDescent="0.2">
      <c r="A6" s="2"/>
      <c r="B6" s="28"/>
      <c r="C6" s="55"/>
      <c r="D6" s="123" t="s">
        <v>47</v>
      </c>
      <c r="E6" s="90"/>
      <c r="F6" s="90"/>
      <c r="G6" s="90"/>
      <c r="H6" s="18" t="s">
        <v>34</v>
      </c>
      <c r="I6" s="126" t="s">
        <v>51</v>
      </c>
      <c r="J6" s="8"/>
    </row>
    <row r="7" spans="1:15" ht="15.75" customHeight="1" x14ac:dyDescent="0.2">
      <c r="A7" s="2"/>
      <c r="B7" s="29"/>
      <c r="C7" s="56"/>
      <c r="D7" s="125" t="s">
        <v>49</v>
      </c>
      <c r="E7" s="124" t="s">
        <v>48</v>
      </c>
      <c r="F7" s="91"/>
      <c r="G7" s="9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262" t="s">
        <v>43</v>
      </c>
      <c r="E14" s="262"/>
      <c r="F14" s="262"/>
      <c r="G14" s="262"/>
      <c r="H14" s="45"/>
      <c r="I14" s="44"/>
      <c r="J14" s="46"/>
    </row>
    <row r="15" spans="1:15" ht="32.25" customHeight="1" x14ac:dyDescent="0.2">
      <c r="A15" s="2"/>
      <c r="B15" s="35" t="s">
        <v>32</v>
      </c>
      <c r="C15" s="59"/>
      <c r="D15" s="54"/>
      <c r="E15" s="84"/>
      <c r="F15" s="84"/>
      <c r="G15" s="85"/>
      <c r="H15" s="85"/>
      <c r="I15" s="85" t="s">
        <v>29</v>
      </c>
      <c r="J15" s="86"/>
    </row>
    <row r="16" spans="1:15" ht="23.25" customHeight="1" x14ac:dyDescent="0.2">
      <c r="A16" s="194" t="s">
        <v>24</v>
      </c>
      <c r="B16" s="38" t="s">
        <v>24</v>
      </c>
      <c r="C16" s="60"/>
      <c r="D16" s="61"/>
      <c r="E16" s="81"/>
      <c r="F16" s="82"/>
      <c r="G16" s="81"/>
      <c r="H16" s="82"/>
      <c r="I16" s="81">
        <f>SUMIF(F59:F81,A16,I59:I81)+SUMIF(F59:F81,"PSU",I59:I81)</f>
        <v>0</v>
      </c>
      <c r="J16" s="83"/>
    </row>
    <row r="17" spans="1:10" ht="23.25" customHeight="1" x14ac:dyDescent="0.2">
      <c r="A17" s="194" t="s">
        <v>25</v>
      </c>
      <c r="B17" s="38" t="s">
        <v>25</v>
      </c>
      <c r="C17" s="60"/>
      <c r="D17" s="61"/>
      <c r="E17" s="81"/>
      <c r="F17" s="82"/>
      <c r="G17" s="81"/>
      <c r="H17" s="82"/>
      <c r="I17" s="81">
        <f>SUMIF(F59:F81,A17,I59:I81)</f>
        <v>0</v>
      </c>
      <c r="J17" s="83"/>
    </row>
    <row r="18" spans="1:10" ht="23.25" customHeight="1" x14ac:dyDescent="0.2">
      <c r="A18" s="194" t="s">
        <v>26</v>
      </c>
      <c r="B18" s="38" t="s">
        <v>26</v>
      </c>
      <c r="C18" s="60"/>
      <c r="D18" s="61"/>
      <c r="E18" s="81"/>
      <c r="F18" s="82"/>
      <c r="G18" s="81"/>
      <c r="H18" s="82"/>
      <c r="I18" s="81">
        <f>SUMIF(F59:F81,A18,I59:I81)</f>
        <v>0</v>
      </c>
      <c r="J18" s="83"/>
    </row>
    <row r="19" spans="1:10" ht="23.25" customHeight="1" x14ac:dyDescent="0.2">
      <c r="A19" s="194" t="s">
        <v>117</v>
      </c>
      <c r="B19" s="38" t="s">
        <v>27</v>
      </c>
      <c r="C19" s="60"/>
      <c r="D19" s="61"/>
      <c r="E19" s="81"/>
      <c r="F19" s="82"/>
      <c r="G19" s="81"/>
      <c r="H19" s="82"/>
      <c r="I19" s="81">
        <f>SUMIF(F59:F81,A19,I59:I81)</f>
        <v>0</v>
      </c>
      <c r="J19" s="83"/>
    </row>
    <row r="20" spans="1:10" ht="23.25" customHeight="1" x14ac:dyDescent="0.2">
      <c r="A20" s="194" t="s">
        <v>118</v>
      </c>
      <c r="B20" s="38" t="s">
        <v>28</v>
      </c>
      <c r="C20" s="60"/>
      <c r="D20" s="61"/>
      <c r="E20" s="81"/>
      <c r="F20" s="82"/>
      <c r="G20" s="81"/>
      <c r="H20" s="82"/>
      <c r="I20" s="81">
        <f>SUMIF(F59:F81,A20,I59:I81)</f>
        <v>0</v>
      </c>
      <c r="J20" s="83"/>
    </row>
    <row r="21" spans="1:10" ht="23.25" customHeight="1" x14ac:dyDescent="0.2">
      <c r="A21" s="2"/>
      <c r="B21" s="48" t="s">
        <v>29</v>
      </c>
      <c r="C21" s="62"/>
      <c r="D21" s="63"/>
      <c r="E21" s="87"/>
      <c r="F21" s="88"/>
      <c r="G21" s="87"/>
      <c r="H21" s="88"/>
      <c r="I21" s="87">
        <f>SUM(I16:J20)</f>
        <v>0</v>
      </c>
      <c r="J21" s="97"/>
    </row>
    <row r="22" spans="1:10" ht="33" customHeight="1" x14ac:dyDescent="0.2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0"/>
      <c r="D23" s="61"/>
      <c r="E23" s="65">
        <v>12</v>
      </c>
      <c r="F23" s="39" t="s">
        <v>0</v>
      </c>
      <c r="G23" s="95">
        <f>ZakladDPHSniVypocet</f>
        <v>0</v>
      </c>
      <c r="H23" s="96"/>
      <c r="I23" s="9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0"/>
      <c r="D24" s="61"/>
      <c r="E24" s="65">
        <f>SazbaDPH1</f>
        <v>12</v>
      </c>
      <c r="F24" s="39" t="s">
        <v>0</v>
      </c>
      <c r="G24" s="93">
        <f>A23</f>
        <v>0</v>
      </c>
      <c r="H24" s="94"/>
      <c r="I24" s="9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0"/>
      <c r="D25" s="61"/>
      <c r="E25" s="65">
        <v>21</v>
      </c>
      <c r="F25" s="39" t="s">
        <v>0</v>
      </c>
      <c r="G25" s="95">
        <f>ZakladDPHZaklVypocet</f>
        <v>0</v>
      </c>
      <c r="H25" s="96"/>
      <c r="I25" s="9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6"/>
      <c r="D26" s="54"/>
      <c r="E26" s="67">
        <f>SazbaDPH2</f>
        <v>21</v>
      </c>
      <c r="F26" s="30" t="s">
        <v>0</v>
      </c>
      <c r="G26" s="78">
        <f>A25</f>
        <v>0</v>
      </c>
      <c r="H26" s="79"/>
      <c r="I26" s="7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8"/>
      <c r="D27" s="69"/>
      <c r="E27" s="68"/>
      <c r="F27" s="16"/>
      <c r="G27" s="80">
        <f>CenaCelkem-(ZakladDPHSni+DPHSni+ZakladDPHZakl+DPHZakl)</f>
        <v>0</v>
      </c>
      <c r="H27" s="80"/>
      <c r="I27" s="80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62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11</v>
      </c>
      <c r="D32" s="71"/>
      <c r="E32" s="71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98"/>
      <c r="E34" s="99"/>
      <c r="G34" s="100"/>
      <c r="H34" s="101"/>
      <c r="I34" s="101"/>
      <c r="J34" s="25"/>
    </row>
    <row r="35" spans="1:10" ht="12.75" customHeight="1" x14ac:dyDescent="0.2">
      <c r="A35" s="2"/>
      <c r="B35" s="2"/>
      <c r="D35" s="92" t="s">
        <v>2</v>
      </c>
      <c r="E35" s="92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52</v>
      </c>
      <c r="C39" s="145"/>
      <c r="D39" s="145"/>
      <c r="E39" s="145"/>
      <c r="F39" s="146">
        <f>'099 01 Naklady'!AE23+'01 01 Pol'!AE285+'01 02 Pol'!AE168</f>
        <v>0</v>
      </c>
      <c r="G39" s="147">
        <f>'099 01 Naklady'!AF23+'01 01 Pol'!AF285+'01 02 Pol'!AF168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53</v>
      </c>
      <c r="D40" s="151"/>
      <c r="E40" s="151"/>
      <c r="F40" s="152">
        <f>'099 01 Naklady'!AE23</f>
        <v>0</v>
      </c>
      <c r="G40" s="153">
        <f>'099 01 Naklady'!AF23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4">
        <v>3</v>
      </c>
      <c r="B41" s="155" t="s">
        <v>54</v>
      </c>
      <c r="C41" s="145" t="s">
        <v>55</v>
      </c>
      <c r="D41" s="145"/>
      <c r="E41" s="145"/>
      <c r="F41" s="156">
        <f>'099 01 Naklady'!AE23</f>
        <v>0</v>
      </c>
      <c r="G41" s="148">
        <f>'099 01 Naklady'!AF23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">
      <c r="A42" s="134">
        <v>2</v>
      </c>
      <c r="B42" s="150"/>
      <c r="C42" s="151" t="s">
        <v>56</v>
      </c>
      <c r="D42" s="151"/>
      <c r="E42" s="151"/>
      <c r="F42" s="152"/>
      <c r="G42" s="153"/>
      <c r="H42" s="153">
        <f>(F42*SazbaDPH1/100)+(G42*SazbaDPH2/100)</f>
        <v>0</v>
      </c>
      <c r="I42" s="153"/>
      <c r="J42" s="154"/>
    </row>
    <row r="43" spans="1:10" ht="25.5" customHeight="1" x14ac:dyDescent="0.2">
      <c r="A43" s="134">
        <v>2</v>
      </c>
      <c r="B43" s="150" t="s">
        <v>54</v>
      </c>
      <c r="C43" s="151" t="s">
        <v>57</v>
      </c>
      <c r="D43" s="151"/>
      <c r="E43" s="151"/>
      <c r="F43" s="152">
        <f>'01 01 Pol'!AE285+'01 02 Pol'!AE168</f>
        <v>0</v>
      </c>
      <c r="G43" s="153">
        <f>'01 01 Pol'!AF285+'01 02 Pol'!AF168</f>
        <v>0</v>
      </c>
      <c r="H43" s="153">
        <f>(F43*SazbaDPH1/100)+(G43*SazbaDPH2/100)</f>
        <v>0</v>
      </c>
      <c r="I43" s="153">
        <f>F43+G43+H43</f>
        <v>0</v>
      </c>
      <c r="J43" s="154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54</v>
      </c>
      <c r="C44" s="145" t="s">
        <v>58</v>
      </c>
      <c r="D44" s="145"/>
      <c r="E44" s="145"/>
      <c r="F44" s="156">
        <f>'01 01 Pol'!AE285</f>
        <v>0</v>
      </c>
      <c r="G44" s="148">
        <f>'01 01 Pol'!AF285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>
        <v>3</v>
      </c>
      <c r="B45" s="155" t="s">
        <v>59</v>
      </c>
      <c r="C45" s="145" t="s">
        <v>60</v>
      </c>
      <c r="D45" s="145"/>
      <c r="E45" s="145"/>
      <c r="F45" s="156">
        <f>'01 02 Pol'!AE168</f>
        <v>0</v>
      </c>
      <c r="G45" s="148">
        <f>'01 02 Pol'!AF168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">
      <c r="A46" s="134"/>
      <c r="B46" s="157" t="s">
        <v>61</v>
      </c>
      <c r="C46" s="158"/>
      <c r="D46" s="158"/>
      <c r="E46" s="159"/>
      <c r="F46" s="160">
        <f>SUMIF(A39:A45,"=1",F39:F45)</f>
        <v>0</v>
      </c>
      <c r="G46" s="161">
        <f>SUMIF(A39:A45,"=1",G39:G45)</f>
        <v>0</v>
      </c>
      <c r="H46" s="161">
        <f>SUMIF(A39:A45,"=1",H39:H45)</f>
        <v>0</v>
      </c>
      <c r="I46" s="161">
        <f>SUMIF(A39:A45,"=1",I39:I45)</f>
        <v>0</v>
      </c>
      <c r="J46" s="162">
        <f>SUMIF(A39:A45,"=1",J39:J45)</f>
        <v>0</v>
      </c>
    </row>
    <row r="48" spans="1:10" x14ac:dyDescent="0.2">
      <c r="A48" t="s">
        <v>63</v>
      </c>
      <c r="B48" t="s">
        <v>64</v>
      </c>
    </row>
    <row r="49" spans="1:10" x14ac:dyDescent="0.2">
      <c r="A49" t="s">
        <v>65</v>
      </c>
      <c r="B49" t="s">
        <v>66</v>
      </c>
    </row>
    <row r="50" spans="1:10" x14ac:dyDescent="0.2">
      <c r="A50" t="s">
        <v>67</v>
      </c>
      <c r="B50" t="s">
        <v>68</v>
      </c>
    </row>
    <row r="51" spans="1:10" x14ac:dyDescent="0.2">
      <c r="A51" t="s">
        <v>67</v>
      </c>
      <c r="B51" t="s">
        <v>69</v>
      </c>
    </row>
    <row r="52" spans="1:10" x14ac:dyDescent="0.2">
      <c r="A52" t="s">
        <v>65</v>
      </c>
      <c r="B52" t="s">
        <v>70</v>
      </c>
    </row>
    <row r="53" spans="1:10" x14ac:dyDescent="0.2">
      <c r="A53" t="s">
        <v>67</v>
      </c>
      <c r="B53" t="s">
        <v>71</v>
      </c>
    </row>
    <row r="56" spans="1:10" ht="15.75" x14ac:dyDescent="0.25">
      <c r="B56" s="173" t="s">
        <v>72</v>
      </c>
    </row>
    <row r="58" spans="1:10" ht="25.5" customHeight="1" x14ac:dyDescent="0.2">
      <c r="A58" s="175"/>
      <c r="B58" s="178" t="s">
        <v>17</v>
      </c>
      <c r="C58" s="178" t="s">
        <v>5</v>
      </c>
      <c r="D58" s="179"/>
      <c r="E58" s="179"/>
      <c r="F58" s="180" t="s">
        <v>73</v>
      </c>
      <c r="G58" s="180"/>
      <c r="H58" s="180"/>
      <c r="I58" s="180" t="s">
        <v>29</v>
      </c>
      <c r="J58" s="180" t="s">
        <v>0</v>
      </c>
    </row>
    <row r="59" spans="1:10" ht="36.75" customHeight="1" x14ac:dyDescent="0.2">
      <c r="A59" s="176"/>
      <c r="B59" s="181" t="s">
        <v>74</v>
      </c>
      <c r="C59" s="182" t="s">
        <v>75</v>
      </c>
      <c r="D59" s="183"/>
      <c r="E59" s="183"/>
      <c r="F59" s="190" t="s">
        <v>24</v>
      </c>
      <c r="G59" s="191"/>
      <c r="H59" s="191"/>
      <c r="I59" s="191">
        <f>'01 01 Pol'!G8</f>
        <v>0</v>
      </c>
      <c r="J59" s="187" t="str">
        <f>IF(I82=0,"",I59/I82*100)</f>
        <v/>
      </c>
    </row>
    <row r="60" spans="1:10" ht="36.75" customHeight="1" x14ac:dyDescent="0.2">
      <c r="A60" s="176"/>
      <c r="B60" s="181" t="s">
        <v>76</v>
      </c>
      <c r="C60" s="182" t="s">
        <v>77</v>
      </c>
      <c r="D60" s="183"/>
      <c r="E60" s="183"/>
      <c r="F60" s="190" t="s">
        <v>24</v>
      </c>
      <c r="G60" s="191"/>
      <c r="H60" s="191"/>
      <c r="I60" s="191">
        <f>'01 01 Pol'!G19</f>
        <v>0</v>
      </c>
      <c r="J60" s="187" t="str">
        <f>IF(I82=0,"",I60/I82*100)</f>
        <v/>
      </c>
    </row>
    <row r="61" spans="1:10" ht="36.75" customHeight="1" x14ac:dyDescent="0.2">
      <c r="A61" s="176"/>
      <c r="B61" s="181" t="s">
        <v>78</v>
      </c>
      <c r="C61" s="182" t="s">
        <v>79</v>
      </c>
      <c r="D61" s="183"/>
      <c r="E61" s="183"/>
      <c r="F61" s="190" t="s">
        <v>24</v>
      </c>
      <c r="G61" s="191"/>
      <c r="H61" s="191"/>
      <c r="I61" s="191">
        <f>'01 01 Pol'!G49</f>
        <v>0</v>
      </c>
      <c r="J61" s="187" t="str">
        <f>IF(I82=0,"",I61/I82*100)</f>
        <v/>
      </c>
    </row>
    <row r="62" spans="1:10" ht="36.75" customHeight="1" x14ac:dyDescent="0.2">
      <c r="A62" s="176"/>
      <c r="B62" s="181" t="s">
        <v>80</v>
      </c>
      <c r="C62" s="182" t="s">
        <v>81</v>
      </c>
      <c r="D62" s="183"/>
      <c r="E62" s="183"/>
      <c r="F62" s="190" t="s">
        <v>24</v>
      </c>
      <c r="G62" s="191"/>
      <c r="H62" s="191"/>
      <c r="I62" s="191">
        <f>'01 02 Pol'!G30</f>
        <v>0</v>
      </c>
      <c r="J62" s="187" t="str">
        <f>IF(I82=0,"",I62/I82*100)</f>
        <v/>
      </c>
    </row>
    <row r="63" spans="1:10" ht="36.75" customHeight="1" x14ac:dyDescent="0.2">
      <c r="A63" s="176"/>
      <c r="B63" s="181" t="s">
        <v>82</v>
      </c>
      <c r="C63" s="182" t="s">
        <v>83</v>
      </c>
      <c r="D63" s="183"/>
      <c r="E63" s="183"/>
      <c r="F63" s="190" t="s">
        <v>24</v>
      </c>
      <c r="G63" s="191"/>
      <c r="H63" s="191"/>
      <c r="I63" s="191">
        <f>'01 01 Pol'!G63</f>
        <v>0</v>
      </c>
      <c r="J63" s="187" t="str">
        <f>IF(I82=0,"",I63/I82*100)</f>
        <v/>
      </c>
    </row>
    <row r="64" spans="1:10" ht="36.75" customHeight="1" x14ac:dyDescent="0.2">
      <c r="A64" s="176"/>
      <c r="B64" s="181" t="s">
        <v>84</v>
      </c>
      <c r="C64" s="182" t="s">
        <v>85</v>
      </c>
      <c r="D64" s="183"/>
      <c r="E64" s="183"/>
      <c r="F64" s="190" t="s">
        <v>24</v>
      </c>
      <c r="G64" s="191"/>
      <c r="H64" s="191"/>
      <c r="I64" s="191">
        <f>'01 01 Pol'!G66</f>
        <v>0</v>
      </c>
      <c r="J64" s="187" t="str">
        <f>IF(I82=0,"",I64/I82*100)</f>
        <v/>
      </c>
    </row>
    <row r="65" spans="1:10" ht="36.75" customHeight="1" x14ac:dyDescent="0.2">
      <c r="A65" s="176"/>
      <c r="B65" s="181" t="s">
        <v>86</v>
      </c>
      <c r="C65" s="182" t="s">
        <v>87</v>
      </c>
      <c r="D65" s="183"/>
      <c r="E65" s="183"/>
      <c r="F65" s="190" t="s">
        <v>24</v>
      </c>
      <c r="G65" s="191"/>
      <c r="H65" s="191"/>
      <c r="I65" s="191">
        <f>'01 01 Pol'!G71+'01 02 Pol'!G32</f>
        <v>0</v>
      </c>
      <c r="J65" s="187" t="str">
        <f>IF(I82=0,"",I65/I82*100)</f>
        <v/>
      </c>
    </row>
    <row r="66" spans="1:10" ht="36.75" customHeight="1" x14ac:dyDescent="0.2">
      <c r="A66" s="176"/>
      <c r="B66" s="181" t="s">
        <v>88</v>
      </c>
      <c r="C66" s="182" t="s">
        <v>89</v>
      </c>
      <c r="D66" s="183"/>
      <c r="E66" s="183"/>
      <c r="F66" s="190" t="s">
        <v>24</v>
      </c>
      <c r="G66" s="191"/>
      <c r="H66" s="191"/>
      <c r="I66" s="191">
        <f>'01 01 Pol'!G102</f>
        <v>0</v>
      </c>
      <c r="J66" s="187" t="str">
        <f>IF(I82=0,"",I66/I82*100)</f>
        <v/>
      </c>
    </row>
    <row r="67" spans="1:10" ht="36.75" customHeight="1" x14ac:dyDescent="0.2">
      <c r="A67" s="176"/>
      <c r="B67" s="181" t="s">
        <v>90</v>
      </c>
      <c r="C67" s="182" t="s">
        <v>91</v>
      </c>
      <c r="D67" s="183"/>
      <c r="E67" s="183"/>
      <c r="F67" s="190" t="s">
        <v>25</v>
      </c>
      <c r="G67" s="191"/>
      <c r="H67" s="191"/>
      <c r="I67" s="191">
        <f>'01 02 Pol'!G8+'01 02 Pol'!G17</f>
        <v>0</v>
      </c>
      <c r="J67" s="187" t="str">
        <f>IF(I82=0,"",I67/I82*100)</f>
        <v/>
      </c>
    </row>
    <row r="68" spans="1:10" ht="36.75" customHeight="1" x14ac:dyDescent="0.2">
      <c r="A68" s="176"/>
      <c r="B68" s="181" t="s">
        <v>92</v>
      </c>
      <c r="C68" s="182" t="s">
        <v>93</v>
      </c>
      <c r="D68" s="183"/>
      <c r="E68" s="183"/>
      <c r="F68" s="190" t="s">
        <v>25</v>
      </c>
      <c r="G68" s="191"/>
      <c r="H68" s="191"/>
      <c r="I68" s="191">
        <f>'01 01 Pol'!G108</f>
        <v>0</v>
      </c>
      <c r="J68" s="187" t="str">
        <f>IF(I82=0,"",I68/I82*100)</f>
        <v/>
      </c>
    </row>
    <row r="69" spans="1:10" ht="36.75" customHeight="1" x14ac:dyDescent="0.2">
      <c r="A69" s="176"/>
      <c r="B69" s="181" t="s">
        <v>94</v>
      </c>
      <c r="C69" s="182" t="s">
        <v>95</v>
      </c>
      <c r="D69" s="183"/>
      <c r="E69" s="183"/>
      <c r="F69" s="190" t="s">
        <v>25</v>
      </c>
      <c r="G69" s="191"/>
      <c r="H69" s="191"/>
      <c r="I69" s="191">
        <f>'01 02 Pol'!G52</f>
        <v>0</v>
      </c>
      <c r="J69" s="187" t="str">
        <f>IF(I82=0,"",I69/I82*100)</f>
        <v/>
      </c>
    </row>
    <row r="70" spans="1:10" ht="36.75" customHeight="1" x14ac:dyDescent="0.2">
      <c r="A70" s="176"/>
      <c r="B70" s="181" t="s">
        <v>96</v>
      </c>
      <c r="C70" s="182" t="s">
        <v>97</v>
      </c>
      <c r="D70" s="183"/>
      <c r="E70" s="183"/>
      <c r="F70" s="190" t="s">
        <v>25</v>
      </c>
      <c r="G70" s="191"/>
      <c r="H70" s="191"/>
      <c r="I70" s="191">
        <f>'01 02 Pol'!G14+'01 02 Pol'!G79</f>
        <v>0</v>
      </c>
      <c r="J70" s="187" t="str">
        <f>IF(I82=0,"",I70/I82*100)</f>
        <v/>
      </c>
    </row>
    <row r="71" spans="1:10" ht="36.75" customHeight="1" x14ac:dyDescent="0.2">
      <c r="A71" s="176"/>
      <c r="B71" s="181" t="s">
        <v>98</v>
      </c>
      <c r="C71" s="182" t="s">
        <v>99</v>
      </c>
      <c r="D71" s="183"/>
      <c r="E71" s="183"/>
      <c r="F71" s="190" t="s">
        <v>25</v>
      </c>
      <c r="G71" s="191"/>
      <c r="H71" s="191"/>
      <c r="I71" s="191">
        <f>'01 01 Pol'!G162+'01 02 Pol'!G142</f>
        <v>0</v>
      </c>
      <c r="J71" s="187" t="str">
        <f>IF(I82=0,"",I71/I82*100)</f>
        <v/>
      </c>
    </row>
    <row r="72" spans="1:10" ht="36.75" customHeight="1" x14ac:dyDescent="0.2">
      <c r="A72" s="176"/>
      <c r="B72" s="181" t="s">
        <v>100</v>
      </c>
      <c r="C72" s="182" t="s">
        <v>101</v>
      </c>
      <c r="D72" s="183"/>
      <c r="E72" s="183"/>
      <c r="F72" s="190" t="s">
        <v>25</v>
      </c>
      <c r="G72" s="191"/>
      <c r="H72" s="191"/>
      <c r="I72" s="191">
        <f>'01 02 Pol'!G159</f>
        <v>0</v>
      </c>
      <c r="J72" s="187" t="str">
        <f>IF(I82=0,"",I72/I82*100)</f>
        <v/>
      </c>
    </row>
    <row r="73" spans="1:10" ht="36.75" customHeight="1" x14ac:dyDescent="0.2">
      <c r="A73" s="176"/>
      <c r="B73" s="181" t="s">
        <v>102</v>
      </c>
      <c r="C73" s="182" t="s">
        <v>103</v>
      </c>
      <c r="D73" s="183"/>
      <c r="E73" s="183"/>
      <c r="F73" s="190" t="s">
        <v>25</v>
      </c>
      <c r="G73" s="191"/>
      <c r="H73" s="191"/>
      <c r="I73" s="191">
        <f>'01 01 Pol'!G169</f>
        <v>0</v>
      </c>
      <c r="J73" s="187" t="str">
        <f>IF(I82=0,"",I73/I82*100)</f>
        <v/>
      </c>
    </row>
    <row r="74" spans="1:10" ht="36.75" customHeight="1" x14ac:dyDescent="0.2">
      <c r="A74" s="176"/>
      <c r="B74" s="181" t="s">
        <v>104</v>
      </c>
      <c r="C74" s="182" t="s">
        <v>105</v>
      </c>
      <c r="D74" s="183"/>
      <c r="E74" s="183"/>
      <c r="F74" s="190" t="s">
        <v>25</v>
      </c>
      <c r="G74" s="191"/>
      <c r="H74" s="191"/>
      <c r="I74" s="191">
        <f>'01 01 Pol'!G181</f>
        <v>0</v>
      </c>
      <c r="J74" s="187" t="str">
        <f>IF(I82=0,"",I74/I82*100)</f>
        <v/>
      </c>
    </row>
    <row r="75" spans="1:10" ht="36.75" customHeight="1" x14ac:dyDescent="0.2">
      <c r="A75" s="176"/>
      <c r="B75" s="181" t="s">
        <v>106</v>
      </c>
      <c r="C75" s="182" t="s">
        <v>107</v>
      </c>
      <c r="D75" s="183"/>
      <c r="E75" s="183"/>
      <c r="F75" s="190" t="s">
        <v>25</v>
      </c>
      <c r="G75" s="191"/>
      <c r="H75" s="191"/>
      <c r="I75" s="191">
        <f>'01 01 Pol'!G197</f>
        <v>0</v>
      </c>
      <c r="J75" s="187" t="str">
        <f>IF(I82=0,"",I75/I82*100)</f>
        <v/>
      </c>
    </row>
    <row r="76" spans="1:10" ht="36.75" customHeight="1" x14ac:dyDescent="0.2">
      <c r="A76" s="176"/>
      <c r="B76" s="181" t="s">
        <v>108</v>
      </c>
      <c r="C76" s="182" t="s">
        <v>109</v>
      </c>
      <c r="D76" s="183"/>
      <c r="E76" s="183"/>
      <c r="F76" s="190" t="s">
        <v>25</v>
      </c>
      <c r="G76" s="191"/>
      <c r="H76" s="191"/>
      <c r="I76" s="191">
        <f>'01 01 Pol'!G233</f>
        <v>0</v>
      </c>
      <c r="J76" s="187" t="str">
        <f>IF(I82=0,"",I76/I82*100)</f>
        <v/>
      </c>
    </row>
    <row r="77" spans="1:10" ht="36.75" customHeight="1" x14ac:dyDescent="0.2">
      <c r="A77" s="176"/>
      <c r="B77" s="181" t="s">
        <v>110</v>
      </c>
      <c r="C77" s="182" t="s">
        <v>111</v>
      </c>
      <c r="D77" s="183"/>
      <c r="E77" s="183"/>
      <c r="F77" s="190" t="s">
        <v>25</v>
      </c>
      <c r="G77" s="191"/>
      <c r="H77" s="191"/>
      <c r="I77" s="191">
        <f>'01 01 Pol'!G251</f>
        <v>0</v>
      </c>
      <c r="J77" s="187" t="str">
        <f>IF(I82=0,"",I77/I82*100)</f>
        <v/>
      </c>
    </row>
    <row r="78" spans="1:10" ht="36.75" customHeight="1" x14ac:dyDescent="0.2">
      <c r="A78" s="176"/>
      <c r="B78" s="181" t="s">
        <v>112</v>
      </c>
      <c r="C78" s="182" t="s">
        <v>113</v>
      </c>
      <c r="D78" s="183"/>
      <c r="E78" s="183"/>
      <c r="F78" s="190" t="s">
        <v>26</v>
      </c>
      <c r="G78" s="191"/>
      <c r="H78" s="191"/>
      <c r="I78" s="191">
        <f>'01 02 Pol'!G164</f>
        <v>0</v>
      </c>
      <c r="J78" s="187" t="str">
        <f>IF(I82=0,"",I78/I82*100)</f>
        <v/>
      </c>
    </row>
    <row r="79" spans="1:10" ht="36.75" customHeight="1" x14ac:dyDescent="0.2">
      <c r="A79" s="176"/>
      <c r="B79" s="181" t="s">
        <v>114</v>
      </c>
      <c r="C79" s="182" t="s">
        <v>115</v>
      </c>
      <c r="D79" s="183"/>
      <c r="E79" s="183"/>
      <c r="F79" s="190" t="s">
        <v>116</v>
      </c>
      <c r="G79" s="191"/>
      <c r="H79" s="191"/>
      <c r="I79" s="191">
        <f>'01 01 Pol'!G258+'01 02 Pol'!G28+'01 02 Pol'!G44</f>
        <v>0</v>
      </c>
      <c r="J79" s="187" t="str">
        <f>IF(I82=0,"",I79/I82*100)</f>
        <v/>
      </c>
    </row>
    <row r="80" spans="1:10" ht="36.75" customHeight="1" x14ac:dyDescent="0.2">
      <c r="A80" s="176"/>
      <c r="B80" s="181" t="s">
        <v>117</v>
      </c>
      <c r="C80" s="182" t="s">
        <v>27</v>
      </c>
      <c r="D80" s="183"/>
      <c r="E80" s="183"/>
      <c r="F80" s="190" t="s">
        <v>117</v>
      </c>
      <c r="G80" s="191"/>
      <c r="H80" s="191"/>
      <c r="I80" s="191">
        <f>'099 01 Naklady'!G8</f>
        <v>0</v>
      </c>
      <c r="J80" s="187" t="str">
        <f>IF(I82=0,"",I80/I82*100)</f>
        <v/>
      </c>
    </row>
    <row r="81" spans="1:10" ht="36.75" customHeight="1" x14ac:dyDescent="0.2">
      <c r="A81" s="176"/>
      <c r="B81" s="181" t="s">
        <v>118</v>
      </c>
      <c r="C81" s="182" t="s">
        <v>28</v>
      </c>
      <c r="D81" s="183"/>
      <c r="E81" s="183"/>
      <c r="F81" s="190" t="s">
        <v>118</v>
      </c>
      <c r="G81" s="191"/>
      <c r="H81" s="191"/>
      <c r="I81" s="191">
        <f>'099 01 Naklady'!G19</f>
        <v>0</v>
      </c>
      <c r="J81" s="187" t="str">
        <f>IF(I82=0,"",I81/I82*100)</f>
        <v/>
      </c>
    </row>
    <row r="82" spans="1:10" ht="25.5" customHeight="1" x14ac:dyDescent="0.2">
      <c r="A82" s="177"/>
      <c r="B82" s="184" t="s">
        <v>1</v>
      </c>
      <c r="C82" s="185"/>
      <c r="D82" s="186"/>
      <c r="E82" s="186"/>
      <c r="F82" s="192"/>
      <c r="G82" s="193"/>
      <c r="H82" s="193"/>
      <c r="I82" s="193">
        <f>SUM(I59:I81)</f>
        <v>0</v>
      </c>
      <c r="J82" s="188">
        <f>SUM(J59:J81)</f>
        <v>0</v>
      </c>
    </row>
    <row r="83" spans="1:10" x14ac:dyDescent="0.2">
      <c r="F83" s="133"/>
      <c r="G83" s="133"/>
      <c r="H83" s="133"/>
      <c r="I83" s="133"/>
      <c r="J83" s="189"/>
    </row>
    <row r="84" spans="1:10" x14ac:dyDescent="0.2">
      <c r="F84" s="133"/>
      <c r="G84" s="133"/>
      <c r="H84" s="133"/>
      <c r="I84" s="133"/>
      <c r="J84" s="189"/>
    </row>
    <row r="85" spans="1:10" x14ac:dyDescent="0.2">
      <c r="F85" s="133"/>
      <c r="G85" s="133"/>
      <c r="H85" s="133"/>
      <c r="I85" s="133"/>
      <c r="J85" s="189"/>
    </row>
  </sheetData>
  <sheetProtection algorithmName="SHA-512" hashValue="i6c00T6RoMGpNXVjrD1KmRnKWOsqu7GUxIrSVJRyi26WfTLhc74XF0aJh/YwTzDjfePkssBxRhD1ZiziwL59WQ==" saltValue="50/6lOxEP9mr8lLVokuyo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3">
    <mergeCell ref="C81:E81"/>
    <mergeCell ref="D14:G14"/>
    <mergeCell ref="C76:E76"/>
    <mergeCell ref="C77:E77"/>
    <mergeCell ref="C78:E78"/>
    <mergeCell ref="C79:E79"/>
    <mergeCell ref="C80:E80"/>
    <mergeCell ref="C71:E71"/>
    <mergeCell ref="C72:E72"/>
    <mergeCell ref="C73:E73"/>
    <mergeCell ref="C74:E74"/>
    <mergeCell ref="C75:E75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C44:E44"/>
    <mergeCell ref="C45:E45"/>
    <mergeCell ref="B46:E46"/>
    <mergeCell ref="C59:E59"/>
    <mergeCell ref="C60:E60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2" t="s">
        <v>6</v>
      </c>
      <c r="B1" s="102"/>
      <c r="C1" s="103"/>
      <c r="D1" s="102"/>
      <c r="E1" s="102"/>
      <c r="F1" s="102"/>
      <c r="G1" s="102"/>
    </row>
    <row r="2" spans="1:7" ht="24.95" customHeight="1" x14ac:dyDescent="0.2">
      <c r="A2" s="50" t="s">
        <v>7</v>
      </c>
      <c r="B2" s="49"/>
      <c r="C2" s="104"/>
      <c r="D2" s="104"/>
      <c r="E2" s="104"/>
      <c r="F2" s="104"/>
      <c r="G2" s="105"/>
    </row>
    <row r="3" spans="1:7" ht="24.95" customHeight="1" x14ac:dyDescent="0.2">
      <c r="A3" s="50" t="s">
        <v>8</v>
      </c>
      <c r="B3" s="49"/>
      <c r="C3" s="104"/>
      <c r="D3" s="104"/>
      <c r="E3" s="104"/>
      <c r="F3" s="104"/>
      <c r="G3" s="105"/>
    </row>
    <row r="4" spans="1:7" ht="24.95" customHeight="1" x14ac:dyDescent="0.2">
      <c r="A4" s="50" t="s">
        <v>9</v>
      </c>
      <c r="B4" s="49"/>
      <c r="C4" s="104"/>
      <c r="D4" s="104"/>
      <c r="E4" s="104"/>
      <c r="F4" s="104"/>
      <c r="G4" s="105"/>
    </row>
    <row r="5" spans="1:7" x14ac:dyDescent="0.2">
      <c r="B5" s="4"/>
      <c r="C5" s="5"/>
      <c r="D5" s="6"/>
    </row>
  </sheetData>
  <sheetProtection algorithmName="SHA-512" hashValue="OSsLheNGHk6zfIwm4F9pOOQXSnd/UUpZ3ptsz4mNrnPgqtUgRCdBndV3+2oVWtxLTS+svQ1rWV7LfKexEx3GzQ==" saltValue="Q1J4jwnx7E78Gfj29Uq/A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FFB67-E175-4238-832C-032A93CD0A8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119</v>
      </c>
      <c r="B1" s="195"/>
      <c r="C1" s="195"/>
      <c r="D1" s="195"/>
      <c r="E1" s="195"/>
      <c r="F1" s="195"/>
      <c r="G1" s="195"/>
      <c r="AG1" t="s">
        <v>120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121</v>
      </c>
    </row>
    <row r="3" spans="1:60" ht="24.95" customHeight="1" x14ac:dyDescent="0.2">
      <c r="A3" s="196" t="s">
        <v>8</v>
      </c>
      <c r="B3" s="49" t="s">
        <v>122</v>
      </c>
      <c r="C3" s="199" t="s">
        <v>53</v>
      </c>
      <c r="D3" s="197"/>
      <c r="E3" s="197"/>
      <c r="F3" s="197"/>
      <c r="G3" s="198"/>
      <c r="AC3" s="174" t="s">
        <v>123</v>
      </c>
      <c r="AG3" t="s">
        <v>124</v>
      </c>
    </row>
    <row r="4" spans="1:60" ht="24.95" customHeight="1" x14ac:dyDescent="0.2">
      <c r="A4" s="200" t="s">
        <v>9</v>
      </c>
      <c r="B4" s="201" t="s">
        <v>54</v>
      </c>
      <c r="C4" s="202" t="s">
        <v>55</v>
      </c>
      <c r="D4" s="203"/>
      <c r="E4" s="203"/>
      <c r="F4" s="203"/>
      <c r="G4" s="204"/>
      <c r="AG4" t="s">
        <v>125</v>
      </c>
    </row>
    <row r="5" spans="1:60" x14ac:dyDescent="0.2">
      <c r="D5" s="10"/>
    </row>
    <row r="6" spans="1:60" ht="38.25" x14ac:dyDescent="0.2">
      <c r="A6" s="206" t="s">
        <v>126</v>
      </c>
      <c r="B6" s="208" t="s">
        <v>127</v>
      </c>
      <c r="C6" s="208" t="s">
        <v>128</v>
      </c>
      <c r="D6" s="207" t="s">
        <v>129</v>
      </c>
      <c r="E6" s="206" t="s">
        <v>130</v>
      </c>
      <c r="F6" s="205" t="s">
        <v>131</v>
      </c>
      <c r="G6" s="206" t="s">
        <v>29</v>
      </c>
      <c r="H6" s="209" t="s">
        <v>30</v>
      </c>
      <c r="I6" s="209" t="s">
        <v>132</v>
      </c>
      <c r="J6" s="209" t="s">
        <v>31</v>
      </c>
      <c r="K6" s="209" t="s">
        <v>133</v>
      </c>
      <c r="L6" s="209" t="s">
        <v>134</v>
      </c>
      <c r="M6" s="209" t="s">
        <v>135</v>
      </c>
      <c r="N6" s="209" t="s">
        <v>136</v>
      </c>
      <c r="O6" s="209" t="s">
        <v>137</v>
      </c>
      <c r="P6" s="209" t="s">
        <v>138</v>
      </c>
      <c r="Q6" s="209" t="s">
        <v>139</v>
      </c>
      <c r="R6" s="209" t="s">
        <v>140</v>
      </c>
      <c r="S6" s="209" t="s">
        <v>141</v>
      </c>
      <c r="T6" s="209" t="s">
        <v>142</v>
      </c>
      <c r="U6" s="209" t="s">
        <v>143</v>
      </c>
      <c r="V6" s="209" t="s">
        <v>144</v>
      </c>
      <c r="W6" s="209" t="s">
        <v>145</v>
      </c>
      <c r="X6" s="209" t="s">
        <v>146</v>
      </c>
      <c r="Y6" s="209" t="s">
        <v>147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148</v>
      </c>
      <c r="B8" s="223" t="s">
        <v>117</v>
      </c>
      <c r="C8" s="238" t="s">
        <v>27</v>
      </c>
      <c r="D8" s="224"/>
      <c r="E8" s="225"/>
      <c r="F8" s="226"/>
      <c r="G8" s="226">
        <f>SUMIF(AG9:AG18,"&lt;&gt;NOR",G9:G18)</f>
        <v>0</v>
      </c>
      <c r="H8" s="226"/>
      <c r="I8" s="226">
        <f>SUM(I9:I18)</f>
        <v>0</v>
      </c>
      <c r="J8" s="226"/>
      <c r="K8" s="226">
        <f>SUM(K9:K18)</f>
        <v>0</v>
      </c>
      <c r="L8" s="226"/>
      <c r="M8" s="226">
        <f>SUM(M9:M18)</f>
        <v>0</v>
      </c>
      <c r="N8" s="225"/>
      <c r="O8" s="225">
        <f>SUM(O9:O18)</f>
        <v>0</v>
      </c>
      <c r="P8" s="225"/>
      <c r="Q8" s="225">
        <f>SUM(Q9:Q18)</f>
        <v>0</v>
      </c>
      <c r="R8" s="226"/>
      <c r="S8" s="226"/>
      <c r="T8" s="227"/>
      <c r="U8" s="221"/>
      <c r="V8" s="221">
        <f>SUM(V9:V18)</f>
        <v>0</v>
      </c>
      <c r="W8" s="221"/>
      <c r="X8" s="221"/>
      <c r="Y8" s="221"/>
      <c r="AG8" t="s">
        <v>149</v>
      </c>
    </row>
    <row r="9" spans="1:60" outlineLevel="1" x14ac:dyDescent="0.2">
      <c r="A9" s="229">
        <v>1</v>
      </c>
      <c r="B9" s="230" t="s">
        <v>150</v>
      </c>
      <c r="C9" s="239" t="s">
        <v>151</v>
      </c>
      <c r="D9" s="231" t="s">
        <v>152</v>
      </c>
      <c r="E9" s="232">
        <v>1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153</v>
      </c>
      <c r="T9" s="235" t="s">
        <v>154</v>
      </c>
      <c r="U9" s="220">
        <v>0</v>
      </c>
      <c r="V9" s="220">
        <f>ROUND(E9*U9,2)</f>
        <v>0</v>
      </c>
      <c r="W9" s="220"/>
      <c r="X9" s="220" t="s">
        <v>155</v>
      </c>
      <c r="Y9" s="220" t="s">
        <v>156</v>
      </c>
      <c r="Z9" s="210"/>
      <c r="AA9" s="210"/>
      <c r="AB9" s="210"/>
      <c r="AC9" s="210"/>
      <c r="AD9" s="210"/>
      <c r="AE9" s="210"/>
      <c r="AF9" s="210"/>
      <c r="AG9" s="210" t="s">
        <v>157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17"/>
      <c r="B10" s="218"/>
      <c r="C10" s="240" t="s">
        <v>158</v>
      </c>
      <c r="D10" s="237"/>
      <c r="E10" s="237"/>
      <c r="F10" s="237"/>
      <c r="G10" s="237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159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6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29">
        <v>2</v>
      </c>
      <c r="B11" s="230" t="s">
        <v>160</v>
      </c>
      <c r="C11" s="239" t="s">
        <v>161</v>
      </c>
      <c r="D11" s="231" t="s">
        <v>152</v>
      </c>
      <c r="E11" s="232">
        <v>1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153</v>
      </c>
      <c r="T11" s="235" t="s">
        <v>154</v>
      </c>
      <c r="U11" s="220">
        <v>0</v>
      </c>
      <c r="V11" s="220">
        <f>ROUND(E11*U11,2)</f>
        <v>0</v>
      </c>
      <c r="W11" s="220"/>
      <c r="X11" s="220" t="s">
        <v>155</v>
      </c>
      <c r="Y11" s="220" t="s">
        <v>156</v>
      </c>
      <c r="Z11" s="210"/>
      <c r="AA11" s="210"/>
      <c r="AB11" s="210"/>
      <c r="AC11" s="210"/>
      <c r="AD11" s="210"/>
      <c r="AE11" s="210"/>
      <c r="AF11" s="210"/>
      <c r="AG11" s="210" t="s">
        <v>157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33.75" outlineLevel="2" x14ac:dyDescent="0.2">
      <c r="A12" s="217"/>
      <c r="B12" s="218"/>
      <c r="C12" s="240" t="s">
        <v>162</v>
      </c>
      <c r="D12" s="237"/>
      <c r="E12" s="237"/>
      <c r="F12" s="237"/>
      <c r="G12" s="237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159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36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29">
        <v>3</v>
      </c>
      <c r="B13" s="230" t="s">
        <v>163</v>
      </c>
      <c r="C13" s="239" t="s">
        <v>164</v>
      </c>
      <c r="D13" s="231" t="s">
        <v>152</v>
      </c>
      <c r="E13" s="232">
        <v>1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/>
      <c r="S13" s="234" t="s">
        <v>153</v>
      </c>
      <c r="T13" s="235" t="s">
        <v>154</v>
      </c>
      <c r="U13" s="220">
        <v>0</v>
      </c>
      <c r="V13" s="220">
        <f>ROUND(E13*U13,2)</f>
        <v>0</v>
      </c>
      <c r="W13" s="220"/>
      <c r="X13" s="220" t="s">
        <v>155</v>
      </c>
      <c r="Y13" s="220" t="s">
        <v>156</v>
      </c>
      <c r="Z13" s="210"/>
      <c r="AA13" s="210"/>
      <c r="AB13" s="210"/>
      <c r="AC13" s="210"/>
      <c r="AD13" s="210"/>
      <c r="AE13" s="210"/>
      <c r="AF13" s="210"/>
      <c r="AG13" s="210" t="s">
        <v>157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2" x14ac:dyDescent="0.2">
      <c r="A14" s="217"/>
      <c r="B14" s="218"/>
      <c r="C14" s="240" t="s">
        <v>165</v>
      </c>
      <c r="D14" s="237"/>
      <c r="E14" s="237"/>
      <c r="F14" s="237"/>
      <c r="G14" s="237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159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36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29">
        <v>4</v>
      </c>
      <c r="B15" s="230" t="s">
        <v>166</v>
      </c>
      <c r="C15" s="239" t="s">
        <v>167</v>
      </c>
      <c r="D15" s="231" t="s">
        <v>152</v>
      </c>
      <c r="E15" s="232">
        <v>1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/>
      <c r="S15" s="234" t="s">
        <v>153</v>
      </c>
      <c r="T15" s="235" t="s">
        <v>154</v>
      </c>
      <c r="U15" s="220">
        <v>0</v>
      </c>
      <c r="V15" s="220">
        <f>ROUND(E15*U15,2)</f>
        <v>0</v>
      </c>
      <c r="W15" s="220"/>
      <c r="X15" s="220" t="s">
        <v>155</v>
      </c>
      <c r="Y15" s="220" t="s">
        <v>156</v>
      </c>
      <c r="Z15" s="210"/>
      <c r="AA15" s="210"/>
      <c r="AB15" s="210"/>
      <c r="AC15" s="210"/>
      <c r="AD15" s="210"/>
      <c r="AE15" s="210"/>
      <c r="AF15" s="210"/>
      <c r="AG15" s="210" t="s">
        <v>168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2" x14ac:dyDescent="0.2">
      <c r="A16" s="217"/>
      <c r="B16" s="218"/>
      <c r="C16" s="240" t="s">
        <v>169</v>
      </c>
      <c r="D16" s="237"/>
      <c r="E16" s="237"/>
      <c r="F16" s="237"/>
      <c r="G16" s="237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159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36" t="str">
        <f>C16</f>
        <v>Náklady na ztížené provádění stavebních prací v důsledku nepřerušeného provozu na staveništi nebo v případech nepřerušeného provozu v objektech v nichž se stavební práce provádí.</v>
      </c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29">
        <v>5</v>
      </c>
      <c r="B17" s="230" t="s">
        <v>170</v>
      </c>
      <c r="C17" s="239" t="s">
        <v>171</v>
      </c>
      <c r="D17" s="231" t="s">
        <v>152</v>
      </c>
      <c r="E17" s="232">
        <v>1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/>
      <c r="S17" s="234" t="s">
        <v>153</v>
      </c>
      <c r="T17" s="235" t="s">
        <v>154</v>
      </c>
      <c r="U17" s="220">
        <v>0</v>
      </c>
      <c r="V17" s="220">
        <f>ROUND(E17*U17,2)</f>
        <v>0</v>
      </c>
      <c r="W17" s="220"/>
      <c r="X17" s="220" t="s">
        <v>155</v>
      </c>
      <c r="Y17" s="220" t="s">
        <v>156</v>
      </c>
      <c r="Z17" s="210"/>
      <c r="AA17" s="210"/>
      <c r="AB17" s="210"/>
      <c r="AC17" s="210"/>
      <c r="AD17" s="210"/>
      <c r="AE17" s="210"/>
      <c r="AF17" s="210"/>
      <c r="AG17" s="210" t="s">
        <v>157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40" t="s">
        <v>172</v>
      </c>
      <c r="D18" s="237"/>
      <c r="E18" s="237"/>
      <c r="F18" s="237"/>
      <c r="G18" s="237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159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22" t="s">
        <v>148</v>
      </c>
      <c r="B19" s="223" t="s">
        <v>118</v>
      </c>
      <c r="C19" s="238" t="s">
        <v>28</v>
      </c>
      <c r="D19" s="224"/>
      <c r="E19" s="225"/>
      <c r="F19" s="226"/>
      <c r="G19" s="226">
        <f>SUMIF(AG20:AG21,"&lt;&gt;NOR",G20:G21)</f>
        <v>0</v>
      </c>
      <c r="H19" s="226"/>
      <c r="I19" s="226">
        <f>SUM(I20:I21)</f>
        <v>0</v>
      </c>
      <c r="J19" s="226"/>
      <c r="K19" s="226">
        <f>SUM(K20:K21)</f>
        <v>0</v>
      </c>
      <c r="L19" s="226"/>
      <c r="M19" s="226">
        <f>SUM(M20:M21)</f>
        <v>0</v>
      </c>
      <c r="N19" s="225"/>
      <c r="O19" s="225">
        <f>SUM(O20:O21)</f>
        <v>0</v>
      </c>
      <c r="P19" s="225"/>
      <c r="Q19" s="225">
        <f>SUM(Q20:Q21)</f>
        <v>0</v>
      </c>
      <c r="R19" s="226"/>
      <c r="S19" s="226"/>
      <c r="T19" s="227"/>
      <c r="U19" s="221"/>
      <c r="V19" s="221">
        <f>SUM(V20:V21)</f>
        <v>0</v>
      </c>
      <c r="W19" s="221"/>
      <c r="X19" s="221"/>
      <c r="Y19" s="221"/>
      <c r="AG19" t="s">
        <v>149</v>
      </c>
    </row>
    <row r="20" spans="1:60" outlineLevel="1" x14ac:dyDescent="0.2">
      <c r="A20" s="229">
        <v>6</v>
      </c>
      <c r="B20" s="230" t="s">
        <v>173</v>
      </c>
      <c r="C20" s="239" t="s">
        <v>174</v>
      </c>
      <c r="D20" s="231" t="s">
        <v>152</v>
      </c>
      <c r="E20" s="232">
        <v>1</v>
      </c>
      <c r="F20" s="233"/>
      <c r="G20" s="234">
        <f>ROUND(E20*F20,2)</f>
        <v>0</v>
      </c>
      <c r="H20" s="233"/>
      <c r="I20" s="234">
        <f>ROUND(E20*H20,2)</f>
        <v>0</v>
      </c>
      <c r="J20" s="233"/>
      <c r="K20" s="234">
        <f>ROUND(E20*J20,2)</f>
        <v>0</v>
      </c>
      <c r="L20" s="234">
        <v>21</v>
      </c>
      <c r="M20" s="234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4"/>
      <c r="S20" s="234" t="s">
        <v>153</v>
      </c>
      <c r="T20" s="235" t="s">
        <v>154</v>
      </c>
      <c r="U20" s="220">
        <v>0</v>
      </c>
      <c r="V20" s="220">
        <f>ROUND(E20*U20,2)</f>
        <v>0</v>
      </c>
      <c r="W20" s="220"/>
      <c r="X20" s="220" t="s">
        <v>155</v>
      </c>
      <c r="Y20" s="220" t="s">
        <v>156</v>
      </c>
      <c r="Z20" s="210"/>
      <c r="AA20" s="210"/>
      <c r="AB20" s="210"/>
      <c r="AC20" s="210"/>
      <c r="AD20" s="210"/>
      <c r="AE20" s="210"/>
      <c r="AF20" s="210"/>
      <c r="AG20" s="210" t="s">
        <v>175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40" t="s">
        <v>176</v>
      </c>
      <c r="D21" s="237"/>
      <c r="E21" s="237"/>
      <c r="F21" s="237"/>
      <c r="G21" s="237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159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36" t="str">
        <f>C21</f>
        <v>Náklady na vyhotovení dokumentace skutečného provedení stavby a její předání objednateli v požadované formě a požadovaném počtu.</v>
      </c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3"/>
      <c r="B22" s="4"/>
      <c r="C22" s="241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v>12</v>
      </c>
      <c r="AF22">
        <v>21</v>
      </c>
      <c r="AG22" t="s">
        <v>134</v>
      </c>
    </row>
    <row r="23" spans="1:60" x14ac:dyDescent="0.2">
      <c r="A23" s="213"/>
      <c r="B23" s="214" t="s">
        <v>29</v>
      </c>
      <c r="C23" s="242"/>
      <c r="D23" s="215"/>
      <c r="E23" s="216"/>
      <c r="F23" s="216"/>
      <c r="G23" s="228">
        <f>G8+G19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f>SUMIF(L7:L21,AE22,G7:G21)</f>
        <v>0</v>
      </c>
      <c r="AF23">
        <f>SUMIF(L7:L21,AF22,G7:G21)</f>
        <v>0</v>
      </c>
      <c r="AG23" t="s">
        <v>177</v>
      </c>
    </row>
    <row r="24" spans="1:60" x14ac:dyDescent="0.2">
      <c r="C24" s="243"/>
      <c r="D24" s="10"/>
      <c r="AG24" t="s">
        <v>178</v>
      </c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u9mo7ZJe/DDuYEhfD7t+q5fCOMSPk2/2WklUp4xvwtDmX2ZsKcb7dif11axrJI93Yiez3V2T2+5IG2AA3Vctg==" saltValue="uMPYJSDUYFfGvRP5CngclA==" spinCount="100000" sheet="1" formatRows="0"/>
  <mergeCells count="10">
    <mergeCell ref="C14:G14"/>
    <mergeCell ref="C16:G16"/>
    <mergeCell ref="C18:G18"/>
    <mergeCell ref="C21:G21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7283B-B1F0-432C-84FB-E19DD0DB09E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179</v>
      </c>
      <c r="B1" s="195"/>
      <c r="C1" s="195"/>
      <c r="D1" s="195"/>
      <c r="E1" s="195"/>
      <c r="F1" s="195"/>
      <c r="G1" s="195"/>
      <c r="AG1" t="s">
        <v>120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121</v>
      </c>
    </row>
    <row r="3" spans="1:60" ht="24.95" customHeight="1" x14ac:dyDescent="0.2">
      <c r="A3" s="196" t="s">
        <v>8</v>
      </c>
      <c r="B3" s="49" t="s">
        <v>54</v>
      </c>
      <c r="C3" s="199" t="s">
        <v>57</v>
      </c>
      <c r="D3" s="197"/>
      <c r="E3" s="197"/>
      <c r="F3" s="197"/>
      <c r="G3" s="198"/>
      <c r="AC3" s="174" t="s">
        <v>121</v>
      </c>
      <c r="AG3" t="s">
        <v>124</v>
      </c>
    </row>
    <row r="4" spans="1:60" ht="24.95" customHeight="1" x14ac:dyDescent="0.2">
      <c r="A4" s="200" t="s">
        <v>9</v>
      </c>
      <c r="B4" s="201" t="s">
        <v>54</v>
      </c>
      <c r="C4" s="202" t="s">
        <v>58</v>
      </c>
      <c r="D4" s="203"/>
      <c r="E4" s="203"/>
      <c r="F4" s="203"/>
      <c r="G4" s="204"/>
      <c r="AG4" t="s">
        <v>125</v>
      </c>
    </row>
    <row r="5" spans="1:60" x14ac:dyDescent="0.2">
      <c r="D5" s="10"/>
    </row>
    <row r="6" spans="1:60" ht="38.25" x14ac:dyDescent="0.2">
      <c r="A6" s="206" t="s">
        <v>126</v>
      </c>
      <c r="B6" s="208" t="s">
        <v>127</v>
      </c>
      <c r="C6" s="208" t="s">
        <v>128</v>
      </c>
      <c r="D6" s="207" t="s">
        <v>129</v>
      </c>
      <c r="E6" s="206" t="s">
        <v>130</v>
      </c>
      <c r="F6" s="205" t="s">
        <v>131</v>
      </c>
      <c r="G6" s="206" t="s">
        <v>29</v>
      </c>
      <c r="H6" s="209" t="s">
        <v>30</v>
      </c>
      <c r="I6" s="209" t="s">
        <v>132</v>
      </c>
      <c r="J6" s="209" t="s">
        <v>31</v>
      </c>
      <c r="K6" s="209" t="s">
        <v>133</v>
      </c>
      <c r="L6" s="209" t="s">
        <v>134</v>
      </c>
      <c r="M6" s="209" t="s">
        <v>135</v>
      </c>
      <c r="N6" s="209" t="s">
        <v>136</v>
      </c>
      <c r="O6" s="209" t="s">
        <v>137</v>
      </c>
      <c r="P6" s="209" t="s">
        <v>138</v>
      </c>
      <c r="Q6" s="209" t="s">
        <v>139</v>
      </c>
      <c r="R6" s="209" t="s">
        <v>140</v>
      </c>
      <c r="S6" s="209" t="s">
        <v>141</v>
      </c>
      <c r="T6" s="209" t="s">
        <v>142</v>
      </c>
      <c r="U6" s="209" t="s">
        <v>143</v>
      </c>
      <c r="V6" s="209" t="s">
        <v>144</v>
      </c>
      <c r="W6" s="209" t="s">
        <v>145</v>
      </c>
      <c r="X6" s="209" t="s">
        <v>146</v>
      </c>
      <c r="Y6" s="209" t="s">
        <v>147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148</v>
      </c>
      <c r="B8" s="223" t="s">
        <v>74</v>
      </c>
      <c r="C8" s="238" t="s">
        <v>75</v>
      </c>
      <c r="D8" s="224"/>
      <c r="E8" s="225"/>
      <c r="F8" s="226"/>
      <c r="G8" s="226">
        <f>SUMIF(AG9:AG18,"&lt;&gt;NOR",G9:G18)</f>
        <v>0</v>
      </c>
      <c r="H8" s="226"/>
      <c r="I8" s="226">
        <f>SUM(I9:I18)</f>
        <v>0</v>
      </c>
      <c r="J8" s="226"/>
      <c r="K8" s="226">
        <f>SUM(K9:K18)</f>
        <v>0</v>
      </c>
      <c r="L8" s="226"/>
      <c r="M8" s="226">
        <f>SUM(M9:M18)</f>
        <v>0</v>
      </c>
      <c r="N8" s="225"/>
      <c r="O8" s="225">
        <f>SUM(O9:O18)</f>
        <v>11.43</v>
      </c>
      <c r="P8" s="225"/>
      <c r="Q8" s="225">
        <f>SUM(Q9:Q18)</f>
        <v>0</v>
      </c>
      <c r="R8" s="226"/>
      <c r="S8" s="226"/>
      <c r="T8" s="227"/>
      <c r="U8" s="221"/>
      <c r="V8" s="221">
        <f>SUM(V9:V18)</f>
        <v>112.66</v>
      </c>
      <c r="W8" s="221"/>
      <c r="X8" s="221"/>
      <c r="Y8" s="221"/>
      <c r="AG8" t="s">
        <v>149</v>
      </c>
    </row>
    <row r="9" spans="1:60" outlineLevel="1" x14ac:dyDescent="0.2">
      <c r="A9" s="229">
        <v>1</v>
      </c>
      <c r="B9" s="230" t="s">
        <v>180</v>
      </c>
      <c r="C9" s="239" t="s">
        <v>181</v>
      </c>
      <c r="D9" s="231" t="s">
        <v>182</v>
      </c>
      <c r="E9" s="232">
        <v>149.69999999999999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7.5340000000000004E-2</v>
      </c>
      <c r="O9" s="232">
        <f>ROUND(E9*N9,2)</f>
        <v>11.28</v>
      </c>
      <c r="P9" s="232">
        <v>0</v>
      </c>
      <c r="Q9" s="232">
        <f>ROUND(E9*P9,2)</f>
        <v>0</v>
      </c>
      <c r="R9" s="234" t="s">
        <v>183</v>
      </c>
      <c r="S9" s="234" t="s">
        <v>153</v>
      </c>
      <c r="T9" s="235" t="s">
        <v>153</v>
      </c>
      <c r="U9" s="220">
        <v>0.52915000000000001</v>
      </c>
      <c r="V9" s="220">
        <f>ROUND(E9*U9,2)</f>
        <v>79.209999999999994</v>
      </c>
      <c r="W9" s="220"/>
      <c r="X9" s="220" t="s">
        <v>184</v>
      </c>
      <c r="Y9" s="220" t="s">
        <v>156</v>
      </c>
      <c r="Z9" s="210"/>
      <c r="AA9" s="210"/>
      <c r="AB9" s="210"/>
      <c r="AC9" s="210"/>
      <c r="AD9" s="210"/>
      <c r="AE9" s="210"/>
      <c r="AF9" s="210"/>
      <c r="AG9" s="210" t="s">
        <v>185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0" t="s">
        <v>186</v>
      </c>
      <c r="D10" s="248"/>
      <c r="E10" s="248"/>
      <c r="F10" s="248"/>
      <c r="G10" s="248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187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1" t="s">
        <v>188</v>
      </c>
      <c r="D11" s="244"/>
      <c r="E11" s="245"/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189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1" t="s">
        <v>190</v>
      </c>
      <c r="D12" s="244"/>
      <c r="E12" s="245">
        <v>24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189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51" t="s">
        <v>191</v>
      </c>
      <c r="D13" s="244"/>
      <c r="E13" s="245">
        <v>22.5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189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51" t="s">
        <v>192</v>
      </c>
      <c r="D14" s="244"/>
      <c r="E14" s="245">
        <v>103.2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189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29">
        <v>2</v>
      </c>
      <c r="B15" s="230" t="s">
        <v>193</v>
      </c>
      <c r="C15" s="239" t="s">
        <v>194</v>
      </c>
      <c r="D15" s="231" t="s">
        <v>195</v>
      </c>
      <c r="E15" s="232">
        <v>150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1.0200000000000001E-3</v>
      </c>
      <c r="O15" s="232">
        <f>ROUND(E15*N15,2)</f>
        <v>0.15</v>
      </c>
      <c r="P15" s="232">
        <v>0</v>
      </c>
      <c r="Q15" s="232">
        <f>ROUND(E15*P15,2)</f>
        <v>0</v>
      </c>
      <c r="R15" s="234" t="s">
        <v>183</v>
      </c>
      <c r="S15" s="234" t="s">
        <v>153</v>
      </c>
      <c r="T15" s="235" t="s">
        <v>153</v>
      </c>
      <c r="U15" s="220">
        <v>0.223</v>
      </c>
      <c r="V15" s="220">
        <f>ROUND(E15*U15,2)</f>
        <v>33.450000000000003</v>
      </c>
      <c r="W15" s="220"/>
      <c r="X15" s="220" t="s">
        <v>184</v>
      </c>
      <c r="Y15" s="220" t="s">
        <v>156</v>
      </c>
      <c r="Z15" s="210"/>
      <c r="AA15" s="210"/>
      <c r="AB15" s="210"/>
      <c r="AC15" s="210"/>
      <c r="AD15" s="210"/>
      <c r="AE15" s="210"/>
      <c r="AF15" s="210"/>
      <c r="AG15" s="210" t="s">
        <v>185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0" t="s">
        <v>196</v>
      </c>
      <c r="D16" s="248"/>
      <c r="E16" s="248"/>
      <c r="F16" s="248"/>
      <c r="G16" s="248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187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52" t="s">
        <v>197</v>
      </c>
      <c r="D17" s="249"/>
      <c r="E17" s="249"/>
      <c r="F17" s="249"/>
      <c r="G17" s="249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159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51" t="s">
        <v>198</v>
      </c>
      <c r="D18" s="244"/>
      <c r="E18" s="245">
        <v>150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189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22" t="s">
        <v>148</v>
      </c>
      <c r="B19" s="223" t="s">
        <v>76</v>
      </c>
      <c r="C19" s="238" t="s">
        <v>77</v>
      </c>
      <c r="D19" s="224"/>
      <c r="E19" s="225"/>
      <c r="F19" s="226"/>
      <c r="G19" s="226">
        <f>SUMIF(AG20:AG48,"&lt;&gt;NOR",G20:G48)</f>
        <v>0</v>
      </c>
      <c r="H19" s="226"/>
      <c r="I19" s="226">
        <f>SUM(I20:I48)</f>
        <v>0</v>
      </c>
      <c r="J19" s="226"/>
      <c r="K19" s="226">
        <f>SUM(K20:K48)</f>
        <v>0</v>
      </c>
      <c r="L19" s="226"/>
      <c r="M19" s="226">
        <f>SUM(M20:M48)</f>
        <v>0</v>
      </c>
      <c r="N19" s="225"/>
      <c r="O19" s="225">
        <f>SUM(O20:O48)</f>
        <v>9.1499999999999986</v>
      </c>
      <c r="P19" s="225"/>
      <c r="Q19" s="225">
        <f>SUM(Q20:Q48)</f>
        <v>0</v>
      </c>
      <c r="R19" s="226"/>
      <c r="S19" s="226"/>
      <c r="T19" s="227"/>
      <c r="U19" s="221"/>
      <c r="V19" s="221">
        <f>SUM(V20:V48)</f>
        <v>340.13</v>
      </c>
      <c r="W19" s="221"/>
      <c r="X19" s="221"/>
      <c r="Y19" s="221"/>
      <c r="AG19" t="s">
        <v>149</v>
      </c>
    </row>
    <row r="20" spans="1:60" ht="22.5" outlineLevel="1" x14ac:dyDescent="0.2">
      <c r="A20" s="229">
        <v>3</v>
      </c>
      <c r="B20" s="230" t="s">
        <v>199</v>
      </c>
      <c r="C20" s="239" t="s">
        <v>200</v>
      </c>
      <c r="D20" s="231" t="s">
        <v>182</v>
      </c>
      <c r="E20" s="232">
        <v>82.5</v>
      </c>
      <c r="F20" s="233"/>
      <c r="G20" s="234">
        <f>ROUND(E20*F20,2)</f>
        <v>0</v>
      </c>
      <c r="H20" s="233"/>
      <c r="I20" s="234">
        <f>ROUND(E20*H20,2)</f>
        <v>0</v>
      </c>
      <c r="J20" s="233"/>
      <c r="K20" s="234">
        <f>ROUND(E20*J20,2)</f>
        <v>0</v>
      </c>
      <c r="L20" s="234">
        <v>21</v>
      </c>
      <c r="M20" s="234">
        <f>G20*(1+L20/100)</f>
        <v>0</v>
      </c>
      <c r="N20" s="232">
        <v>1.72E-2</v>
      </c>
      <c r="O20" s="232">
        <f>ROUND(E20*N20,2)</f>
        <v>1.42</v>
      </c>
      <c r="P20" s="232">
        <v>0</v>
      </c>
      <c r="Q20" s="232">
        <f>ROUND(E20*P20,2)</f>
        <v>0</v>
      </c>
      <c r="R20" s="234" t="s">
        <v>183</v>
      </c>
      <c r="S20" s="234" t="s">
        <v>153</v>
      </c>
      <c r="T20" s="235" t="s">
        <v>153</v>
      </c>
      <c r="U20" s="220">
        <v>0.64</v>
      </c>
      <c r="V20" s="220">
        <f>ROUND(E20*U20,2)</f>
        <v>52.8</v>
      </c>
      <c r="W20" s="220"/>
      <c r="X20" s="220" t="s">
        <v>184</v>
      </c>
      <c r="Y20" s="220" t="s">
        <v>156</v>
      </c>
      <c r="Z20" s="210"/>
      <c r="AA20" s="210"/>
      <c r="AB20" s="210"/>
      <c r="AC20" s="210"/>
      <c r="AD20" s="210"/>
      <c r="AE20" s="210"/>
      <c r="AF20" s="210"/>
      <c r="AG20" s="210" t="s">
        <v>185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50" t="s">
        <v>201</v>
      </c>
      <c r="D21" s="248"/>
      <c r="E21" s="248"/>
      <c r="F21" s="248"/>
      <c r="G21" s="248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187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52" t="s">
        <v>202</v>
      </c>
      <c r="D22" s="249"/>
      <c r="E22" s="249"/>
      <c r="F22" s="249"/>
      <c r="G22" s="249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159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36" t="str">
        <f>C22</f>
        <v>Nanesení omítky, srovnání H-latí, (zavadnutí), navlhčení houbovým hladítkem, úprava povrchu špachtlí.</v>
      </c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52" t="s">
        <v>203</v>
      </c>
      <c r="D23" s="249"/>
      <c r="E23" s="249"/>
      <c r="F23" s="249"/>
      <c r="G23" s="249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159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1" t="s">
        <v>188</v>
      </c>
      <c r="D24" s="244"/>
      <c r="E24" s="245"/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189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1" t="s">
        <v>204</v>
      </c>
      <c r="D25" s="244"/>
      <c r="E25" s="245">
        <v>82.5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189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29">
        <v>4</v>
      </c>
      <c r="B26" s="230" t="s">
        <v>205</v>
      </c>
      <c r="C26" s="239" t="s">
        <v>206</v>
      </c>
      <c r="D26" s="231" t="s">
        <v>182</v>
      </c>
      <c r="E26" s="232">
        <v>457.83749999999998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2">
        <v>1.5699999999999999E-2</v>
      </c>
      <c r="O26" s="232">
        <f>ROUND(E26*N26,2)</f>
        <v>7.19</v>
      </c>
      <c r="P26" s="232">
        <v>0</v>
      </c>
      <c r="Q26" s="232">
        <f>ROUND(E26*P26,2)</f>
        <v>0</v>
      </c>
      <c r="R26" s="234" t="s">
        <v>183</v>
      </c>
      <c r="S26" s="234" t="s">
        <v>153</v>
      </c>
      <c r="T26" s="235" t="s">
        <v>153</v>
      </c>
      <c r="U26" s="220">
        <v>0.47</v>
      </c>
      <c r="V26" s="220">
        <f>ROUND(E26*U26,2)</f>
        <v>215.18</v>
      </c>
      <c r="W26" s="220"/>
      <c r="X26" s="220" t="s">
        <v>184</v>
      </c>
      <c r="Y26" s="220" t="s">
        <v>156</v>
      </c>
      <c r="Z26" s="210"/>
      <c r="AA26" s="210"/>
      <c r="AB26" s="210"/>
      <c r="AC26" s="210"/>
      <c r="AD26" s="210"/>
      <c r="AE26" s="210"/>
      <c r="AF26" s="210"/>
      <c r="AG26" s="210" t="s">
        <v>185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50" t="s">
        <v>201</v>
      </c>
      <c r="D27" s="248"/>
      <c r="E27" s="248"/>
      <c r="F27" s="248"/>
      <c r="G27" s="248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187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52" t="s">
        <v>202</v>
      </c>
      <c r="D28" s="249"/>
      <c r="E28" s="249"/>
      <c r="F28" s="249"/>
      <c r="G28" s="249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159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36" t="str">
        <f>C28</f>
        <v>Nanesení omítky, srovnání H-latí, (zavadnutí), navlhčení houbovým hladítkem, úprava povrchu špachtlí.</v>
      </c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51" t="s">
        <v>188</v>
      </c>
      <c r="D29" s="244"/>
      <c r="E29" s="245"/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189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51" t="s">
        <v>207</v>
      </c>
      <c r="D30" s="244"/>
      <c r="E30" s="245">
        <v>226.32400000000001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189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51" t="s">
        <v>208</v>
      </c>
      <c r="D31" s="244"/>
      <c r="E31" s="245">
        <v>-7.6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189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51" t="s">
        <v>209</v>
      </c>
      <c r="D32" s="244"/>
      <c r="E32" s="245">
        <v>-12.6875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189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51" t="s">
        <v>210</v>
      </c>
      <c r="D33" s="244"/>
      <c r="E33" s="245">
        <v>4.1849999999999996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189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51" t="s">
        <v>211</v>
      </c>
      <c r="D34" s="244"/>
      <c r="E34" s="245">
        <v>6.5759999999999996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189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51" t="s">
        <v>212</v>
      </c>
      <c r="D35" s="244"/>
      <c r="E35" s="245">
        <v>4.5999999999999996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189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51" t="s">
        <v>213</v>
      </c>
      <c r="D36" s="244"/>
      <c r="E36" s="245">
        <v>180.78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189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51" t="s">
        <v>214</v>
      </c>
      <c r="D37" s="244"/>
      <c r="E37" s="245">
        <v>53.36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189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51" t="s">
        <v>215</v>
      </c>
      <c r="D38" s="244"/>
      <c r="E38" s="245">
        <v>2.2999999999999998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189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29">
        <v>5</v>
      </c>
      <c r="B39" s="230" t="s">
        <v>216</v>
      </c>
      <c r="C39" s="239" t="s">
        <v>217</v>
      </c>
      <c r="D39" s="231" t="s">
        <v>182</v>
      </c>
      <c r="E39" s="232">
        <v>82.5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2">
        <v>1.7000000000000001E-4</v>
      </c>
      <c r="O39" s="232">
        <f>ROUND(E39*N39,2)</f>
        <v>0.01</v>
      </c>
      <c r="P39" s="232">
        <v>0</v>
      </c>
      <c r="Q39" s="232">
        <f>ROUND(E39*P39,2)</f>
        <v>0</v>
      </c>
      <c r="R39" s="234" t="s">
        <v>183</v>
      </c>
      <c r="S39" s="234" t="s">
        <v>153</v>
      </c>
      <c r="T39" s="235" t="s">
        <v>153</v>
      </c>
      <c r="U39" s="220">
        <v>0.1343</v>
      </c>
      <c r="V39" s="220">
        <f>ROUND(E39*U39,2)</f>
        <v>11.08</v>
      </c>
      <c r="W39" s="220"/>
      <c r="X39" s="220" t="s">
        <v>184</v>
      </c>
      <c r="Y39" s="220" t="s">
        <v>156</v>
      </c>
      <c r="Z39" s="210"/>
      <c r="AA39" s="210"/>
      <c r="AB39" s="210"/>
      <c r="AC39" s="210"/>
      <c r="AD39" s="210"/>
      <c r="AE39" s="210"/>
      <c r="AF39" s="210"/>
      <c r="AG39" s="210" t="s">
        <v>185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51" t="s">
        <v>218</v>
      </c>
      <c r="D40" s="244"/>
      <c r="E40" s="245">
        <v>82.5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189</v>
      </c>
      <c r="AH40" s="210">
        <v>5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29">
        <v>6</v>
      </c>
      <c r="B41" s="230" t="s">
        <v>219</v>
      </c>
      <c r="C41" s="239" t="s">
        <v>220</v>
      </c>
      <c r="D41" s="231" t="s">
        <v>182</v>
      </c>
      <c r="E41" s="232">
        <v>457.83749999999998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8.0000000000000007E-5</v>
      </c>
      <c r="O41" s="232">
        <f>ROUND(E41*N41,2)</f>
        <v>0.04</v>
      </c>
      <c r="P41" s="232">
        <v>0</v>
      </c>
      <c r="Q41" s="232">
        <f>ROUND(E41*P41,2)</f>
        <v>0</v>
      </c>
      <c r="R41" s="234" t="s">
        <v>183</v>
      </c>
      <c r="S41" s="234" t="s">
        <v>153</v>
      </c>
      <c r="T41" s="235" t="s">
        <v>153</v>
      </c>
      <c r="U41" s="220">
        <v>0.12</v>
      </c>
      <c r="V41" s="220">
        <f>ROUND(E41*U41,2)</f>
        <v>54.94</v>
      </c>
      <c r="W41" s="220"/>
      <c r="X41" s="220" t="s">
        <v>184</v>
      </c>
      <c r="Y41" s="220" t="s">
        <v>156</v>
      </c>
      <c r="Z41" s="210"/>
      <c r="AA41" s="210"/>
      <c r="AB41" s="210"/>
      <c r="AC41" s="210"/>
      <c r="AD41" s="210"/>
      <c r="AE41" s="210"/>
      <c r="AF41" s="210"/>
      <c r="AG41" s="210" t="s">
        <v>185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1" t="s">
        <v>221</v>
      </c>
      <c r="D42" s="244"/>
      <c r="E42" s="245">
        <v>457.83749999999998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189</v>
      </c>
      <c r="AH42" s="210">
        <v>5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29">
        <v>7</v>
      </c>
      <c r="B43" s="230" t="s">
        <v>222</v>
      </c>
      <c r="C43" s="239" t="s">
        <v>223</v>
      </c>
      <c r="D43" s="231" t="s">
        <v>182</v>
      </c>
      <c r="E43" s="232">
        <v>12.6875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2">
        <v>4.0000000000000003E-5</v>
      </c>
      <c r="O43" s="232">
        <f>ROUND(E43*N43,2)</f>
        <v>0</v>
      </c>
      <c r="P43" s="232">
        <v>0</v>
      </c>
      <c r="Q43" s="232">
        <f>ROUND(E43*P43,2)</f>
        <v>0</v>
      </c>
      <c r="R43" s="234" t="s">
        <v>183</v>
      </c>
      <c r="S43" s="234" t="s">
        <v>153</v>
      </c>
      <c r="T43" s="235" t="s">
        <v>153</v>
      </c>
      <c r="U43" s="220">
        <v>7.8E-2</v>
      </c>
      <c r="V43" s="220">
        <f>ROUND(E43*U43,2)</f>
        <v>0.99</v>
      </c>
      <c r="W43" s="220"/>
      <c r="X43" s="220" t="s">
        <v>184</v>
      </c>
      <c r="Y43" s="220" t="s">
        <v>156</v>
      </c>
      <c r="Z43" s="210"/>
      <c r="AA43" s="210"/>
      <c r="AB43" s="210"/>
      <c r="AC43" s="210"/>
      <c r="AD43" s="210"/>
      <c r="AE43" s="210"/>
      <c r="AF43" s="210"/>
      <c r="AG43" s="210" t="s">
        <v>185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2" x14ac:dyDescent="0.2">
      <c r="A44" s="217"/>
      <c r="B44" s="218"/>
      <c r="C44" s="250" t="s">
        <v>224</v>
      </c>
      <c r="D44" s="248"/>
      <c r="E44" s="248"/>
      <c r="F44" s="248"/>
      <c r="G44" s="248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187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36" t="str">
        <f>C44</f>
        <v>které se zřizují před úpravami povrchu, a obalení osazených dveřních zárubní před znečištěním při úpravách povrchu nástřikem plastických maltovin včetně pozdějšího odkrytí,</v>
      </c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51" t="s">
        <v>225</v>
      </c>
      <c r="D45" s="244"/>
      <c r="E45" s="245">
        <v>12.6875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189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29">
        <v>8</v>
      </c>
      <c r="B46" s="230" t="s">
        <v>226</v>
      </c>
      <c r="C46" s="239" t="s">
        <v>227</v>
      </c>
      <c r="D46" s="231" t="s">
        <v>182</v>
      </c>
      <c r="E46" s="232">
        <v>7.2</v>
      </c>
      <c r="F46" s="233"/>
      <c r="G46" s="234">
        <f>ROUND(E46*F46,2)</f>
        <v>0</v>
      </c>
      <c r="H46" s="233"/>
      <c r="I46" s="234">
        <f>ROUND(E46*H46,2)</f>
        <v>0</v>
      </c>
      <c r="J46" s="233"/>
      <c r="K46" s="234">
        <f>ROUND(E46*J46,2)</f>
        <v>0</v>
      </c>
      <c r="L46" s="234">
        <v>21</v>
      </c>
      <c r="M46" s="234">
        <f>G46*(1+L46/100)</f>
        <v>0</v>
      </c>
      <c r="N46" s="232">
        <v>6.8000000000000005E-2</v>
      </c>
      <c r="O46" s="232">
        <f>ROUND(E46*N46,2)</f>
        <v>0.49</v>
      </c>
      <c r="P46" s="232">
        <v>0</v>
      </c>
      <c r="Q46" s="232">
        <f>ROUND(E46*P46,2)</f>
        <v>0</v>
      </c>
      <c r="R46" s="234" t="s">
        <v>228</v>
      </c>
      <c r="S46" s="234" t="s">
        <v>153</v>
      </c>
      <c r="T46" s="235" t="s">
        <v>153</v>
      </c>
      <c r="U46" s="220">
        <v>0.71397999999999995</v>
      </c>
      <c r="V46" s="220">
        <f>ROUND(E46*U46,2)</f>
        <v>5.14</v>
      </c>
      <c r="W46" s="220"/>
      <c r="X46" s="220" t="s">
        <v>184</v>
      </c>
      <c r="Y46" s="220" t="s">
        <v>156</v>
      </c>
      <c r="Z46" s="210"/>
      <c r="AA46" s="210"/>
      <c r="AB46" s="210"/>
      <c r="AC46" s="210"/>
      <c r="AD46" s="210"/>
      <c r="AE46" s="210"/>
      <c r="AF46" s="210"/>
      <c r="AG46" s="210" t="s">
        <v>185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0" t="s">
        <v>229</v>
      </c>
      <c r="D47" s="248"/>
      <c r="E47" s="248"/>
      <c r="F47" s="248"/>
      <c r="G47" s="248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187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51" t="s">
        <v>230</v>
      </c>
      <c r="D48" s="244"/>
      <c r="E48" s="245">
        <v>7.2</v>
      </c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189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">
      <c r="A49" s="222" t="s">
        <v>148</v>
      </c>
      <c r="B49" s="223" t="s">
        <v>78</v>
      </c>
      <c r="C49" s="238" t="s">
        <v>79</v>
      </c>
      <c r="D49" s="224"/>
      <c r="E49" s="225"/>
      <c r="F49" s="226"/>
      <c r="G49" s="226">
        <f>SUMIF(AG50:AG62,"&lt;&gt;NOR",G50:G62)</f>
        <v>0</v>
      </c>
      <c r="H49" s="226"/>
      <c r="I49" s="226">
        <f>SUM(I50:I62)</f>
        <v>0</v>
      </c>
      <c r="J49" s="226"/>
      <c r="K49" s="226">
        <f>SUM(K50:K62)</f>
        <v>0</v>
      </c>
      <c r="L49" s="226"/>
      <c r="M49" s="226">
        <f>SUM(M50:M62)</f>
        <v>0</v>
      </c>
      <c r="N49" s="225"/>
      <c r="O49" s="225">
        <f>SUM(O50:O62)</f>
        <v>33.869999999999997</v>
      </c>
      <c r="P49" s="225"/>
      <c r="Q49" s="225">
        <f>SUM(Q50:Q62)</f>
        <v>0</v>
      </c>
      <c r="R49" s="226"/>
      <c r="S49" s="226"/>
      <c r="T49" s="227"/>
      <c r="U49" s="221"/>
      <c r="V49" s="221">
        <f>SUM(V50:V62)</f>
        <v>101.66</v>
      </c>
      <c r="W49" s="221"/>
      <c r="X49" s="221"/>
      <c r="Y49" s="221"/>
      <c r="AG49" t="s">
        <v>149</v>
      </c>
    </row>
    <row r="50" spans="1:60" ht="22.5" outlineLevel="1" x14ac:dyDescent="0.2">
      <c r="A50" s="229">
        <v>9</v>
      </c>
      <c r="B50" s="230" t="s">
        <v>231</v>
      </c>
      <c r="C50" s="239" t="s">
        <v>232</v>
      </c>
      <c r="D50" s="231" t="s">
        <v>233</v>
      </c>
      <c r="E50" s="232">
        <v>10.962</v>
      </c>
      <c r="F50" s="233"/>
      <c r="G50" s="234">
        <f>ROUND(E50*F50,2)</f>
        <v>0</v>
      </c>
      <c r="H50" s="233"/>
      <c r="I50" s="234">
        <f>ROUND(E50*H50,2)</f>
        <v>0</v>
      </c>
      <c r="J50" s="233"/>
      <c r="K50" s="234">
        <f>ROUND(E50*J50,2)</f>
        <v>0</v>
      </c>
      <c r="L50" s="234">
        <v>21</v>
      </c>
      <c r="M50" s="234">
        <f>G50*(1+L50/100)</f>
        <v>0</v>
      </c>
      <c r="N50" s="232">
        <v>1.919</v>
      </c>
      <c r="O50" s="232">
        <f>ROUND(E50*N50,2)</f>
        <v>21.04</v>
      </c>
      <c r="P50" s="232">
        <v>0</v>
      </c>
      <c r="Q50" s="232">
        <f>ROUND(E50*P50,2)</f>
        <v>0</v>
      </c>
      <c r="R50" s="234" t="s">
        <v>183</v>
      </c>
      <c r="S50" s="234" t="s">
        <v>153</v>
      </c>
      <c r="T50" s="235" t="s">
        <v>153</v>
      </c>
      <c r="U50" s="220">
        <v>2.3170000000000002</v>
      </c>
      <c r="V50" s="220">
        <f>ROUND(E50*U50,2)</f>
        <v>25.4</v>
      </c>
      <c r="W50" s="220"/>
      <c r="X50" s="220" t="s">
        <v>184</v>
      </c>
      <c r="Y50" s="220" t="s">
        <v>156</v>
      </c>
      <c r="Z50" s="210"/>
      <c r="AA50" s="210"/>
      <c r="AB50" s="210"/>
      <c r="AC50" s="210"/>
      <c r="AD50" s="210"/>
      <c r="AE50" s="210"/>
      <c r="AF50" s="210"/>
      <c r="AG50" s="210" t="s">
        <v>185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1" t="s">
        <v>188</v>
      </c>
      <c r="D51" s="244"/>
      <c r="E51" s="245"/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189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17"/>
      <c r="B52" s="218"/>
      <c r="C52" s="251" t="s">
        <v>234</v>
      </c>
      <c r="D52" s="244"/>
      <c r="E52" s="245">
        <v>10.962</v>
      </c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189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29">
        <v>10</v>
      </c>
      <c r="B53" s="230" t="s">
        <v>235</v>
      </c>
      <c r="C53" s="239" t="s">
        <v>236</v>
      </c>
      <c r="D53" s="231" t="s">
        <v>182</v>
      </c>
      <c r="E53" s="232">
        <v>78.3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4.0980000000000003E-2</v>
      </c>
      <c r="O53" s="232">
        <f>ROUND(E53*N53,2)</f>
        <v>3.21</v>
      </c>
      <c r="P53" s="232">
        <v>0</v>
      </c>
      <c r="Q53" s="232">
        <f>ROUND(E53*P53,2)</f>
        <v>0</v>
      </c>
      <c r="R53" s="234" t="s">
        <v>183</v>
      </c>
      <c r="S53" s="234" t="s">
        <v>153</v>
      </c>
      <c r="T53" s="235" t="s">
        <v>153</v>
      </c>
      <c r="U53" s="220">
        <v>0.44700000000000001</v>
      </c>
      <c r="V53" s="220">
        <f>ROUND(E53*U53,2)</f>
        <v>35</v>
      </c>
      <c r="W53" s="220"/>
      <c r="X53" s="220" t="s">
        <v>184</v>
      </c>
      <c r="Y53" s="220" t="s">
        <v>156</v>
      </c>
      <c r="Z53" s="210"/>
      <c r="AA53" s="210"/>
      <c r="AB53" s="210"/>
      <c r="AC53" s="210"/>
      <c r="AD53" s="210"/>
      <c r="AE53" s="210"/>
      <c r="AF53" s="210"/>
      <c r="AG53" s="210" t="s">
        <v>185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50" t="s">
        <v>237</v>
      </c>
      <c r="D54" s="248"/>
      <c r="E54" s="248"/>
      <c r="F54" s="248"/>
      <c r="G54" s="248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187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52" t="s">
        <v>238</v>
      </c>
      <c r="D55" s="249"/>
      <c r="E55" s="249"/>
      <c r="F55" s="249"/>
      <c r="G55" s="249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159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51" t="s">
        <v>188</v>
      </c>
      <c r="D56" s="244"/>
      <c r="E56" s="245"/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189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51" t="s">
        <v>239</v>
      </c>
      <c r="D57" s="244"/>
      <c r="E57" s="245">
        <v>78.3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189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29">
        <v>11</v>
      </c>
      <c r="B58" s="230" t="s">
        <v>240</v>
      </c>
      <c r="C58" s="239" t="s">
        <v>241</v>
      </c>
      <c r="D58" s="231" t="s">
        <v>182</v>
      </c>
      <c r="E58" s="232">
        <v>78.3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2">
        <v>0.12288</v>
      </c>
      <c r="O58" s="232">
        <f>ROUND(E58*N58,2)</f>
        <v>9.6199999999999992</v>
      </c>
      <c r="P58" s="232">
        <v>0</v>
      </c>
      <c r="Q58" s="232">
        <f>ROUND(E58*P58,2)</f>
        <v>0</v>
      </c>
      <c r="R58" s="234" t="s">
        <v>183</v>
      </c>
      <c r="S58" s="234" t="s">
        <v>153</v>
      </c>
      <c r="T58" s="235" t="s">
        <v>153</v>
      </c>
      <c r="U58" s="220">
        <v>0.52700000000000002</v>
      </c>
      <c r="V58" s="220">
        <f>ROUND(E58*U58,2)</f>
        <v>41.26</v>
      </c>
      <c r="W58" s="220"/>
      <c r="X58" s="220" t="s">
        <v>184</v>
      </c>
      <c r="Y58" s="220" t="s">
        <v>156</v>
      </c>
      <c r="Z58" s="210"/>
      <c r="AA58" s="210"/>
      <c r="AB58" s="210"/>
      <c r="AC58" s="210"/>
      <c r="AD58" s="210"/>
      <c r="AE58" s="210"/>
      <c r="AF58" s="210"/>
      <c r="AG58" s="210" t="s">
        <v>185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50" t="s">
        <v>237</v>
      </c>
      <c r="D59" s="248"/>
      <c r="E59" s="248"/>
      <c r="F59" s="248"/>
      <c r="G59" s="248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187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52" t="s">
        <v>242</v>
      </c>
      <c r="D60" s="249"/>
      <c r="E60" s="249"/>
      <c r="F60" s="249"/>
      <c r="G60" s="249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159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51" t="s">
        <v>188</v>
      </c>
      <c r="D61" s="244"/>
      <c r="E61" s="245"/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189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51" t="s">
        <v>243</v>
      </c>
      <c r="D62" s="244"/>
      <c r="E62" s="245">
        <v>78.3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189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">
      <c r="A63" s="222" t="s">
        <v>148</v>
      </c>
      <c r="B63" s="223" t="s">
        <v>82</v>
      </c>
      <c r="C63" s="238" t="s">
        <v>83</v>
      </c>
      <c r="D63" s="224"/>
      <c r="E63" s="225"/>
      <c r="F63" s="226"/>
      <c r="G63" s="226">
        <f>SUMIF(AG64:AG65,"&lt;&gt;NOR",G64:G65)</f>
        <v>0</v>
      </c>
      <c r="H63" s="226"/>
      <c r="I63" s="226">
        <f>SUM(I64:I65)</f>
        <v>0</v>
      </c>
      <c r="J63" s="226"/>
      <c r="K63" s="226">
        <f>SUM(K64:K65)</f>
        <v>0</v>
      </c>
      <c r="L63" s="226"/>
      <c r="M63" s="226">
        <f>SUM(M64:M65)</f>
        <v>0</v>
      </c>
      <c r="N63" s="225"/>
      <c r="O63" s="225">
        <f>SUM(O64:O65)</f>
        <v>0.1</v>
      </c>
      <c r="P63" s="225"/>
      <c r="Q63" s="225">
        <f>SUM(Q64:Q65)</f>
        <v>0</v>
      </c>
      <c r="R63" s="226"/>
      <c r="S63" s="226"/>
      <c r="T63" s="227"/>
      <c r="U63" s="221"/>
      <c r="V63" s="221">
        <f>SUM(V64:V65)</f>
        <v>14.6</v>
      </c>
      <c r="W63" s="221"/>
      <c r="X63" s="221"/>
      <c r="Y63" s="221"/>
      <c r="AG63" t="s">
        <v>149</v>
      </c>
    </row>
    <row r="64" spans="1:60" outlineLevel="1" x14ac:dyDescent="0.2">
      <c r="A64" s="229">
        <v>12</v>
      </c>
      <c r="B64" s="230" t="s">
        <v>244</v>
      </c>
      <c r="C64" s="239" t="s">
        <v>245</v>
      </c>
      <c r="D64" s="231" t="s">
        <v>182</v>
      </c>
      <c r="E64" s="232">
        <v>82.5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2">
        <v>1.2099999999999999E-3</v>
      </c>
      <c r="O64" s="232">
        <f>ROUND(E64*N64,2)</f>
        <v>0.1</v>
      </c>
      <c r="P64" s="232">
        <v>0</v>
      </c>
      <c r="Q64" s="232">
        <f>ROUND(E64*P64,2)</f>
        <v>0</v>
      </c>
      <c r="R64" s="234" t="s">
        <v>246</v>
      </c>
      <c r="S64" s="234" t="s">
        <v>153</v>
      </c>
      <c r="T64" s="235" t="s">
        <v>153</v>
      </c>
      <c r="U64" s="220">
        <v>0.17699999999999999</v>
      </c>
      <c r="V64" s="220">
        <f>ROUND(E64*U64,2)</f>
        <v>14.6</v>
      </c>
      <c r="W64" s="220"/>
      <c r="X64" s="220" t="s">
        <v>184</v>
      </c>
      <c r="Y64" s="220" t="s">
        <v>156</v>
      </c>
      <c r="Z64" s="210"/>
      <c r="AA64" s="210"/>
      <c r="AB64" s="210"/>
      <c r="AC64" s="210"/>
      <c r="AD64" s="210"/>
      <c r="AE64" s="210"/>
      <c r="AF64" s="210"/>
      <c r="AG64" s="210" t="s">
        <v>185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51" t="s">
        <v>247</v>
      </c>
      <c r="D65" s="244"/>
      <c r="E65" s="245">
        <v>82.5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189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x14ac:dyDescent="0.2">
      <c r="A66" s="222" t="s">
        <v>148</v>
      </c>
      <c r="B66" s="223" t="s">
        <v>84</v>
      </c>
      <c r="C66" s="238" t="s">
        <v>85</v>
      </c>
      <c r="D66" s="224"/>
      <c r="E66" s="225"/>
      <c r="F66" s="226"/>
      <c r="G66" s="226">
        <f>SUMIF(AG67:AG70,"&lt;&gt;NOR",G67:G70)</f>
        <v>0</v>
      </c>
      <c r="H66" s="226"/>
      <c r="I66" s="226">
        <f>SUM(I67:I70)</f>
        <v>0</v>
      </c>
      <c r="J66" s="226"/>
      <c r="K66" s="226">
        <f>SUM(K67:K70)</f>
        <v>0</v>
      </c>
      <c r="L66" s="226"/>
      <c r="M66" s="226">
        <f>SUM(M67:M70)</f>
        <v>0</v>
      </c>
      <c r="N66" s="225"/>
      <c r="O66" s="225">
        <f>SUM(O67:O70)</f>
        <v>0</v>
      </c>
      <c r="P66" s="225"/>
      <c r="Q66" s="225">
        <f>SUM(Q67:Q70)</f>
        <v>0</v>
      </c>
      <c r="R66" s="226"/>
      <c r="S66" s="226"/>
      <c r="T66" s="227"/>
      <c r="U66" s="221"/>
      <c r="V66" s="221">
        <f>SUM(V67:V70)</f>
        <v>100.41</v>
      </c>
      <c r="W66" s="221"/>
      <c r="X66" s="221"/>
      <c r="Y66" s="221"/>
      <c r="AG66" t="s">
        <v>149</v>
      </c>
    </row>
    <row r="67" spans="1:60" ht="56.25" outlineLevel="1" x14ac:dyDescent="0.2">
      <c r="A67" s="229">
        <v>13</v>
      </c>
      <c r="B67" s="230" t="s">
        <v>248</v>
      </c>
      <c r="C67" s="239" t="s">
        <v>249</v>
      </c>
      <c r="D67" s="231" t="s">
        <v>182</v>
      </c>
      <c r="E67" s="232">
        <v>82.5</v>
      </c>
      <c r="F67" s="233"/>
      <c r="G67" s="234">
        <f>ROUND(E67*F67,2)</f>
        <v>0</v>
      </c>
      <c r="H67" s="233"/>
      <c r="I67" s="234">
        <f>ROUND(E67*H67,2)</f>
        <v>0</v>
      </c>
      <c r="J67" s="233"/>
      <c r="K67" s="234">
        <f>ROUND(E67*J67,2)</f>
        <v>0</v>
      </c>
      <c r="L67" s="234">
        <v>21</v>
      </c>
      <c r="M67" s="234">
        <f>G67*(1+L67/100)</f>
        <v>0</v>
      </c>
      <c r="N67" s="232">
        <v>4.0000000000000003E-5</v>
      </c>
      <c r="O67" s="232">
        <f>ROUND(E67*N67,2)</f>
        <v>0</v>
      </c>
      <c r="P67" s="232">
        <v>0</v>
      </c>
      <c r="Q67" s="232">
        <f>ROUND(E67*P67,2)</f>
        <v>0</v>
      </c>
      <c r="R67" s="234" t="s">
        <v>183</v>
      </c>
      <c r="S67" s="234" t="s">
        <v>153</v>
      </c>
      <c r="T67" s="235" t="s">
        <v>153</v>
      </c>
      <c r="U67" s="220">
        <v>0.308</v>
      </c>
      <c r="V67" s="220">
        <f>ROUND(E67*U67,2)</f>
        <v>25.41</v>
      </c>
      <c r="W67" s="220"/>
      <c r="X67" s="220" t="s">
        <v>184</v>
      </c>
      <c r="Y67" s="220" t="s">
        <v>156</v>
      </c>
      <c r="Z67" s="210"/>
      <c r="AA67" s="210"/>
      <c r="AB67" s="210"/>
      <c r="AC67" s="210"/>
      <c r="AD67" s="210"/>
      <c r="AE67" s="210"/>
      <c r="AF67" s="210"/>
      <c r="AG67" s="210" t="s">
        <v>185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51" t="s">
        <v>247</v>
      </c>
      <c r="D68" s="244"/>
      <c r="E68" s="245">
        <v>82.5</v>
      </c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189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29">
        <v>14</v>
      </c>
      <c r="B69" s="230" t="s">
        <v>250</v>
      </c>
      <c r="C69" s="239" t="s">
        <v>251</v>
      </c>
      <c r="D69" s="231" t="s">
        <v>182</v>
      </c>
      <c r="E69" s="232">
        <v>5000</v>
      </c>
      <c r="F69" s="233"/>
      <c r="G69" s="234">
        <f>ROUND(E69*F69,2)</f>
        <v>0</v>
      </c>
      <c r="H69" s="233"/>
      <c r="I69" s="234">
        <f>ROUND(E69*H69,2)</f>
        <v>0</v>
      </c>
      <c r="J69" s="233"/>
      <c r="K69" s="234">
        <f>ROUND(E69*J69,2)</f>
        <v>0</v>
      </c>
      <c r="L69" s="234">
        <v>21</v>
      </c>
      <c r="M69" s="234">
        <f>G69*(1+L69/100)</f>
        <v>0</v>
      </c>
      <c r="N69" s="232">
        <v>0</v>
      </c>
      <c r="O69" s="232">
        <f>ROUND(E69*N69,2)</f>
        <v>0</v>
      </c>
      <c r="P69" s="232">
        <v>0</v>
      </c>
      <c r="Q69" s="232">
        <f>ROUND(E69*P69,2)</f>
        <v>0</v>
      </c>
      <c r="R69" s="234" t="s">
        <v>228</v>
      </c>
      <c r="S69" s="234" t="s">
        <v>153</v>
      </c>
      <c r="T69" s="235" t="s">
        <v>153</v>
      </c>
      <c r="U69" s="220">
        <v>1.4999999999999999E-2</v>
      </c>
      <c r="V69" s="220">
        <f>ROUND(E69*U69,2)</f>
        <v>75</v>
      </c>
      <c r="W69" s="220"/>
      <c r="X69" s="220" t="s">
        <v>184</v>
      </c>
      <c r="Y69" s="220" t="s">
        <v>156</v>
      </c>
      <c r="Z69" s="210"/>
      <c r="AA69" s="210"/>
      <c r="AB69" s="210"/>
      <c r="AC69" s="210"/>
      <c r="AD69" s="210"/>
      <c r="AE69" s="210"/>
      <c r="AF69" s="210"/>
      <c r="AG69" s="210" t="s">
        <v>185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51" t="s">
        <v>252</v>
      </c>
      <c r="D70" s="244"/>
      <c r="E70" s="245">
        <v>5000</v>
      </c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189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x14ac:dyDescent="0.2">
      <c r="A71" s="222" t="s">
        <v>148</v>
      </c>
      <c r="B71" s="223" t="s">
        <v>86</v>
      </c>
      <c r="C71" s="238" t="s">
        <v>87</v>
      </c>
      <c r="D71" s="224"/>
      <c r="E71" s="225"/>
      <c r="F71" s="226"/>
      <c r="G71" s="226">
        <f>SUMIF(AG72:AG101,"&lt;&gt;NOR",G72:G101)</f>
        <v>0</v>
      </c>
      <c r="H71" s="226"/>
      <c r="I71" s="226">
        <f>SUM(I72:I101)</f>
        <v>0</v>
      </c>
      <c r="J71" s="226"/>
      <c r="K71" s="226">
        <f>SUM(K72:K101)</f>
        <v>0</v>
      </c>
      <c r="L71" s="226"/>
      <c r="M71" s="226">
        <f>SUM(M72:M101)</f>
        <v>0</v>
      </c>
      <c r="N71" s="225"/>
      <c r="O71" s="225">
        <f>SUM(O72:O101)</f>
        <v>0.08</v>
      </c>
      <c r="P71" s="225"/>
      <c r="Q71" s="225">
        <f>SUM(Q72:Q101)</f>
        <v>59.750000000000007</v>
      </c>
      <c r="R71" s="226"/>
      <c r="S71" s="226"/>
      <c r="T71" s="227"/>
      <c r="U71" s="221"/>
      <c r="V71" s="221">
        <f>SUM(V72:V101)</f>
        <v>186.02999999999997</v>
      </c>
      <c r="W71" s="221"/>
      <c r="X71" s="221"/>
      <c r="Y71" s="221"/>
      <c r="AG71" t="s">
        <v>149</v>
      </c>
    </row>
    <row r="72" spans="1:60" outlineLevel="1" x14ac:dyDescent="0.2">
      <c r="A72" s="229">
        <v>15</v>
      </c>
      <c r="B72" s="230" t="s">
        <v>253</v>
      </c>
      <c r="C72" s="239" t="s">
        <v>254</v>
      </c>
      <c r="D72" s="231" t="s">
        <v>182</v>
      </c>
      <c r="E72" s="232">
        <v>114.1875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2">
        <v>6.7000000000000002E-4</v>
      </c>
      <c r="O72" s="232">
        <f>ROUND(E72*N72,2)</f>
        <v>0.08</v>
      </c>
      <c r="P72" s="232">
        <v>0.107</v>
      </c>
      <c r="Q72" s="232">
        <f>ROUND(E72*P72,2)</f>
        <v>12.22</v>
      </c>
      <c r="R72" s="234" t="s">
        <v>255</v>
      </c>
      <c r="S72" s="234" t="s">
        <v>153</v>
      </c>
      <c r="T72" s="235" t="s">
        <v>153</v>
      </c>
      <c r="U72" s="220">
        <v>0.158</v>
      </c>
      <c r="V72" s="220">
        <f>ROUND(E72*U72,2)</f>
        <v>18.04</v>
      </c>
      <c r="W72" s="220"/>
      <c r="X72" s="220" t="s">
        <v>184</v>
      </c>
      <c r="Y72" s="220" t="s">
        <v>156</v>
      </c>
      <c r="Z72" s="210"/>
      <c r="AA72" s="210"/>
      <c r="AB72" s="210"/>
      <c r="AC72" s="210"/>
      <c r="AD72" s="210"/>
      <c r="AE72" s="210"/>
      <c r="AF72" s="210"/>
      <c r="AG72" s="210" t="s">
        <v>185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2.5" outlineLevel="2" x14ac:dyDescent="0.2">
      <c r="A73" s="217"/>
      <c r="B73" s="218"/>
      <c r="C73" s="250" t="s">
        <v>256</v>
      </c>
      <c r="D73" s="248"/>
      <c r="E73" s="248"/>
      <c r="F73" s="248"/>
      <c r="G73" s="248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187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36" t="str">
        <f>C73</f>
        <v>nebo vybourání otvorů průřezové plochy přes 4 m2 v příčkách, včetně pomocného lešení o výšce podlahy do 1900 mm a pro zatížení do 1,5 kPa  (150 kg/m2),</v>
      </c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51" t="s">
        <v>188</v>
      </c>
      <c r="D74" s="244"/>
      <c r="E74" s="245"/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189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3" x14ac:dyDescent="0.2">
      <c r="A75" s="217"/>
      <c r="B75" s="218"/>
      <c r="C75" s="251" t="s">
        <v>257</v>
      </c>
      <c r="D75" s="244"/>
      <c r="E75" s="245">
        <v>114.1875</v>
      </c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189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2.5" outlineLevel="1" x14ac:dyDescent="0.2">
      <c r="A76" s="229">
        <v>16</v>
      </c>
      <c r="B76" s="230" t="s">
        <v>258</v>
      </c>
      <c r="C76" s="239" t="s">
        <v>259</v>
      </c>
      <c r="D76" s="231" t="s">
        <v>233</v>
      </c>
      <c r="E76" s="232">
        <v>13.86</v>
      </c>
      <c r="F76" s="233"/>
      <c r="G76" s="234">
        <f>ROUND(E76*F76,2)</f>
        <v>0</v>
      </c>
      <c r="H76" s="233"/>
      <c r="I76" s="234">
        <f>ROUND(E76*H76,2)</f>
        <v>0</v>
      </c>
      <c r="J76" s="233"/>
      <c r="K76" s="234">
        <f>ROUND(E76*J76,2)</f>
        <v>0</v>
      </c>
      <c r="L76" s="234">
        <v>21</v>
      </c>
      <c r="M76" s="234">
        <f>G76*(1+L76/100)</f>
        <v>0</v>
      </c>
      <c r="N76" s="232">
        <v>0</v>
      </c>
      <c r="O76" s="232">
        <f>ROUND(E76*N76,2)</f>
        <v>0</v>
      </c>
      <c r="P76" s="232">
        <v>2.2000000000000002</v>
      </c>
      <c r="Q76" s="232">
        <f>ROUND(E76*P76,2)</f>
        <v>30.49</v>
      </c>
      <c r="R76" s="234" t="s">
        <v>255</v>
      </c>
      <c r="S76" s="234" t="s">
        <v>153</v>
      </c>
      <c r="T76" s="235" t="s">
        <v>153</v>
      </c>
      <c r="U76" s="220">
        <v>5.867</v>
      </c>
      <c r="V76" s="220">
        <f>ROUND(E76*U76,2)</f>
        <v>81.319999999999993</v>
      </c>
      <c r="W76" s="220"/>
      <c r="X76" s="220" t="s">
        <v>184</v>
      </c>
      <c r="Y76" s="220" t="s">
        <v>156</v>
      </c>
      <c r="Z76" s="210"/>
      <c r="AA76" s="210"/>
      <c r="AB76" s="210"/>
      <c r="AC76" s="210"/>
      <c r="AD76" s="210"/>
      <c r="AE76" s="210"/>
      <c r="AF76" s="210"/>
      <c r="AG76" s="210" t="s">
        <v>185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17"/>
      <c r="B77" s="218"/>
      <c r="C77" s="251" t="s">
        <v>260</v>
      </c>
      <c r="D77" s="244"/>
      <c r="E77" s="245"/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189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51" t="s">
        <v>261</v>
      </c>
      <c r="D78" s="244"/>
      <c r="E78" s="245">
        <v>5.88</v>
      </c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189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51" t="s">
        <v>262</v>
      </c>
      <c r="D79" s="244"/>
      <c r="E79" s="245">
        <v>0.74</v>
      </c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189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17"/>
      <c r="B80" s="218"/>
      <c r="C80" s="251" t="s">
        <v>263</v>
      </c>
      <c r="D80" s="244"/>
      <c r="E80" s="245">
        <v>7.24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189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29">
        <v>17</v>
      </c>
      <c r="B81" s="230" t="s">
        <v>264</v>
      </c>
      <c r="C81" s="239" t="s">
        <v>265</v>
      </c>
      <c r="D81" s="231" t="s">
        <v>266</v>
      </c>
      <c r="E81" s="232">
        <v>5</v>
      </c>
      <c r="F81" s="233"/>
      <c r="G81" s="234">
        <f>ROUND(E81*F81,2)</f>
        <v>0</v>
      </c>
      <c r="H81" s="233"/>
      <c r="I81" s="234">
        <f>ROUND(E81*H81,2)</f>
        <v>0</v>
      </c>
      <c r="J81" s="233"/>
      <c r="K81" s="234">
        <f>ROUND(E81*J81,2)</f>
        <v>0</v>
      </c>
      <c r="L81" s="234">
        <v>21</v>
      </c>
      <c r="M81" s="234">
        <f>G81*(1+L81/100)</f>
        <v>0</v>
      </c>
      <c r="N81" s="232">
        <v>0</v>
      </c>
      <c r="O81" s="232">
        <f>ROUND(E81*N81,2)</f>
        <v>0</v>
      </c>
      <c r="P81" s="232">
        <v>0</v>
      </c>
      <c r="Q81" s="232">
        <f>ROUND(E81*P81,2)</f>
        <v>0</v>
      </c>
      <c r="R81" s="234" t="s">
        <v>255</v>
      </c>
      <c r="S81" s="234" t="s">
        <v>153</v>
      </c>
      <c r="T81" s="235" t="s">
        <v>153</v>
      </c>
      <c r="U81" s="220">
        <v>0.05</v>
      </c>
      <c r="V81" s="220">
        <f>ROUND(E81*U81,2)</f>
        <v>0.25</v>
      </c>
      <c r="W81" s="220"/>
      <c r="X81" s="220" t="s">
        <v>184</v>
      </c>
      <c r="Y81" s="220" t="s">
        <v>156</v>
      </c>
      <c r="Z81" s="210"/>
      <c r="AA81" s="210"/>
      <c r="AB81" s="210"/>
      <c r="AC81" s="210"/>
      <c r="AD81" s="210"/>
      <c r="AE81" s="210"/>
      <c r="AF81" s="210"/>
      <c r="AG81" s="210" t="s">
        <v>185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17"/>
      <c r="B82" s="218"/>
      <c r="C82" s="250" t="s">
        <v>267</v>
      </c>
      <c r="D82" s="248"/>
      <c r="E82" s="248"/>
      <c r="F82" s="248"/>
      <c r="G82" s="248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187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51" t="s">
        <v>188</v>
      </c>
      <c r="D83" s="244"/>
      <c r="E83" s="245"/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189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17"/>
      <c r="B84" s="218"/>
      <c r="C84" s="251" t="s">
        <v>268</v>
      </c>
      <c r="D84" s="244"/>
      <c r="E84" s="245">
        <v>5</v>
      </c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189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2.5" outlineLevel="1" x14ac:dyDescent="0.2">
      <c r="A85" s="229">
        <v>18</v>
      </c>
      <c r="B85" s="230" t="s">
        <v>269</v>
      </c>
      <c r="C85" s="239" t="s">
        <v>270</v>
      </c>
      <c r="D85" s="231" t="s">
        <v>182</v>
      </c>
      <c r="E85" s="232">
        <v>82.5</v>
      </c>
      <c r="F85" s="233"/>
      <c r="G85" s="234">
        <f>ROUND(E85*F85,2)</f>
        <v>0</v>
      </c>
      <c r="H85" s="233"/>
      <c r="I85" s="234">
        <f>ROUND(E85*H85,2)</f>
        <v>0</v>
      </c>
      <c r="J85" s="233"/>
      <c r="K85" s="234">
        <f>ROUND(E85*J85,2)</f>
        <v>0</v>
      </c>
      <c r="L85" s="234">
        <v>21</v>
      </c>
      <c r="M85" s="234">
        <f>G85*(1+L85/100)</f>
        <v>0</v>
      </c>
      <c r="N85" s="232">
        <v>0</v>
      </c>
      <c r="O85" s="232">
        <f>ROUND(E85*N85,2)</f>
        <v>0</v>
      </c>
      <c r="P85" s="232">
        <v>0.05</v>
      </c>
      <c r="Q85" s="232">
        <f>ROUND(E85*P85,2)</f>
        <v>4.13</v>
      </c>
      <c r="R85" s="234" t="s">
        <v>255</v>
      </c>
      <c r="S85" s="234" t="s">
        <v>153</v>
      </c>
      <c r="T85" s="235" t="s">
        <v>153</v>
      </c>
      <c r="U85" s="220">
        <v>0.33</v>
      </c>
      <c r="V85" s="220">
        <f>ROUND(E85*U85,2)</f>
        <v>27.23</v>
      </c>
      <c r="W85" s="220"/>
      <c r="X85" s="220" t="s">
        <v>184</v>
      </c>
      <c r="Y85" s="220" t="s">
        <v>156</v>
      </c>
      <c r="Z85" s="210"/>
      <c r="AA85" s="210"/>
      <c r="AB85" s="210"/>
      <c r="AC85" s="210"/>
      <c r="AD85" s="210"/>
      <c r="AE85" s="210"/>
      <c r="AF85" s="210"/>
      <c r="AG85" s="210" t="s">
        <v>185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51" t="s">
        <v>188</v>
      </c>
      <c r="D86" s="244"/>
      <c r="E86" s="245"/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189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51" t="s">
        <v>271</v>
      </c>
      <c r="D87" s="244"/>
      <c r="E87" s="245">
        <v>82.5</v>
      </c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189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29">
        <v>19</v>
      </c>
      <c r="B88" s="230" t="s">
        <v>272</v>
      </c>
      <c r="C88" s="239" t="s">
        <v>273</v>
      </c>
      <c r="D88" s="231" t="s">
        <v>182</v>
      </c>
      <c r="E88" s="232">
        <v>39.402000000000001</v>
      </c>
      <c r="F88" s="233"/>
      <c r="G88" s="234">
        <f>ROUND(E88*F88,2)</f>
        <v>0</v>
      </c>
      <c r="H88" s="233"/>
      <c r="I88" s="234">
        <f>ROUND(E88*H88,2)</f>
        <v>0</v>
      </c>
      <c r="J88" s="233"/>
      <c r="K88" s="234">
        <f>ROUND(E88*J88,2)</f>
        <v>0</v>
      </c>
      <c r="L88" s="234">
        <v>21</v>
      </c>
      <c r="M88" s="234">
        <f>G88*(1+L88/100)</f>
        <v>0</v>
      </c>
      <c r="N88" s="232">
        <v>0</v>
      </c>
      <c r="O88" s="232">
        <f>ROUND(E88*N88,2)</f>
        <v>0</v>
      </c>
      <c r="P88" s="232">
        <v>4.5999999999999999E-2</v>
      </c>
      <c r="Q88" s="232">
        <f>ROUND(E88*P88,2)</f>
        <v>1.81</v>
      </c>
      <c r="R88" s="234" t="s">
        <v>255</v>
      </c>
      <c r="S88" s="234" t="s">
        <v>153</v>
      </c>
      <c r="T88" s="235" t="s">
        <v>153</v>
      </c>
      <c r="U88" s="220">
        <v>0.26</v>
      </c>
      <c r="V88" s="220">
        <f>ROUND(E88*U88,2)</f>
        <v>10.24</v>
      </c>
      <c r="W88" s="220"/>
      <c r="X88" s="220" t="s">
        <v>184</v>
      </c>
      <c r="Y88" s="220" t="s">
        <v>156</v>
      </c>
      <c r="Z88" s="210"/>
      <c r="AA88" s="210"/>
      <c r="AB88" s="210"/>
      <c r="AC88" s="210"/>
      <c r="AD88" s="210"/>
      <c r="AE88" s="210"/>
      <c r="AF88" s="210"/>
      <c r="AG88" s="210" t="s">
        <v>185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51" t="s">
        <v>188</v>
      </c>
      <c r="D89" s="244"/>
      <c r="E89" s="245"/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189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51" t="s">
        <v>274</v>
      </c>
      <c r="D90" s="244"/>
      <c r="E90" s="245">
        <v>37.17</v>
      </c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189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51" t="s">
        <v>275</v>
      </c>
      <c r="D91" s="244"/>
      <c r="E91" s="245">
        <v>2.2320000000000002</v>
      </c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189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1" x14ac:dyDescent="0.2">
      <c r="A92" s="229">
        <v>20</v>
      </c>
      <c r="B92" s="230" t="s">
        <v>276</v>
      </c>
      <c r="C92" s="239" t="s">
        <v>277</v>
      </c>
      <c r="D92" s="231" t="s">
        <v>182</v>
      </c>
      <c r="E92" s="232">
        <v>163.17500000000001</v>
      </c>
      <c r="F92" s="233"/>
      <c r="G92" s="234">
        <f>ROUND(E92*F92,2)</f>
        <v>0</v>
      </c>
      <c r="H92" s="233"/>
      <c r="I92" s="234">
        <f>ROUND(E92*H92,2)</f>
        <v>0</v>
      </c>
      <c r="J92" s="233"/>
      <c r="K92" s="234">
        <f>ROUND(E92*J92,2)</f>
        <v>0</v>
      </c>
      <c r="L92" s="234">
        <v>21</v>
      </c>
      <c r="M92" s="234">
        <f>G92*(1+L92/100)</f>
        <v>0</v>
      </c>
      <c r="N92" s="232">
        <v>0</v>
      </c>
      <c r="O92" s="232">
        <f>ROUND(E92*N92,2)</f>
        <v>0</v>
      </c>
      <c r="P92" s="232">
        <v>6.8000000000000005E-2</v>
      </c>
      <c r="Q92" s="232">
        <f>ROUND(E92*P92,2)</f>
        <v>11.1</v>
      </c>
      <c r="R92" s="234" t="s">
        <v>255</v>
      </c>
      <c r="S92" s="234" t="s">
        <v>153</v>
      </c>
      <c r="T92" s="235" t="s">
        <v>153</v>
      </c>
      <c r="U92" s="220">
        <v>0.3</v>
      </c>
      <c r="V92" s="220">
        <f>ROUND(E92*U92,2)</f>
        <v>48.95</v>
      </c>
      <c r="W92" s="220"/>
      <c r="X92" s="220" t="s">
        <v>184</v>
      </c>
      <c r="Y92" s="220" t="s">
        <v>156</v>
      </c>
      <c r="Z92" s="210"/>
      <c r="AA92" s="210"/>
      <c r="AB92" s="210"/>
      <c r="AC92" s="210"/>
      <c r="AD92" s="210"/>
      <c r="AE92" s="210"/>
      <c r="AF92" s="210"/>
      <c r="AG92" s="210" t="s">
        <v>185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17"/>
      <c r="B93" s="218"/>
      <c r="C93" s="250" t="s">
        <v>278</v>
      </c>
      <c r="D93" s="248"/>
      <c r="E93" s="248"/>
      <c r="F93" s="248"/>
      <c r="G93" s="248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187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17"/>
      <c r="B94" s="218"/>
      <c r="C94" s="251" t="s">
        <v>188</v>
      </c>
      <c r="D94" s="244"/>
      <c r="E94" s="245"/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189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17"/>
      <c r="B95" s="218"/>
      <c r="C95" s="251" t="s">
        <v>279</v>
      </c>
      <c r="D95" s="244"/>
      <c r="E95" s="245">
        <v>50.16</v>
      </c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189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17"/>
      <c r="B96" s="218"/>
      <c r="C96" s="251" t="s">
        <v>280</v>
      </c>
      <c r="D96" s="244"/>
      <c r="E96" s="245">
        <v>49.06</v>
      </c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189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51" t="s">
        <v>281</v>
      </c>
      <c r="D97" s="244"/>
      <c r="E97" s="245">
        <v>42.68</v>
      </c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189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51" t="s">
        <v>282</v>
      </c>
      <c r="D98" s="244"/>
      <c r="E98" s="245">
        <v>-8</v>
      </c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189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17"/>
      <c r="B99" s="218"/>
      <c r="C99" s="251" t="s">
        <v>283</v>
      </c>
      <c r="D99" s="244"/>
      <c r="E99" s="245">
        <v>36.299999999999997</v>
      </c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189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17"/>
      <c r="B100" s="218"/>
      <c r="C100" s="251" t="s">
        <v>284</v>
      </c>
      <c r="D100" s="244"/>
      <c r="E100" s="245">
        <v>-11.375</v>
      </c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189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17"/>
      <c r="B101" s="218"/>
      <c r="C101" s="251" t="s">
        <v>285</v>
      </c>
      <c r="D101" s="244"/>
      <c r="E101" s="245">
        <v>4.3499999999999996</v>
      </c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189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x14ac:dyDescent="0.2">
      <c r="A102" s="222" t="s">
        <v>148</v>
      </c>
      <c r="B102" s="223" t="s">
        <v>88</v>
      </c>
      <c r="C102" s="238" t="s">
        <v>89</v>
      </c>
      <c r="D102" s="224"/>
      <c r="E102" s="225"/>
      <c r="F102" s="226"/>
      <c r="G102" s="226">
        <f>SUMIF(AG103:AG107,"&lt;&gt;NOR",G103:G107)</f>
        <v>0</v>
      </c>
      <c r="H102" s="226"/>
      <c r="I102" s="226">
        <f>SUM(I103:I107)</f>
        <v>0</v>
      </c>
      <c r="J102" s="226"/>
      <c r="K102" s="226">
        <f>SUM(K103:K107)</f>
        <v>0</v>
      </c>
      <c r="L102" s="226"/>
      <c r="M102" s="226">
        <f>SUM(M103:M107)</f>
        <v>0</v>
      </c>
      <c r="N102" s="225"/>
      <c r="O102" s="225">
        <f>SUM(O103:O107)</f>
        <v>0</v>
      </c>
      <c r="P102" s="225"/>
      <c r="Q102" s="225">
        <f>SUM(Q103:Q107)</f>
        <v>0</v>
      </c>
      <c r="R102" s="226"/>
      <c r="S102" s="226"/>
      <c r="T102" s="227"/>
      <c r="U102" s="221"/>
      <c r="V102" s="221">
        <f>SUM(V103:V107)</f>
        <v>140.77000000000001</v>
      </c>
      <c r="W102" s="221"/>
      <c r="X102" s="221"/>
      <c r="Y102" s="221"/>
      <c r="AG102" t="s">
        <v>149</v>
      </c>
    </row>
    <row r="103" spans="1:60" ht="22.5" outlineLevel="1" x14ac:dyDescent="0.2">
      <c r="A103" s="229">
        <v>21</v>
      </c>
      <c r="B103" s="230" t="s">
        <v>286</v>
      </c>
      <c r="C103" s="239" t="s">
        <v>287</v>
      </c>
      <c r="D103" s="231" t="s">
        <v>288</v>
      </c>
      <c r="E103" s="232">
        <v>54.625149999999998</v>
      </c>
      <c r="F103" s="233"/>
      <c r="G103" s="234">
        <f>ROUND(E103*F103,2)</f>
        <v>0</v>
      </c>
      <c r="H103" s="233"/>
      <c r="I103" s="234">
        <f>ROUND(E103*H103,2)</f>
        <v>0</v>
      </c>
      <c r="J103" s="233"/>
      <c r="K103" s="234">
        <f>ROUND(E103*J103,2)</f>
        <v>0</v>
      </c>
      <c r="L103" s="234">
        <v>21</v>
      </c>
      <c r="M103" s="234">
        <f>G103*(1+L103/100)</f>
        <v>0</v>
      </c>
      <c r="N103" s="232">
        <v>0</v>
      </c>
      <c r="O103" s="232">
        <f>ROUND(E103*N103,2)</f>
        <v>0</v>
      </c>
      <c r="P103" s="232">
        <v>0</v>
      </c>
      <c r="Q103" s="232">
        <f>ROUND(E103*P103,2)</f>
        <v>0</v>
      </c>
      <c r="R103" s="234" t="s">
        <v>228</v>
      </c>
      <c r="S103" s="234" t="s">
        <v>153</v>
      </c>
      <c r="T103" s="235" t="s">
        <v>153</v>
      </c>
      <c r="U103" s="220">
        <v>2.577</v>
      </c>
      <c r="V103" s="220">
        <f>ROUND(E103*U103,2)</f>
        <v>140.77000000000001</v>
      </c>
      <c r="W103" s="220"/>
      <c r="X103" s="220" t="s">
        <v>289</v>
      </c>
      <c r="Y103" s="220" t="s">
        <v>156</v>
      </c>
      <c r="Z103" s="210"/>
      <c r="AA103" s="210"/>
      <c r="AB103" s="210"/>
      <c r="AC103" s="210"/>
      <c r="AD103" s="210"/>
      <c r="AE103" s="210"/>
      <c r="AF103" s="210"/>
      <c r="AG103" s="210" t="s">
        <v>290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17"/>
      <c r="B104" s="218"/>
      <c r="C104" s="250" t="s">
        <v>291</v>
      </c>
      <c r="D104" s="248"/>
      <c r="E104" s="248"/>
      <c r="F104" s="248"/>
      <c r="G104" s="248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187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17"/>
      <c r="B105" s="218"/>
      <c r="C105" s="251" t="s">
        <v>292</v>
      </c>
      <c r="D105" s="244"/>
      <c r="E105" s="245"/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189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51" t="s">
        <v>293</v>
      </c>
      <c r="D106" s="244"/>
      <c r="E106" s="245"/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189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51" t="s">
        <v>294</v>
      </c>
      <c r="D107" s="244"/>
      <c r="E107" s="245">
        <v>54.625149999999998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189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x14ac:dyDescent="0.2">
      <c r="A108" s="222" t="s">
        <v>148</v>
      </c>
      <c r="B108" s="223" t="s">
        <v>92</v>
      </c>
      <c r="C108" s="238" t="s">
        <v>93</v>
      </c>
      <c r="D108" s="224"/>
      <c r="E108" s="225"/>
      <c r="F108" s="226"/>
      <c r="G108" s="226">
        <f>SUMIF(AG109:AG161,"&lt;&gt;NOR",G109:G161)</f>
        <v>0</v>
      </c>
      <c r="H108" s="226"/>
      <c r="I108" s="226">
        <f>SUM(I109:I161)</f>
        <v>0</v>
      </c>
      <c r="J108" s="226"/>
      <c r="K108" s="226">
        <f>SUM(K109:K161)</f>
        <v>0</v>
      </c>
      <c r="L108" s="226"/>
      <c r="M108" s="226">
        <f>SUM(M109:M161)</f>
        <v>0</v>
      </c>
      <c r="N108" s="225"/>
      <c r="O108" s="225">
        <f>SUM(O109:O161)</f>
        <v>2.8100000000000005</v>
      </c>
      <c r="P108" s="225"/>
      <c r="Q108" s="225">
        <f>SUM(Q109:Q161)</f>
        <v>0</v>
      </c>
      <c r="R108" s="226"/>
      <c r="S108" s="226"/>
      <c r="T108" s="227"/>
      <c r="U108" s="221"/>
      <c r="V108" s="221">
        <f>SUM(V109:V161)</f>
        <v>398.41999999999996</v>
      </c>
      <c r="W108" s="221"/>
      <c r="X108" s="221"/>
      <c r="Y108" s="221"/>
      <c r="AG108" t="s">
        <v>149</v>
      </c>
    </row>
    <row r="109" spans="1:60" ht="22.5" outlineLevel="1" x14ac:dyDescent="0.2">
      <c r="A109" s="229">
        <v>22</v>
      </c>
      <c r="B109" s="230" t="s">
        <v>295</v>
      </c>
      <c r="C109" s="239" t="s">
        <v>296</v>
      </c>
      <c r="D109" s="231" t="s">
        <v>182</v>
      </c>
      <c r="E109" s="232">
        <v>78.3</v>
      </c>
      <c r="F109" s="233"/>
      <c r="G109" s="234">
        <f>ROUND(E109*F109,2)</f>
        <v>0</v>
      </c>
      <c r="H109" s="233"/>
      <c r="I109" s="234">
        <f>ROUND(E109*H109,2)</f>
        <v>0</v>
      </c>
      <c r="J109" s="233"/>
      <c r="K109" s="234">
        <f>ROUND(E109*J109,2)</f>
        <v>0</v>
      </c>
      <c r="L109" s="234">
        <v>21</v>
      </c>
      <c r="M109" s="234">
        <f>G109*(1+L109/100)</f>
        <v>0</v>
      </c>
      <c r="N109" s="232">
        <v>3.3E-4</v>
      </c>
      <c r="O109" s="232">
        <f>ROUND(E109*N109,2)</f>
        <v>0.03</v>
      </c>
      <c r="P109" s="232">
        <v>0</v>
      </c>
      <c r="Q109" s="232">
        <f>ROUND(E109*P109,2)</f>
        <v>0</v>
      </c>
      <c r="R109" s="234" t="s">
        <v>297</v>
      </c>
      <c r="S109" s="234" t="s">
        <v>153</v>
      </c>
      <c r="T109" s="235" t="s">
        <v>153</v>
      </c>
      <c r="U109" s="220">
        <v>2.75E-2</v>
      </c>
      <c r="V109" s="220">
        <f>ROUND(E109*U109,2)</f>
        <v>2.15</v>
      </c>
      <c r="W109" s="220"/>
      <c r="X109" s="220" t="s">
        <v>184</v>
      </c>
      <c r="Y109" s="220" t="s">
        <v>156</v>
      </c>
      <c r="Z109" s="210"/>
      <c r="AA109" s="210"/>
      <c r="AB109" s="210"/>
      <c r="AC109" s="210"/>
      <c r="AD109" s="210"/>
      <c r="AE109" s="210"/>
      <c r="AF109" s="210"/>
      <c r="AG109" s="210" t="s">
        <v>185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17"/>
      <c r="B110" s="218"/>
      <c r="C110" s="251" t="s">
        <v>298</v>
      </c>
      <c r="D110" s="244"/>
      <c r="E110" s="245">
        <v>78.3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189</v>
      </c>
      <c r="AH110" s="210">
        <v>5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33.75" outlineLevel="1" x14ac:dyDescent="0.2">
      <c r="A111" s="229">
        <v>23</v>
      </c>
      <c r="B111" s="230" t="s">
        <v>299</v>
      </c>
      <c r="C111" s="239" t="s">
        <v>300</v>
      </c>
      <c r="D111" s="231" t="s">
        <v>182</v>
      </c>
      <c r="E111" s="232">
        <v>68.967500000000001</v>
      </c>
      <c r="F111" s="233"/>
      <c r="G111" s="234">
        <f>ROUND(E111*F111,2)</f>
        <v>0</v>
      </c>
      <c r="H111" s="233"/>
      <c r="I111" s="234">
        <f>ROUND(E111*H111,2)</f>
        <v>0</v>
      </c>
      <c r="J111" s="233"/>
      <c r="K111" s="234">
        <f>ROUND(E111*J111,2)</f>
        <v>0</v>
      </c>
      <c r="L111" s="234">
        <v>21</v>
      </c>
      <c r="M111" s="234">
        <f>G111*(1+L111/100)</f>
        <v>0</v>
      </c>
      <c r="N111" s="232">
        <v>5.1999999999999995E-4</v>
      </c>
      <c r="O111" s="232">
        <f>ROUND(E111*N111,2)</f>
        <v>0.04</v>
      </c>
      <c r="P111" s="232">
        <v>0</v>
      </c>
      <c r="Q111" s="232">
        <f>ROUND(E111*P111,2)</f>
        <v>0</v>
      </c>
      <c r="R111" s="234" t="s">
        <v>297</v>
      </c>
      <c r="S111" s="234" t="s">
        <v>153</v>
      </c>
      <c r="T111" s="235" t="s">
        <v>153</v>
      </c>
      <c r="U111" s="220">
        <v>4.9000000000000002E-2</v>
      </c>
      <c r="V111" s="220">
        <f>ROUND(E111*U111,2)</f>
        <v>3.38</v>
      </c>
      <c r="W111" s="220"/>
      <c r="X111" s="220" t="s">
        <v>184</v>
      </c>
      <c r="Y111" s="220" t="s">
        <v>156</v>
      </c>
      <c r="Z111" s="210"/>
      <c r="AA111" s="210"/>
      <c r="AB111" s="210"/>
      <c r="AC111" s="210"/>
      <c r="AD111" s="210"/>
      <c r="AE111" s="210"/>
      <c r="AF111" s="210"/>
      <c r="AG111" s="210" t="s">
        <v>185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51" t="s">
        <v>301</v>
      </c>
      <c r="D112" s="244"/>
      <c r="E112" s="245">
        <v>68.967500000000001</v>
      </c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189</v>
      </c>
      <c r="AH112" s="210">
        <v>5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2.5" outlineLevel="1" x14ac:dyDescent="0.2">
      <c r="A113" s="229">
        <v>24</v>
      </c>
      <c r="B113" s="230" t="s">
        <v>302</v>
      </c>
      <c r="C113" s="239" t="s">
        <v>303</v>
      </c>
      <c r="D113" s="231" t="s">
        <v>182</v>
      </c>
      <c r="E113" s="232">
        <v>78.3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32">
        <v>4.0999999999999999E-4</v>
      </c>
      <c r="O113" s="232">
        <f>ROUND(E113*N113,2)</f>
        <v>0.03</v>
      </c>
      <c r="P113" s="232">
        <v>0</v>
      </c>
      <c r="Q113" s="232">
        <f>ROUND(E113*P113,2)</f>
        <v>0</v>
      </c>
      <c r="R113" s="234" t="s">
        <v>297</v>
      </c>
      <c r="S113" s="234" t="s">
        <v>153</v>
      </c>
      <c r="T113" s="235" t="s">
        <v>153</v>
      </c>
      <c r="U113" s="220">
        <v>0.22991</v>
      </c>
      <c r="V113" s="220">
        <f>ROUND(E113*U113,2)</f>
        <v>18</v>
      </c>
      <c r="W113" s="220"/>
      <c r="X113" s="220" t="s">
        <v>184</v>
      </c>
      <c r="Y113" s="220" t="s">
        <v>156</v>
      </c>
      <c r="Z113" s="210"/>
      <c r="AA113" s="210"/>
      <c r="AB113" s="210"/>
      <c r="AC113" s="210"/>
      <c r="AD113" s="210"/>
      <c r="AE113" s="210"/>
      <c r="AF113" s="210"/>
      <c r="AG113" s="210" t="s">
        <v>185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17"/>
      <c r="B114" s="218"/>
      <c r="C114" s="251" t="s">
        <v>188</v>
      </c>
      <c r="D114" s="244"/>
      <c r="E114" s="245"/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189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51" t="s">
        <v>304</v>
      </c>
      <c r="D115" s="244"/>
      <c r="E115" s="245">
        <v>78.3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189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2.5" outlineLevel="1" x14ac:dyDescent="0.2">
      <c r="A116" s="229">
        <v>25</v>
      </c>
      <c r="B116" s="230" t="s">
        <v>305</v>
      </c>
      <c r="C116" s="239" t="s">
        <v>306</v>
      </c>
      <c r="D116" s="231" t="s">
        <v>182</v>
      </c>
      <c r="E116" s="232">
        <v>68.967500000000001</v>
      </c>
      <c r="F116" s="233"/>
      <c r="G116" s="234">
        <f>ROUND(E116*F116,2)</f>
        <v>0</v>
      </c>
      <c r="H116" s="233"/>
      <c r="I116" s="234">
        <f>ROUND(E116*H116,2)</f>
        <v>0</v>
      </c>
      <c r="J116" s="233"/>
      <c r="K116" s="234">
        <f>ROUND(E116*J116,2)</f>
        <v>0</v>
      </c>
      <c r="L116" s="234">
        <v>21</v>
      </c>
      <c r="M116" s="234">
        <f>G116*(1+L116/100)</f>
        <v>0</v>
      </c>
      <c r="N116" s="232">
        <v>5.8E-4</v>
      </c>
      <c r="O116" s="232">
        <f>ROUND(E116*N116,2)</f>
        <v>0.04</v>
      </c>
      <c r="P116" s="232">
        <v>0</v>
      </c>
      <c r="Q116" s="232">
        <f>ROUND(E116*P116,2)</f>
        <v>0</v>
      </c>
      <c r="R116" s="234" t="s">
        <v>297</v>
      </c>
      <c r="S116" s="234" t="s">
        <v>153</v>
      </c>
      <c r="T116" s="235" t="s">
        <v>153</v>
      </c>
      <c r="U116" s="220">
        <v>0.26600000000000001</v>
      </c>
      <c r="V116" s="220">
        <f>ROUND(E116*U116,2)</f>
        <v>18.350000000000001</v>
      </c>
      <c r="W116" s="220"/>
      <c r="X116" s="220" t="s">
        <v>184</v>
      </c>
      <c r="Y116" s="220" t="s">
        <v>156</v>
      </c>
      <c r="Z116" s="210"/>
      <c r="AA116" s="210"/>
      <c r="AB116" s="210"/>
      <c r="AC116" s="210"/>
      <c r="AD116" s="210"/>
      <c r="AE116" s="210"/>
      <c r="AF116" s="210"/>
      <c r="AG116" s="210" t="s">
        <v>185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17"/>
      <c r="B117" s="218"/>
      <c r="C117" s="251" t="s">
        <v>307</v>
      </c>
      <c r="D117" s="244"/>
      <c r="E117" s="245">
        <v>7.1749999999999998</v>
      </c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189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2.5" outlineLevel="3" x14ac:dyDescent="0.2">
      <c r="A118" s="217"/>
      <c r="B118" s="218"/>
      <c r="C118" s="251" t="s">
        <v>308</v>
      </c>
      <c r="D118" s="244"/>
      <c r="E118" s="245">
        <v>28.315000000000001</v>
      </c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189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2.5" outlineLevel="3" x14ac:dyDescent="0.2">
      <c r="A119" s="217"/>
      <c r="B119" s="218"/>
      <c r="C119" s="251" t="s">
        <v>309</v>
      </c>
      <c r="D119" s="244"/>
      <c r="E119" s="245">
        <v>33.477499999999999</v>
      </c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189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2.5" outlineLevel="1" x14ac:dyDescent="0.2">
      <c r="A120" s="229">
        <v>26</v>
      </c>
      <c r="B120" s="230" t="s">
        <v>310</v>
      </c>
      <c r="C120" s="239" t="s">
        <v>311</v>
      </c>
      <c r="D120" s="231" t="s">
        <v>182</v>
      </c>
      <c r="E120" s="232">
        <v>156.6</v>
      </c>
      <c r="F120" s="233"/>
      <c r="G120" s="234">
        <f>ROUND(E120*F120,2)</f>
        <v>0</v>
      </c>
      <c r="H120" s="233"/>
      <c r="I120" s="234">
        <f>ROUND(E120*H120,2)</f>
        <v>0</v>
      </c>
      <c r="J120" s="233"/>
      <c r="K120" s="234">
        <f>ROUND(E120*J120,2)</f>
        <v>0</v>
      </c>
      <c r="L120" s="234">
        <v>21</v>
      </c>
      <c r="M120" s="234">
        <f>G120*(1+L120/100)</f>
        <v>0</v>
      </c>
      <c r="N120" s="232">
        <v>3.2000000000000003E-4</v>
      </c>
      <c r="O120" s="232">
        <f>ROUND(E120*N120,2)</f>
        <v>0.05</v>
      </c>
      <c r="P120" s="232">
        <v>0</v>
      </c>
      <c r="Q120" s="232">
        <f>ROUND(E120*P120,2)</f>
        <v>0</v>
      </c>
      <c r="R120" s="234" t="s">
        <v>297</v>
      </c>
      <c r="S120" s="234" t="s">
        <v>153</v>
      </c>
      <c r="T120" s="235" t="s">
        <v>153</v>
      </c>
      <c r="U120" s="220">
        <v>7.1999999999999995E-2</v>
      </c>
      <c r="V120" s="220">
        <f>ROUND(E120*U120,2)</f>
        <v>11.28</v>
      </c>
      <c r="W120" s="220"/>
      <c r="X120" s="220" t="s">
        <v>184</v>
      </c>
      <c r="Y120" s="220" t="s">
        <v>156</v>
      </c>
      <c r="Z120" s="210"/>
      <c r="AA120" s="210"/>
      <c r="AB120" s="210"/>
      <c r="AC120" s="210"/>
      <c r="AD120" s="210"/>
      <c r="AE120" s="210"/>
      <c r="AF120" s="210"/>
      <c r="AG120" s="210" t="s">
        <v>185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51" t="s">
        <v>188</v>
      </c>
      <c r="D121" s="244"/>
      <c r="E121" s="245"/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189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17"/>
      <c r="B122" s="218"/>
      <c r="C122" s="251" t="s">
        <v>312</v>
      </c>
      <c r="D122" s="244"/>
      <c r="E122" s="245">
        <v>78.3</v>
      </c>
      <c r="F122" s="220"/>
      <c r="G122" s="22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189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17"/>
      <c r="B123" s="218"/>
      <c r="C123" s="253" t="s">
        <v>313</v>
      </c>
      <c r="D123" s="246"/>
      <c r="E123" s="247">
        <v>78.3</v>
      </c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189</v>
      </c>
      <c r="AH123" s="210">
        <v>4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29">
        <v>27</v>
      </c>
      <c r="B124" s="230" t="s">
        <v>314</v>
      </c>
      <c r="C124" s="239" t="s">
        <v>315</v>
      </c>
      <c r="D124" s="231" t="s">
        <v>182</v>
      </c>
      <c r="E124" s="232">
        <v>39.409999999999997</v>
      </c>
      <c r="F124" s="233"/>
      <c r="G124" s="234">
        <f>ROUND(E124*F124,2)</f>
        <v>0</v>
      </c>
      <c r="H124" s="233"/>
      <c r="I124" s="234">
        <f>ROUND(E124*H124,2)</f>
        <v>0</v>
      </c>
      <c r="J124" s="233"/>
      <c r="K124" s="234">
        <f>ROUND(E124*J124,2)</f>
        <v>0</v>
      </c>
      <c r="L124" s="234">
        <v>21</v>
      </c>
      <c r="M124" s="234">
        <f>G124*(1+L124/100)</f>
        <v>0</v>
      </c>
      <c r="N124" s="232">
        <v>3.2000000000000003E-4</v>
      </c>
      <c r="O124" s="232">
        <f>ROUND(E124*N124,2)</f>
        <v>0.01</v>
      </c>
      <c r="P124" s="232">
        <v>0</v>
      </c>
      <c r="Q124" s="232">
        <f>ROUND(E124*P124,2)</f>
        <v>0</v>
      </c>
      <c r="R124" s="234" t="s">
        <v>297</v>
      </c>
      <c r="S124" s="234" t="s">
        <v>153</v>
      </c>
      <c r="T124" s="235" t="s">
        <v>153</v>
      </c>
      <c r="U124" s="220">
        <v>0.14000000000000001</v>
      </c>
      <c r="V124" s="220">
        <f>ROUND(E124*U124,2)</f>
        <v>5.52</v>
      </c>
      <c r="W124" s="220"/>
      <c r="X124" s="220" t="s">
        <v>184</v>
      </c>
      <c r="Y124" s="220" t="s">
        <v>156</v>
      </c>
      <c r="Z124" s="210"/>
      <c r="AA124" s="210"/>
      <c r="AB124" s="210"/>
      <c r="AC124" s="210"/>
      <c r="AD124" s="210"/>
      <c r="AE124" s="210"/>
      <c r="AF124" s="210"/>
      <c r="AG124" s="210" t="s">
        <v>185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51" t="s">
        <v>316</v>
      </c>
      <c r="D125" s="244"/>
      <c r="E125" s="245">
        <v>4.0999999999999996</v>
      </c>
      <c r="F125" s="220"/>
      <c r="G125" s="220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189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2.5" outlineLevel="3" x14ac:dyDescent="0.2">
      <c r="A126" s="217"/>
      <c r="B126" s="218"/>
      <c r="C126" s="251" t="s">
        <v>317</v>
      </c>
      <c r="D126" s="244"/>
      <c r="E126" s="245">
        <v>16.18</v>
      </c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189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2.5" outlineLevel="3" x14ac:dyDescent="0.2">
      <c r="A127" s="217"/>
      <c r="B127" s="218"/>
      <c r="C127" s="251" t="s">
        <v>318</v>
      </c>
      <c r="D127" s="244"/>
      <c r="E127" s="245">
        <v>19.13</v>
      </c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189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29">
        <v>28</v>
      </c>
      <c r="B128" s="230" t="s">
        <v>319</v>
      </c>
      <c r="C128" s="239" t="s">
        <v>320</v>
      </c>
      <c r="D128" s="231" t="s">
        <v>182</v>
      </c>
      <c r="E128" s="232">
        <v>442.05099999999999</v>
      </c>
      <c r="F128" s="233"/>
      <c r="G128" s="234">
        <f>ROUND(E128*F128,2)</f>
        <v>0</v>
      </c>
      <c r="H128" s="233"/>
      <c r="I128" s="234">
        <f>ROUND(E128*H128,2)</f>
        <v>0</v>
      </c>
      <c r="J128" s="233"/>
      <c r="K128" s="234">
        <f>ROUND(E128*J128,2)</f>
        <v>0</v>
      </c>
      <c r="L128" s="234">
        <v>21</v>
      </c>
      <c r="M128" s="234">
        <f>G128*(1+L128/100)</f>
        <v>0</v>
      </c>
      <c r="N128" s="232">
        <v>2.1000000000000001E-4</v>
      </c>
      <c r="O128" s="232">
        <f>ROUND(E128*N128,2)</f>
        <v>0.09</v>
      </c>
      <c r="P128" s="232">
        <v>0</v>
      </c>
      <c r="Q128" s="232">
        <f>ROUND(E128*P128,2)</f>
        <v>0</v>
      </c>
      <c r="R128" s="234" t="s">
        <v>297</v>
      </c>
      <c r="S128" s="234" t="s">
        <v>153</v>
      </c>
      <c r="T128" s="235" t="s">
        <v>153</v>
      </c>
      <c r="U128" s="220">
        <v>9.5000000000000001E-2</v>
      </c>
      <c r="V128" s="220">
        <f>ROUND(E128*U128,2)</f>
        <v>41.99</v>
      </c>
      <c r="W128" s="220"/>
      <c r="X128" s="220" t="s">
        <v>184</v>
      </c>
      <c r="Y128" s="220" t="s">
        <v>156</v>
      </c>
      <c r="Z128" s="210"/>
      <c r="AA128" s="210"/>
      <c r="AB128" s="210"/>
      <c r="AC128" s="210"/>
      <c r="AD128" s="210"/>
      <c r="AE128" s="210"/>
      <c r="AF128" s="210"/>
      <c r="AG128" s="210" t="s">
        <v>185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17"/>
      <c r="B129" s="218"/>
      <c r="C129" s="251" t="s">
        <v>321</v>
      </c>
      <c r="D129" s="244"/>
      <c r="E129" s="245">
        <v>442.05099999999999</v>
      </c>
      <c r="F129" s="220"/>
      <c r="G129" s="22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189</v>
      </c>
      <c r="AH129" s="210">
        <v>5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29">
        <v>29</v>
      </c>
      <c r="B130" s="230" t="s">
        <v>322</v>
      </c>
      <c r="C130" s="239" t="s">
        <v>323</v>
      </c>
      <c r="D130" s="231" t="s">
        <v>182</v>
      </c>
      <c r="E130" s="232">
        <v>442.05099999999999</v>
      </c>
      <c r="F130" s="233"/>
      <c r="G130" s="234">
        <f>ROUND(E130*F130,2)</f>
        <v>0</v>
      </c>
      <c r="H130" s="233"/>
      <c r="I130" s="234">
        <f>ROUND(E130*H130,2)</f>
        <v>0</v>
      </c>
      <c r="J130" s="233"/>
      <c r="K130" s="234">
        <f>ROUND(E130*J130,2)</f>
        <v>0</v>
      </c>
      <c r="L130" s="234">
        <v>21</v>
      </c>
      <c r="M130" s="234">
        <f>G130*(1+L130/100)</f>
        <v>0</v>
      </c>
      <c r="N130" s="232">
        <v>3.3999999999999998E-3</v>
      </c>
      <c r="O130" s="232">
        <f>ROUND(E130*N130,2)</f>
        <v>1.5</v>
      </c>
      <c r="P130" s="232">
        <v>0</v>
      </c>
      <c r="Q130" s="232">
        <f>ROUND(E130*P130,2)</f>
        <v>0</v>
      </c>
      <c r="R130" s="234" t="s">
        <v>297</v>
      </c>
      <c r="S130" s="234" t="s">
        <v>153</v>
      </c>
      <c r="T130" s="235" t="s">
        <v>153</v>
      </c>
      <c r="U130" s="220">
        <v>0.38500000000000001</v>
      </c>
      <c r="V130" s="220">
        <f>ROUND(E130*U130,2)</f>
        <v>170.19</v>
      </c>
      <c r="W130" s="220"/>
      <c r="X130" s="220" t="s">
        <v>184</v>
      </c>
      <c r="Y130" s="220" t="s">
        <v>156</v>
      </c>
      <c r="Z130" s="210"/>
      <c r="AA130" s="210"/>
      <c r="AB130" s="210"/>
      <c r="AC130" s="210"/>
      <c r="AD130" s="210"/>
      <c r="AE130" s="210"/>
      <c r="AF130" s="210"/>
      <c r="AG130" s="210" t="s">
        <v>185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40" t="s">
        <v>324</v>
      </c>
      <c r="D131" s="237"/>
      <c r="E131" s="237"/>
      <c r="F131" s="237"/>
      <c r="G131" s="237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159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17"/>
      <c r="B132" s="218"/>
      <c r="C132" s="251" t="s">
        <v>188</v>
      </c>
      <c r="D132" s="244"/>
      <c r="E132" s="245"/>
      <c r="F132" s="220"/>
      <c r="G132" s="22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189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17"/>
      <c r="B133" s="218"/>
      <c r="C133" s="251" t="s">
        <v>304</v>
      </c>
      <c r="D133" s="244"/>
      <c r="E133" s="245">
        <v>78.3</v>
      </c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189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51" t="s">
        <v>325</v>
      </c>
      <c r="D134" s="244"/>
      <c r="E134" s="245"/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189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17"/>
      <c r="B135" s="218"/>
      <c r="C135" s="251" t="s">
        <v>326</v>
      </c>
      <c r="D135" s="244"/>
      <c r="E135" s="245">
        <v>165.2</v>
      </c>
      <c r="F135" s="220"/>
      <c r="G135" s="22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189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17"/>
      <c r="B136" s="218"/>
      <c r="C136" s="251" t="s">
        <v>282</v>
      </c>
      <c r="D136" s="244"/>
      <c r="E136" s="245">
        <v>-8</v>
      </c>
      <c r="F136" s="220"/>
      <c r="G136" s="220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189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51" t="s">
        <v>327</v>
      </c>
      <c r="D137" s="244"/>
      <c r="E137" s="245">
        <v>-9.625</v>
      </c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189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17"/>
      <c r="B138" s="218"/>
      <c r="C138" s="251" t="s">
        <v>328</v>
      </c>
      <c r="D138" s="244"/>
      <c r="E138" s="245">
        <v>6.5759999999999996</v>
      </c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189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17"/>
      <c r="B139" s="218"/>
      <c r="C139" s="251" t="s">
        <v>329</v>
      </c>
      <c r="D139" s="244"/>
      <c r="E139" s="245">
        <v>4</v>
      </c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189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17"/>
      <c r="B140" s="218"/>
      <c r="C140" s="251" t="s">
        <v>330</v>
      </c>
      <c r="D140" s="244"/>
      <c r="E140" s="245">
        <v>157.19999999999999</v>
      </c>
      <c r="F140" s="220"/>
      <c r="G140" s="220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10"/>
      <c r="AA140" s="210"/>
      <c r="AB140" s="210"/>
      <c r="AC140" s="210"/>
      <c r="AD140" s="210"/>
      <c r="AE140" s="210"/>
      <c r="AF140" s="210"/>
      <c r="AG140" s="210" t="s">
        <v>189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">
      <c r="A141" s="217"/>
      <c r="B141" s="218"/>
      <c r="C141" s="251" t="s">
        <v>331</v>
      </c>
      <c r="D141" s="244"/>
      <c r="E141" s="245">
        <v>46.4</v>
      </c>
      <c r="F141" s="220"/>
      <c r="G141" s="22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189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17"/>
      <c r="B142" s="218"/>
      <c r="C142" s="251" t="s">
        <v>332</v>
      </c>
      <c r="D142" s="244"/>
      <c r="E142" s="245">
        <v>2</v>
      </c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189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29">
        <v>30</v>
      </c>
      <c r="B143" s="230" t="s">
        <v>333</v>
      </c>
      <c r="C143" s="239" t="s">
        <v>334</v>
      </c>
      <c r="D143" s="231" t="s">
        <v>195</v>
      </c>
      <c r="E143" s="232">
        <v>175.8</v>
      </c>
      <c r="F143" s="233"/>
      <c r="G143" s="234">
        <f>ROUND(E143*F143,2)</f>
        <v>0</v>
      </c>
      <c r="H143" s="233"/>
      <c r="I143" s="234">
        <f>ROUND(E143*H143,2)</f>
        <v>0</v>
      </c>
      <c r="J143" s="233"/>
      <c r="K143" s="234">
        <f>ROUND(E143*J143,2)</f>
        <v>0</v>
      </c>
      <c r="L143" s="234">
        <v>21</v>
      </c>
      <c r="M143" s="234">
        <f>G143*(1+L143/100)</f>
        <v>0</v>
      </c>
      <c r="N143" s="232">
        <v>2.9E-4</v>
      </c>
      <c r="O143" s="232">
        <f>ROUND(E143*N143,2)</f>
        <v>0.05</v>
      </c>
      <c r="P143" s="232">
        <v>0</v>
      </c>
      <c r="Q143" s="232">
        <f>ROUND(E143*P143,2)</f>
        <v>0</v>
      </c>
      <c r="R143" s="234" t="s">
        <v>297</v>
      </c>
      <c r="S143" s="234" t="s">
        <v>153</v>
      </c>
      <c r="T143" s="235" t="s">
        <v>153</v>
      </c>
      <c r="U143" s="220">
        <v>0.11</v>
      </c>
      <c r="V143" s="220">
        <f>ROUND(E143*U143,2)</f>
        <v>19.34</v>
      </c>
      <c r="W143" s="220"/>
      <c r="X143" s="220" t="s">
        <v>184</v>
      </c>
      <c r="Y143" s="220" t="s">
        <v>156</v>
      </c>
      <c r="Z143" s="210"/>
      <c r="AA143" s="210"/>
      <c r="AB143" s="210"/>
      <c r="AC143" s="210"/>
      <c r="AD143" s="210"/>
      <c r="AE143" s="210"/>
      <c r="AF143" s="210"/>
      <c r="AG143" s="210" t="s">
        <v>185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17"/>
      <c r="B144" s="218"/>
      <c r="C144" s="251" t="s">
        <v>188</v>
      </c>
      <c r="D144" s="244"/>
      <c r="E144" s="245"/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189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17"/>
      <c r="B145" s="218"/>
      <c r="C145" s="251" t="s">
        <v>188</v>
      </c>
      <c r="D145" s="244"/>
      <c r="E145" s="245"/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189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17"/>
      <c r="B146" s="218"/>
      <c r="C146" s="251" t="s">
        <v>335</v>
      </c>
      <c r="D146" s="244"/>
      <c r="E146" s="245">
        <v>82.6</v>
      </c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189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17"/>
      <c r="B147" s="218"/>
      <c r="C147" s="251" t="s">
        <v>336</v>
      </c>
      <c r="D147" s="244"/>
      <c r="E147" s="245">
        <v>2</v>
      </c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20"/>
      <c r="Z147" s="210"/>
      <c r="AA147" s="210"/>
      <c r="AB147" s="210"/>
      <c r="AC147" s="210"/>
      <c r="AD147" s="210"/>
      <c r="AE147" s="210"/>
      <c r="AF147" s="210"/>
      <c r="AG147" s="210" t="s">
        <v>189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17"/>
      <c r="B148" s="218"/>
      <c r="C148" s="251" t="s">
        <v>337</v>
      </c>
      <c r="D148" s="244"/>
      <c r="E148" s="245">
        <v>78.599999999999994</v>
      </c>
      <c r="F148" s="220"/>
      <c r="G148" s="220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189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">
      <c r="A149" s="217"/>
      <c r="B149" s="218"/>
      <c r="C149" s="251" t="s">
        <v>338</v>
      </c>
      <c r="D149" s="244"/>
      <c r="E149" s="245">
        <v>11.6</v>
      </c>
      <c r="F149" s="220"/>
      <c r="G149" s="220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189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17"/>
      <c r="B150" s="218"/>
      <c r="C150" s="251" t="s">
        <v>339</v>
      </c>
      <c r="D150" s="244"/>
      <c r="E150" s="245">
        <v>1</v>
      </c>
      <c r="F150" s="220"/>
      <c r="G150" s="22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10"/>
      <c r="AA150" s="210"/>
      <c r="AB150" s="210"/>
      <c r="AC150" s="210"/>
      <c r="AD150" s="210"/>
      <c r="AE150" s="210"/>
      <c r="AF150" s="210"/>
      <c r="AG150" s="210" t="s">
        <v>189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29">
        <v>31</v>
      </c>
      <c r="B151" s="230" t="s">
        <v>340</v>
      </c>
      <c r="C151" s="239" t="s">
        <v>341</v>
      </c>
      <c r="D151" s="231" t="s">
        <v>195</v>
      </c>
      <c r="E151" s="232">
        <v>740</v>
      </c>
      <c r="F151" s="233"/>
      <c r="G151" s="234">
        <f>ROUND(E151*F151,2)</f>
        <v>0</v>
      </c>
      <c r="H151" s="233"/>
      <c r="I151" s="234">
        <f>ROUND(E151*H151,2)</f>
        <v>0</v>
      </c>
      <c r="J151" s="233"/>
      <c r="K151" s="234">
        <f>ROUND(E151*J151,2)</f>
        <v>0</v>
      </c>
      <c r="L151" s="234">
        <v>21</v>
      </c>
      <c r="M151" s="234">
        <f>G151*(1+L151/100)</f>
        <v>0</v>
      </c>
      <c r="N151" s="232">
        <v>2.9E-4</v>
      </c>
      <c r="O151" s="232">
        <f>ROUND(E151*N151,2)</f>
        <v>0.21</v>
      </c>
      <c r="P151" s="232">
        <v>0</v>
      </c>
      <c r="Q151" s="232">
        <f>ROUND(E151*P151,2)</f>
        <v>0</v>
      </c>
      <c r="R151" s="234" t="s">
        <v>297</v>
      </c>
      <c r="S151" s="234" t="s">
        <v>153</v>
      </c>
      <c r="T151" s="235" t="s">
        <v>153</v>
      </c>
      <c r="U151" s="220">
        <v>0.14000000000000001</v>
      </c>
      <c r="V151" s="220">
        <f>ROUND(E151*U151,2)</f>
        <v>103.6</v>
      </c>
      <c r="W151" s="220"/>
      <c r="X151" s="220" t="s">
        <v>184</v>
      </c>
      <c r="Y151" s="220" t="s">
        <v>156</v>
      </c>
      <c r="Z151" s="210"/>
      <c r="AA151" s="210"/>
      <c r="AB151" s="210"/>
      <c r="AC151" s="210"/>
      <c r="AD151" s="210"/>
      <c r="AE151" s="210"/>
      <c r="AF151" s="210"/>
      <c r="AG151" s="210" t="s">
        <v>185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">
      <c r="A152" s="217"/>
      <c r="B152" s="218"/>
      <c r="C152" s="251" t="s">
        <v>342</v>
      </c>
      <c r="D152" s="244"/>
      <c r="E152" s="245">
        <v>740</v>
      </c>
      <c r="F152" s="220"/>
      <c r="G152" s="220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10"/>
      <c r="AA152" s="210"/>
      <c r="AB152" s="210"/>
      <c r="AC152" s="210"/>
      <c r="AD152" s="210"/>
      <c r="AE152" s="210"/>
      <c r="AF152" s="210"/>
      <c r="AG152" s="210" t="s">
        <v>189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33.75" outlineLevel="1" x14ac:dyDescent="0.2">
      <c r="A153" s="229">
        <v>32</v>
      </c>
      <c r="B153" s="230" t="s">
        <v>343</v>
      </c>
      <c r="C153" s="239" t="s">
        <v>344</v>
      </c>
      <c r="D153" s="231" t="s">
        <v>182</v>
      </c>
      <c r="E153" s="232">
        <v>169.35763</v>
      </c>
      <c r="F153" s="233"/>
      <c r="G153" s="234">
        <f>ROUND(E153*F153,2)</f>
        <v>0</v>
      </c>
      <c r="H153" s="233"/>
      <c r="I153" s="234">
        <f>ROUND(E153*H153,2)</f>
        <v>0</v>
      </c>
      <c r="J153" s="233"/>
      <c r="K153" s="234">
        <f>ROUND(E153*J153,2)</f>
        <v>0</v>
      </c>
      <c r="L153" s="234">
        <v>21</v>
      </c>
      <c r="M153" s="234">
        <f>G153*(1+L153/100)</f>
        <v>0</v>
      </c>
      <c r="N153" s="232">
        <v>4.4999999999999997E-3</v>
      </c>
      <c r="O153" s="232">
        <f>ROUND(E153*N153,2)</f>
        <v>0.76</v>
      </c>
      <c r="P153" s="232">
        <v>0</v>
      </c>
      <c r="Q153" s="232">
        <f>ROUND(E153*P153,2)</f>
        <v>0</v>
      </c>
      <c r="R153" s="234" t="s">
        <v>345</v>
      </c>
      <c r="S153" s="234" t="s">
        <v>153</v>
      </c>
      <c r="T153" s="235" t="s">
        <v>153</v>
      </c>
      <c r="U153" s="220">
        <v>0</v>
      </c>
      <c r="V153" s="220">
        <f>ROUND(E153*U153,2)</f>
        <v>0</v>
      </c>
      <c r="W153" s="220"/>
      <c r="X153" s="220" t="s">
        <v>346</v>
      </c>
      <c r="Y153" s="220" t="s">
        <v>156</v>
      </c>
      <c r="Z153" s="210"/>
      <c r="AA153" s="210"/>
      <c r="AB153" s="210"/>
      <c r="AC153" s="210"/>
      <c r="AD153" s="210"/>
      <c r="AE153" s="210"/>
      <c r="AF153" s="210"/>
      <c r="AG153" s="210" t="s">
        <v>347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">
      <c r="A154" s="217"/>
      <c r="B154" s="218"/>
      <c r="C154" s="251" t="s">
        <v>298</v>
      </c>
      <c r="D154" s="244"/>
      <c r="E154" s="245">
        <v>78.3</v>
      </c>
      <c r="F154" s="220"/>
      <c r="G154" s="22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10"/>
      <c r="AA154" s="210"/>
      <c r="AB154" s="210"/>
      <c r="AC154" s="210"/>
      <c r="AD154" s="210"/>
      <c r="AE154" s="210"/>
      <c r="AF154" s="210"/>
      <c r="AG154" s="210" t="s">
        <v>189</v>
      </c>
      <c r="AH154" s="210">
        <v>5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17"/>
      <c r="B155" s="218"/>
      <c r="C155" s="251" t="s">
        <v>301</v>
      </c>
      <c r="D155" s="244"/>
      <c r="E155" s="245">
        <v>68.967500000000001</v>
      </c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189</v>
      </c>
      <c r="AH155" s="210">
        <v>5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53" t="s">
        <v>348</v>
      </c>
      <c r="D156" s="246"/>
      <c r="E156" s="247">
        <v>22.090129999999998</v>
      </c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189</v>
      </c>
      <c r="AH156" s="210">
        <v>4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29">
        <v>33</v>
      </c>
      <c r="B157" s="230" t="s">
        <v>349</v>
      </c>
      <c r="C157" s="239" t="s">
        <v>350</v>
      </c>
      <c r="D157" s="231" t="s">
        <v>288</v>
      </c>
      <c r="E157" s="232">
        <v>2.82002</v>
      </c>
      <c r="F157" s="233"/>
      <c r="G157" s="234">
        <f>ROUND(E157*F157,2)</f>
        <v>0</v>
      </c>
      <c r="H157" s="233"/>
      <c r="I157" s="234">
        <f>ROUND(E157*H157,2)</f>
        <v>0</v>
      </c>
      <c r="J157" s="233"/>
      <c r="K157" s="234">
        <f>ROUND(E157*J157,2)</f>
        <v>0</v>
      </c>
      <c r="L157" s="234">
        <v>21</v>
      </c>
      <c r="M157" s="234">
        <f>G157*(1+L157/100)</f>
        <v>0</v>
      </c>
      <c r="N157" s="232">
        <v>0</v>
      </c>
      <c r="O157" s="232">
        <f>ROUND(E157*N157,2)</f>
        <v>0</v>
      </c>
      <c r="P157" s="232">
        <v>0</v>
      </c>
      <c r="Q157" s="232">
        <f>ROUND(E157*P157,2)</f>
        <v>0</v>
      </c>
      <c r="R157" s="234" t="s">
        <v>297</v>
      </c>
      <c r="S157" s="234" t="s">
        <v>153</v>
      </c>
      <c r="T157" s="235" t="s">
        <v>153</v>
      </c>
      <c r="U157" s="220">
        <v>1.637</v>
      </c>
      <c r="V157" s="220">
        <f>ROUND(E157*U157,2)</f>
        <v>4.62</v>
      </c>
      <c r="W157" s="220"/>
      <c r="X157" s="220" t="s">
        <v>289</v>
      </c>
      <c r="Y157" s="220" t="s">
        <v>156</v>
      </c>
      <c r="Z157" s="210"/>
      <c r="AA157" s="210"/>
      <c r="AB157" s="210"/>
      <c r="AC157" s="210"/>
      <c r="AD157" s="210"/>
      <c r="AE157" s="210"/>
      <c r="AF157" s="210"/>
      <c r="AG157" s="210" t="s">
        <v>290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">
      <c r="A158" s="217"/>
      <c r="B158" s="218"/>
      <c r="C158" s="250" t="s">
        <v>351</v>
      </c>
      <c r="D158" s="248"/>
      <c r="E158" s="248"/>
      <c r="F158" s="248"/>
      <c r="G158" s="248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10"/>
      <c r="AA158" s="210"/>
      <c r="AB158" s="210"/>
      <c r="AC158" s="210"/>
      <c r="AD158" s="210"/>
      <c r="AE158" s="210"/>
      <c r="AF158" s="210"/>
      <c r="AG158" s="210" t="s">
        <v>187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17"/>
      <c r="B159" s="218"/>
      <c r="C159" s="251" t="s">
        <v>292</v>
      </c>
      <c r="D159" s="244"/>
      <c r="E159" s="245"/>
      <c r="F159" s="220"/>
      <c r="G159" s="220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20"/>
      <c r="Z159" s="210"/>
      <c r="AA159" s="210"/>
      <c r="AB159" s="210"/>
      <c r="AC159" s="210"/>
      <c r="AD159" s="210"/>
      <c r="AE159" s="210"/>
      <c r="AF159" s="210"/>
      <c r="AG159" s="210" t="s">
        <v>189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17"/>
      <c r="B160" s="218"/>
      <c r="C160" s="251" t="s">
        <v>352</v>
      </c>
      <c r="D160" s="244"/>
      <c r="E160" s="245"/>
      <c r="F160" s="220"/>
      <c r="G160" s="220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10"/>
      <c r="AA160" s="210"/>
      <c r="AB160" s="210"/>
      <c r="AC160" s="210"/>
      <c r="AD160" s="210"/>
      <c r="AE160" s="210"/>
      <c r="AF160" s="210"/>
      <c r="AG160" s="210" t="s">
        <v>189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">
      <c r="A161" s="217"/>
      <c r="B161" s="218"/>
      <c r="C161" s="251" t="s">
        <v>353</v>
      </c>
      <c r="D161" s="244"/>
      <c r="E161" s="245">
        <v>2.82002</v>
      </c>
      <c r="F161" s="220"/>
      <c r="G161" s="22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189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x14ac:dyDescent="0.2">
      <c r="A162" s="222" t="s">
        <v>148</v>
      </c>
      <c r="B162" s="223" t="s">
        <v>98</v>
      </c>
      <c r="C162" s="238" t="s">
        <v>99</v>
      </c>
      <c r="D162" s="224"/>
      <c r="E162" s="225"/>
      <c r="F162" s="226"/>
      <c r="G162" s="226">
        <f>SUMIF(AG163:AG168,"&lt;&gt;NOR",G163:G168)</f>
        <v>0</v>
      </c>
      <c r="H162" s="226"/>
      <c r="I162" s="226">
        <f>SUM(I163:I168)</f>
        <v>0</v>
      </c>
      <c r="J162" s="226"/>
      <c r="K162" s="226">
        <f>SUM(K163:K168)</f>
        <v>0</v>
      </c>
      <c r="L162" s="226"/>
      <c r="M162" s="226">
        <f>SUM(M163:M168)</f>
        <v>0</v>
      </c>
      <c r="N162" s="225"/>
      <c r="O162" s="225">
        <f>SUM(O163:O168)</f>
        <v>0</v>
      </c>
      <c r="P162" s="225"/>
      <c r="Q162" s="225">
        <f>SUM(Q163:Q168)</f>
        <v>0</v>
      </c>
      <c r="R162" s="226"/>
      <c r="S162" s="226"/>
      <c r="T162" s="227"/>
      <c r="U162" s="221"/>
      <c r="V162" s="221">
        <f>SUM(V163:V168)</f>
        <v>26.400000000000002</v>
      </c>
      <c r="W162" s="221"/>
      <c r="X162" s="221"/>
      <c r="Y162" s="221"/>
      <c r="AG162" t="s">
        <v>149</v>
      </c>
    </row>
    <row r="163" spans="1:60" outlineLevel="1" x14ac:dyDescent="0.2">
      <c r="A163" s="229">
        <v>34</v>
      </c>
      <c r="B163" s="230" t="s">
        <v>354</v>
      </c>
      <c r="C163" s="239" t="s">
        <v>355</v>
      </c>
      <c r="D163" s="231" t="s">
        <v>356</v>
      </c>
      <c r="E163" s="232">
        <v>10</v>
      </c>
      <c r="F163" s="233"/>
      <c r="G163" s="234">
        <f>ROUND(E163*F163,2)</f>
        <v>0</v>
      </c>
      <c r="H163" s="233"/>
      <c r="I163" s="234">
        <f>ROUND(E163*H163,2)</f>
        <v>0</v>
      </c>
      <c r="J163" s="233"/>
      <c r="K163" s="234">
        <f>ROUND(E163*J163,2)</f>
        <v>0</v>
      </c>
      <c r="L163" s="234">
        <v>21</v>
      </c>
      <c r="M163" s="234">
        <f>G163*(1+L163/100)</f>
        <v>0</v>
      </c>
      <c r="N163" s="232">
        <v>3.0000000000000001E-5</v>
      </c>
      <c r="O163" s="232">
        <f>ROUND(E163*N163,2)</f>
        <v>0</v>
      </c>
      <c r="P163" s="232">
        <v>0</v>
      </c>
      <c r="Q163" s="232">
        <f>ROUND(E163*P163,2)</f>
        <v>0</v>
      </c>
      <c r="R163" s="234"/>
      <c r="S163" s="234" t="s">
        <v>357</v>
      </c>
      <c r="T163" s="235" t="s">
        <v>153</v>
      </c>
      <c r="U163" s="220">
        <v>0.33</v>
      </c>
      <c r="V163" s="220">
        <f>ROUND(E163*U163,2)</f>
        <v>3.3</v>
      </c>
      <c r="W163" s="220"/>
      <c r="X163" s="220" t="s">
        <v>184</v>
      </c>
      <c r="Y163" s="220" t="s">
        <v>156</v>
      </c>
      <c r="Z163" s="210"/>
      <c r="AA163" s="210"/>
      <c r="AB163" s="210"/>
      <c r="AC163" s="210"/>
      <c r="AD163" s="210"/>
      <c r="AE163" s="210"/>
      <c r="AF163" s="210"/>
      <c r="AG163" s="210" t="s">
        <v>185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">
      <c r="A164" s="217"/>
      <c r="B164" s="218"/>
      <c r="C164" s="240" t="s">
        <v>358</v>
      </c>
      <c r="D164" s="237"/>
      <c r="E164" s="237"/>
      <c r="F164" s="237"/>
      <c r="G164" s="237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10"/>
      <c r="AA164" s="210"/>
      <c r="AB164" s="210"/>
      <c r="AC164" s="210"/>
      <c r="AD164" s="210"/>
      <c r="AE164" s="210"/>
      <c r="AF164" s="210"/>
      <c r="AG164" s="210" t="s">
        <v>159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2" x14ac:dyDescent="0.2">
      <c r="A165" s="217"/>
      <c r="B165" s="218"/>
      <c r="C165" s="251" t="s">
        <v>359</v>
      </c>
      <c r="D165" s="244"/>
      <c r="E165" s="245">
        <v>10</v>
      </c>
      <c r="F165" s="220"/>
      <c r="G165" s="22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10"/>
      <c r="AA165" s="210"/>
      <c r="AB165" s="210"/>
      <c r="AC165" s="210"/>
      <c r="AD165" s="210"/>
      <c r="AE165" s="210"/>
      <c r="AF165" s="210"/>
      <c r="AG165" s="210" t="s">
        <v>189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29">
        <v>35</v>
      </c>
      <c r="B166" s="230" t="s">
        <v>360</v>
      </c>
      <c r="C166" s="239" t="s">
        <v>361</v>
      </c>
      <c r="D166" s="231" t="s">
        <v>356</v>
      </c>
      <c r="E166" s="232">
        <v>70</v>
      </c>
      <c r="F166" s="233"/>
      <c r="G166" s="234">
        <f>ROUND(E166*F166,2)</f>
        <v>0</v>
      </c>
      <c r="H166" s="233"/>
      <c r="I166" s="234">
        <f>ROUND(E166*H166,2)</f>
        <v>0</v>
      </c>
      <c r="J166" s="233"/>
      <c r="K166" s="234">
        <f>ROUND(E166*J166,2)</f>
        <v>0</v>
      </c>
      <c r="L166" s="234">
        <v>21</v>
      </c>
      <c r="M166" s="234">
        <f>G166*(1+L166/100)</f>
        <v>0</v>
      </c>
      <c r="N166" s="232">
        <v>3.0000000000000001E-5</v>
      </c>
      <c r="O166" s="232">
        <f>ROUND(E166*N166,2)</f>
        <v>0</v>
      </c>
      <c r="P166" s="232">
        <v>0</v>
      </c>
      <c r="Q166" s="232">
        <f>ROUND(E166*P166,2)</f>
        <v>0</v>
      </c>
      <c r="R166" s="234"/>
      <c r="S166" s="234" t="s">
        <v>357</v>
      </c>
      <c r="T166" s="235" t="s">
        <v>154</v>
      </c>
      <c r="U166" s="220">
        <v>0.33</v>
      </c>
      <c r="V166" s="220">
        <f>ROUND(E166*U166,2)</f>
        <v>23.1</v>
      </c>
      <c r="W166" s="220"/>
      <c r="X166" s="220" t="s">
        <v>184</v>
      </c>
      <c r="Y166" s="220" t="s">
        <v>156</v>
      </c>
      <c r="Z166" s="210"/>
      <c r="AA166" s="210"/>
      <c r="AB166" s="210"/>
      <c r="AC166" s="210"/>
      <c r="AD166" s="210"/>
      <c r="AE166" s="210"/>
      <c r="AF166" s="210"/>
      <c r="AG166" s="210" t="s">
        <v>185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">
      <c r="A167" s="217"/>
      <c r="B167" s="218"/>
      <c r="C167" s="240" t="s">
        <v>358</v>
      </c>
      <c r="D167" s="237"/>
      <c r="E167" s="237"/>
      <c r="F167" s="237"/>
      <c r="G167" s="237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159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">
      <c r="A168" s="217"/>
      <c r="B168" s="218"/>
      <c r="C168" s="251" t="s">
        <v>362</v>
      </c>
      <c r="D168" s="244"/>
      <c r="E168" s="245">
        <v>70</v>
      </c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10"/>
      <c r="AA168" s="210"/>
      <c r="AB168" s="210"/>
      <c r="AC168" s="210"/>
      <c r="AD168" s="210"/>
      <c r="AE168" s="210"/>
      <c r="AF168" s="210"/>
      <c r="AG168" s="210" t="s">
        <v>189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x14ac:dyDescent="0.2">
      <c r="A169" s="222" t="s">
        <v>148</v>
      </c>
      <c r="B169" s="223" t="s">
        <v>102</v>
      </c>
      <c r="C169" s="238" t="s">
        <v>103</v>
      </c>
      <c r="D169" s="224"/>
      <c r="E169" s="225"/>
      <c r="F169" s="226"/>
      <c r="G169" s="226">
        <f>SUMIF(AG170:AG180,"&lt;&gt;NOR",G170:G180)</f>
        <v>0</v>
      </c>
      <c r="H169" s="226"/>
      <c r="I169" s="226">
        <f>SUM(I170:I180)</f>
        <v>0</v>
      </c>
      <c r="J169" s="226"/>
      <c r="K169" s="226">
        <f>SUM(K170:K180)</f>
        <v>0</v>
      </c>
      <c r="L169" s="226"/>
      <c r="M169" s="226">
        <f>SUM(M170:M180)</f>
        <v>0</v>
      </c>
      <c r="N169" s="225"/>
      <c r="O169" s="225">
        <f>SUM(O170:O180)</f>
        <v>0</v>
      </c>
      <c r="P169" s="225"/>
      <c r="Q169" s="225">
        <f>SUM(Q170:Q180)</f>
        <v>0.49</v>
      </c>
      <c r="R169" s="226"/>
      <c r="S169" s="226"/>
      <c r="T169" s="227"/>
      <c r="U169" s="221"/>
      <c r="V169" s="221">
        <f>SUM(V170:V180)</f>
        <v>7.27</v>
      </c>
      <c r="W169" s="221"/>
      <c r="X169" s="221"/>
      <c r="Y169" s="221"/>
      <c r="AG169" t="s">
        <v>149</v>
      </c>
    </row>
    <row r="170" spans="1:60" outlineLevel="1" x14ac:dyDescent="0.2">
      <c r="A170" s="229">
        <v>36</v>
      </c>
      <c r="B170" s="230" t="s">
        <v>363</v>
      </c>
      <c r="C170" s="239" t="s">
        <v>364</v>
      </c>
      <c r="D170" s="231" t="s">
        <v>182</v>
      </c>
      <c r="E170" s="232">
        <v>20.7</v>
      </c>
      <c r="F170" s="233"/>
      <c r="G170" s="234">
        <f>ROUND(E170*F170,2)</f>
        <v>0</v>
      </c>
      <c r="H170" s="233"/>
      <c r="I170" s="234">
        <f>ROUND(E170*H170,2)</f>
        <v>0</v>
      </c>
      <c r="J170" s="233"/>
      <c r="K170" s="234">
        <f>ROUND(E170*J170,2)</f>
        <v>0</v>
      </c>
      <c r="L170" s="234">
        <v>21</v>
      </c>
      <c r="M170" s="234">
        <f>G170*(1+L170/100)</f>
        <v>0</v>
      </c>
      <c r="N170" s="232">
        <v>0</v>
      </c>
      <c r="O170" s="232">
        <f>ROUND(E170*N170,2)</f>
        <v>0</v>
      </c>
      <c r="P170" s="232">
        <v>2.3800000000000002E-2</v>
      </c>
      <c r="Q170" s="232">
        <f>ROUND(E170*P170,2)</f>
        <v>0.49</v>
      </c>
      <c r="R170" s="234" t="s">
        <v>365</v>
      </c>
      <c r="S170" s="234" t="s">
        <v>153</v>
      </c>
      <c r="T170" s="235" t="s">
        <v>153</v>
      </c>
      <c r="U170" s="220">
        <v>8.2000000000000003E-2</v>
      </c>
      <c r="V170" s="220">
        <f>ROUND(E170*U170,2)</f>
        <v>1.7</v>
      </c>
      <c r="W170" s="220"/>
      <c r="X170" s="220" t="s">
        <v>184</v>
      </c>
      <c r="Y170" s="220" t="s">
        <v>156</v>
      </c>
      <c r="Z170" s="210"/>
      <c r="AA170" s="210"/>
      <c r="AB170" s="210"/>
      <c r="AC170" s="210"/>
      <c r="AD170" s="210"/>
      <c r="AE170" s="210"/>
      <c r="AF170" s="210"/>
      <c r="AG170" s="210" t="s">
        <v>366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">
      <c r="A171" s="217"/>
      <c r="B171" s="218"/>
      <c r="C171" s="251" t="s">
        <v>367</v>
      </c>
      <c r="D171" s="244"/>
      <c r="E171" s="245">
        <v>20.7</v>
      </c>
      <c r="F171" s="220"/>
      <c r="G171" s="22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189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29">
        <v>37</v>
      </c>
      <c r="B172" s="230" t="s">
        <v>368</v>
      </c>
      <c r="C172" s="239" t="s">
        <v>369</v>
      </c>
      <c r="D172" s="231" t="s">
        <v>182</v>
      </c>
      <c r="E172" s="232">
        <v>20.7</v>
      </c>
      <c r="F172" s="233"/>
      <c r="G172" s="234">
        <f>ROUND(E172*F172,2)</f>
        <v>0</v>
      </c>
      <c r="H172" s="233"/>
      <c r="I172" s="234">
        <f>ROUND(E172*H172,2)</f>
        <v>0</v>
      </c>
      <c r="J172" s="233"/>
      <c r="K172" s="234">
        <f>ROUND(E172*J172,2)</f>
        <v>0</v>
      </c>
      <c r="L172" s="234">
        <v>21</v>
      </c>
      <c r="M172" s="234">
        <f>G172*(1+L172/100)</f>
        <v>0</v>
      </c>
      <c r="N172" s="232">
        <v>0</v>
      </c>
      <c r="O172" s="232">
        <f>ROUND(E172*N172,2)</f>
        <v>0</v>
      </c>
      <c r="P172" s="232">
        <v>0</v>
      </c>
      <c r="Q172" s="232">
        <f>ROUND(E172*P172,2)</f>
        <v>0</v>
      </c>
      <c r="R172" s="234" t="s">
        <v>365</v>
      </c>
      <c r="S172" s="234" t="s">
        <v>153</v>
      </c>
      <c r="T172" s="235" t="s">
        <v>153</v>
      </c>
      <c r="U172" s="220">
        <v>0.124</v>
      </c>
      <c r="V172" s="220">
        <f>ROUND(E172*U172,2)</f>
        <v>2.57</v>
      </c>
      <c r="W172" s="220"/>
      <c r="X172" s="220" t="s">
        <v>184</v>
      </c>
      <c r="Y172" s="220" t="s">
        <v>156</v>
      </c>
      <c r="Z172" s="210"/>
      <c r="AA172" s="210"/>
      <c r="AB172" s="210"/>
      <c r="AC172" s="210"/>
      <c r="AD172" s="210"/>
      <c r="AE172" s="210"/>
      <c r="AF172" s="210"/>
      <c r="AG172" s="210" t="s">
        <v>185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2" x14ac:dyDescent="0.2">
      <c r="A173" s="217"/>
      <c r="B173" s="218"/>
      <c r="C173" s="251" t="s">
        <v>370</v>
      </c>
      <c r="D173" s="244"/>
      <c r="E173" s="245">
        <v>20.7</v>
      </c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189</v>
      </c>
      <c r="AH173" s="210">
        <v>5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ht="22.5" outlineLevel="1" x14ac:dyDescent="0.2">
      <c r="A174" s="229">
        <v>38</v>
      </c>
      <c r="B174" s="230" t="s">
        <v>371</v>
      </c>
      <c r="C174" s="239" t="s">
        <v>372</v>
      </c>
      <c r="D174" s="231" t="s">
        <v>182</v>
      </c>
      <c r="E174" s="232">
        <v>20.7</v>
      </c>
      <c r="F174" s="233"/>
      <c r="G174" s="234">
        <f>ROUND(E174*F174,2)</f>
        <v>0</v>
      </c>
      <c r="H174" s="233"/>
      <c r="I174" s="234">
        <f>ROUND(E174*H174,2)</f>
        <v>0</v>
      </c>
      <c r="J174" s="233"/>
      <c r="K174" s="234">
        <f>ROUND(E174*J174,2)</f>
        <v>0</v>
      </c>
      <c r="L174" s="234">
        <v>21</v>
      </c>
      <c r="M174" s="234">
        <f>G174*(1+L174/100)</f>
        <v>0</v>
      </c>
      <c r="N174" s="232">
        <v>0</v>
      </c>
      <c r="O174" s="232">
        <f>ROUND(E174*N174,2)</f>
        <v>0</v>
      </c>
      <c r="P174" s="232">
        <v>0</v>
      </c>
      <c r="Q174" s="232">
        <f>ROUND(E174*P174,2)</f>
        <v>0</v>
      </c>
      <c r="R174" s="234" t="s">
        <v>365</v>
      </c>
      <c r="S174" s="234" t="s">
        <v>153</v>
      </c>
      <c r="T174" s="235" t="s">
        <v>153</v>
      </c>
      <c r="U174" s="220">
        <v>3.1E-2</v>
      </c>
      <c r="V174" s="220">
        <f>ROUND(E174*U174,2)</f>
        <v>0.64</v>
      </c>
      <c r="W174" s="220"/>
      <c r="X174" s="220" t="s">
        <v>184</v>
      </c>
      <c r="Y174" s="220" t="s">
        <v>156</v>
      </c>
      <c r="Z174" s="210"/>
      <c r="AA174" s="210"/>
      <c r="AB174" s="210"/>
      <c r="AC174" s="210"/>
      <c r="AD174" s="210"/>
      <c r="AE174" s="210"/>
      <c r="AF174" s="210"/>
      <c r="AG174" s="210" t="s">
        <v>185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">
      <c r="A175" s="217"/>
      <c r="B175" s="218"/>
      <c r="C175" s="251" t="s">
        <v>370</v>
      </c>
      <c r="D175" s="244"/>
      <c r="E175" s="245">
        <v>20.7</v>
      </c>
      <c r="F175" s="220"/>
      <c r="G175" s="220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10"/>
      <c r="AA175" s="210"/>
      <c r="AB175" s="210"/>
      <c r="AC175" s="210"/>
      <c r="AD175" s="210"/>
      <c r="AE175" s="210"/>
      <c r="AF175" s="210"/>
      <c r="AG175" s="210" t="s">
        <v>189</v>
      </c>
      <c r="AH175" s="210">
        <v>5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29">
        <v>39</v>
      </c>
      <c r="B176" s="230" t="s">
        <v>373</v>
      </c>
      <c r="C176" s="239" t="s">
        <v>374</v>
      </c>
      <c r="D176" s="231" t="s">
        <v>182</v>
      </c>
      <c r="E176" s="232">
        <v>20.7</v>
      </c>
      <c r="F176" s="233"/>
      <c r="G176" s="234">
        <f>ROUND(E176*F176,2)</f>
        <v>0</v>
      </c>
      <c r="H176" s="233"/>
      <c r="I176" s="234">
        <f>ROUND(E176*H176,2)</f>
        <v>0</v>
      </c>
      <c r="J176" s="233"/>
      <c r="K176" s="234">
        <f>ROUND(E176*J176,2)</f>
        <v>0</v>
      </c>
      <c r="L176" s="234">
        <v>21</v>
      </c>
      <c r="M176" s="234">
        <f>G176*(1+L176/100)</f>
        <v>0</v>
      </c>
      <c r="N176" s="232">
        <v>0</v>
      </c>
      <c r="O176" s="232">
        <f>ROUND(E176*N176,2)</f>
        <v>0</v>
      </c>
      <c r="P176" s="232">
        <v>0</v>
      </c>
      <c r="Q176" s="232">
        <f>ROUND(E176*P176,2)</f>
        <v>0</v>
      </c>
      <c r="R176" s="234" t="s">
        <v>365</v>
      </c>
      <c r="S176" s="234" t="s">
        <v>153</v>
      </c>
      <c r="T176" s="235" t="s">
        <v>153</v>
      </c>
      <c r="U176" s="220">
        <v>6.2E-2</v>
      </c>
      <c r="V176" s="220">
        <f>ROUND(E176*U176,2)</f>
        <v>1.28</v>
      </c>
      <c r="W176" s="220"/>
      <c r="X176" s="220" t="s">
        <v>184</v>
      </c>
      <c r="Y176" s="220" t="s">
        <v>156</v>
      </c>
      <c r="Z176" s="210"/>
      <c r="AA176" s="210"/>
      <c r="AB176" s="210"/>
      <c r="AC176" s="210"/>
      <c r="AD176" s="210"/>
      <c r="AE176" s="210"/>
      <c r="AF176" s="210"/>
      <c r="AG176" s="210" t="s">
        <v>185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17"/>
      <c r="B177" s="218"/>
      <c r="C177" s="251" t="s">
        <v>367</v>
      </c>
      <c r="D177" s="244"/>
      <c r="E177" s="245">
        <v>20.7</v>
      </c>
      <c r="F177" s="220"/>
      <c r="G177" s="220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189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29">
        <v>40</v>
      </c>
      <c r="B178" s="230" t="s">
        <v>375</v>
      </c>
      <c r="C178" s="239" t="s">
        <v>376</v>
      </c>
      <c r="D178" s="231" t="s">
        <v>182</v>
      </c>
      <c r="E178" s="232">
        <v>20.7</v>
      </c>
      <c r="F178" s="233"/>
      <c r="G178" s="234">
        <f>ROUND(E178*F178,2)</f>
        <v>0</v>
      </c>
      <c r="H178" s="233"/>
      <c r="I178" s="234">
        <f>ROUND(E178*H178,2)</f>
        <v>0</v>
      </c>
      <c r="J178" s="233"/>
      <c r="K178" s="234">
        <f>ROUND(E178*J178,2)</f>
        <v>0</v>
      </c>
      <c r="L178" s="234">
        <v>21</v>
      </c>
      <c r="M178" s="234">
        <f>G178*(1+L178/100)</f>
        <v>0</v>
      </c>
      <c r="N178" s="232">
        <v>0</v>
      </c>
      <c r="O178" s="232">
        <f>ROUND(E178*N178,2)</f>
        <v>0</v>
      </c>
      <c r="P178" s="232">
        <v>0</v>
      </c>
      <c r="Q178" s="232">
        <f>ROUND(E178*P178,2)</f>
        <v>0</v>
      </c>
      <c r="R178" s="234" t="s">
        <v>365</v>
      </c>
      <c r="S178" s="234" t="s">
        <v>153</v>
      </c>
      <c r="T178" s="235" t="s">
        <v>153</v>
      </c>
      <c r="U178" s="220">
        <v>5.1999999999999998E-2</v>
      </c>
      <c r="V178" s="220">
        <f>ROUND(E178*U178,2)</f>
        <v>1.08</v>
      </c>
      <c r="W178" s="220"/>
      <c r="X178" s="220" t="s">
        <v>184</v>
      </c>
      <c r="Y178" s="220" t="s">
        <v>156</v>
      </c>
      <c r="Z178" s="210"/>
      <c r="AA178" s="210"/>
      <c r="AB178" s="210"/>
      <c r="AC178" s="210"/>
      <c r="AD178" s="210"/>
      <c r="AE178" s="210"/>
      <c r="AF178" s="210"/>
      <c r="AG178" s="210" t="s">
        <v>185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2" x14ac:dyDescent="0.2">
      <c r="A179" s="217"/>
      <c r="B179" s="218"/>
      <c r="C179" s="250" t="s">
        <v>377</v>
      </c>
      <c r="D179" s="248"/>
      <c r="E179" s="248"/>
      <c r="F179" s="248"/>
      <c r="G179" s="248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20"/>
      <c r="Z179" s="210"/>
      <c r="AA179" s="210"/>
      <c r="AB179" s="210"/>
      <c r="AC179" s="210"/>
      <c r="AD179" s="210"/>
      <c r="AE179" s="210"/>
      <c r="AF179" s="210"/>
      <c r="AG179" s="210" t="s">
        <v>187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">
      <c r="A180" s="217"/>
      <c r="B180" s="218"/>
      <c r="C180" s="251" t="s">
        <v>370</v>
      </c>
      <c r="D180" s="244"/>
      <c r="E180" s="245">
        <v>20.7</v>
      </c>
      <c r="F180" s="220"/>
      <c r="G180" s="220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189</v>
      </c>
      <c r="AH180" s="210">
        <v>5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x14ac:dyDescent="0.2">
      <c r="A181" s="222" t="s">
        <v>148</v>
      </c>
      <c r="B181" s="223" t="s">
        <v>104</v>
      </c>
      <c r="C181" s="238" t="s">
        <v>105</v>
      </c>
      <c r="D181" s="224"/>
      <c r="E181" s="225"/>
      <c r="F181" s="226"/>
      <c r="G181" s="226">
        <f>SUMIF(AG182:AG196,"&lt;&gt;NOR",G182:G196)</f>
        <v>0</v>
      </c>
      <c r="H181" s="226"/>
      <c r="I181" s="226">
        <f>SUM(I182:I196)</f>
        <v>0</v>
      </c>
      <c r="J181" s="226"/>
      <c r="K181" s="226">
        <f>SUM(K182:K196)</f>
        <v>0</v>
      </c>
      <c r="L181" s="226"/>
      <c r="M181" s="226">
        <f>SUM(M182:M196)</f>
        <v>0</v>
      </c>
      <c r="N181" s="225"/>
      <c r="O181" s="225">
        <f>SUM(O182:O196)</f>
        <v>0.1</v>
      </c>
      <c r="P181" s="225"/>
      <c r="Q181" s="225">
        <f>SUM(Q182:Q196)</f>
        <v>0</v>
      </c>
      <c r="R181" s="226"/>
      <c r="S181" s="226"/>
      <c r="T181" s="227"/>
      <c r="U181" s="221"/>
      <c r="V181" s="221">
        <f>SUM(V182:V196)</f>
        <v>12.09</v>
      </c>
      <c r="W181" s="221"/>
      <c r="X181" s="221"/>
      <c r="Y181" s="221"/>
      <c r="AG181" t="s">
        <v>149</v>
      </c>
    </row>
    <row r="182" spans="1:60" ht="22.5" outlineLevel="1" x14ac:dyDescent="0.2">
      <c r="A182" s="229">
        <v>41</v>
      </c>
      <c r="B182" s="230" t="s">
        <v>378</v>
      </c>
      <c r="C182" s="239" t="s">
        <v>379</v>
      </c>
      <c r="D182" s="231" t="s">
        <v>266</v>
      </c>
      <c r="E182" s="232">
        <v>5</v>
      </c>
      <c r="F182" s="233"/>
      <c r="G182" s="234">
        <f>ROUND(E182*F182,2)</f>
        <v>0</v>
      </c>
      <c r="H182" s="233"/>
      <c r="I182" s="234">
        <f>ROUND(E182*H182,2)</f>
        <v>0</v>
      </c>
      <c r="J182" s="233"/>
      <c r="K182" s="234">
        <f>ROUND(E182*J182,2)</f>
        <v>0</v>
      </c>
      <c r="L182" s="234">
        <v>21</v>
      </c>
      <c r="M182" s="234">
        <f>G182*(1+L182/100)</f>
        <v>0</v>
      </c>
      <c r="N182" s="232">
        <v>0</v>
      </c>
      <c r="O182" s="232">
        <f>ROUND(E182*N182,2)</f>
        <v>0</v>
      </c>
      <c r="P182" s="232">
        <v>0</v>
      </c>
      <c r="Q182" s="232">
        <f>ROUND(E182*P182,2)</f>
        <v>0</v>
      </c>
      <c r="R182" s="234" t="s">
        <v>380</v>
      </c>
      <c r="S182" s="234" t="s">
        <v>153</v>
      </c>
      <c r="T182" s="235" t="s">
        <v>153</v>
      </c>
      <c r="U182" s="220">
        <v>1.45</v>
      </c>
      <c r="V182" s="220">
        <f>ROUND(E182*U182,2)</f>
        <v>7.25</v>
      </c>
      <c r="W182" s="220"/>
      <c r="X182" s="220" t="s">
        <v>184</v>
      </c>
      <c r="Y182" s="220" t="s">
        <v>156</v>
      </c>
      <c r="Z182" s="210"/>
      <c r="AA182" s="210"/>
      <c r="AB182" s="210"/>
      <c r="AC182" s="210"/>
      <c r="AD182" s="210"/>
      <c r="AE182" s="210"/>
      <c r="AF182" s="210"/>
      <c r="AG182" s="210" t="s">
        <v>185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">
      <c r="A183" s="217"/>
      <c r="B183" s="218"/>
      <c r="C183" s="251" t="s">
        <v>381</v>
      </c>
      <c r="D183" s="244"/>
      <c r="E183" s="245">
        <v>5</v>
      </c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189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ht="22.5" outlineLevel="1" x14ac:dyDescent="0.2">
      <c r="A184" s="229">
        <v>42</v>
      </c>
      <c r="B184" s="230" t="s">
        <v>382</v>
      </c>
      <c r="C184" s="239" t="s">
        <v>383</v>
      </c>
      <c r="D184" s="231" t="s">
        <v>266</v>
      </c>
      <c r="E184" s="232">
        <v>5</v>
      </c>
      <c r="F184" s="233"/>
      <c r="G184" s="234">
        <f>ROUND(E184*F184,2)</f>
        <v>0</v>
      </c>
      <c r="H184" s="233"/>
      <c r="I184" s="234">
        <f>ROUND(E184*H184,2)</f>
        <v>0</v>
      </c>
      <c r="J184" s="233"/>
      <c r="K184" s="234">
        <f>ROUND(E184*J184,2)</f>
        <v>0</v>
      </c>
      <c r="L184" s="234">
        <v>21</v>
      </c>
      <c r="M184" s="234">
        <f>G184*(1+L184/100)</f>
        <v>0</v>
      </c>
      <c r="N184" s="232">
        <v>0</v>
      </c>
      <c r="O184" s="232">
        <f>ROUND(E184*N184,2)</f>
        <v>0</v>
      </c>
      <c r="P184" s="232">
        <v>0</v>
      </c>
      <c r="Q184" s="232">
        <f>ROUND(E184*P184,2)</f>
        <v>0</v>
      </c>
      <c r="R184" s="234" t="s">
        <v>380</v>
      </c>
      <c r="S184" s="234" t="s">
        <v>153</v>
      </c>
      <c r="T184" s="235" t="s">
        <v>153</v>
      </c>
      <c r="U184" s="220">
        <v>0.14399999999999999</v>
      </c>
      <c r="V184" s="220">
        <f>ROUND(E184*U184,2)</f>
        <v>0.72</v>
      </c>
      <c r="W184" s="220"/>
      <c r="X184" s="220" t="s">
        <v>184</v>
      </c>
      <c r="Y184" s="220" t="s">
        <v>156</v>
      </c>
      <c r="Z184" s="210"/>
      <c r="AA184" s="210"/>
      <c r="AB184" s="210"/>
      <c r="AC184" s="210"/>
      <c r="AD184" s="210"/>
      <c r="AE184" s="210"/>
      <c r="AF184" s="210"/>
      <c r="AG184" s="210" t="s">
        <v>185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2" x14ac:dyDescent="0.2">
      <c r="A185" s="217"/>
      <c r="B185" s="218"/>
      <c r="C185" s="251" t="s">
        <v>384</v>
      </c>
      <c r="D185" s="244"/>
      <c r="E185" s="245">
        <v>5</v>
      </c>
      <c r="F185" s="220"/>
      <c r="G185" s="22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20"/>
      <c r="Z185" s="210"/>
      <c r="AA185" s="210"/>
      <c r="AB185" s="210"/>
      <c r="AC185" s="210"/>
      <c r="AD185" s="210"/>
      <c r="AE185" s="210"/>
      <c r="AF185" s="210"/>
      <c r="AG185" s="210" t="s">
        <v>189</v>
      </c>
      <c r="AH185" s="210">
        <v>5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29">
        <v>43</v>
      </c>
      <c r="B186" s="230" t="s">
        <v>385</v>
      </c>
      <c r="C186" s="239" t="s">
        <v>386</v>
      </c>
      <c r="D186" s="231" t="s">
        <v>266</v>
      </c>
      <c r="E186" s="232">
        <v>5</v>
      </c>
      <c r="F186" s="233"/>
      <c r="G186" s="234">
        <f>ROUND(E186*F186,2)</f>
        <v>0</v>
      </c>
      <c r="H186" s="233"/>
      <c r="I186" s="234">
        <f>ROUND(E186*H186,2)</f>
        <v>0</v>
      </c>
      <c r="J186" s="233"/>
      <c r="K186" s="234">
        <f>ROUND(E186*J186,2)</f>
        <v>0</v>
      </c>
      <c r="L186" s="234">
        <v>21</v>
      </c>
      <c r="M186" s="234">
        <f>G186*(1+L186/100)</f>
        <v>0</v>
      </c>
      <c r="N186" s="232">
        <v>0</v>
      </c>
      <c r="O186" s="232">
        <f>ROUND(E186*N186,2)</f>
        <v>0</v>
      </c>
      <c r="P186" s="232">
        <v>0</v>
      </c>
      <c r="Q186" s="232">
        <f>ROUND(E186*P186,2)</f>
        <v>0</v>
      </c>
      <c r="R186" s="234" t="s">
        <v>380</v>
      </c>
      <c r="S186" s="234" t="s">
        <v>153</v>
      </c>
      <c r="T186" s="235" t="s">
        <v>153</v>
      </c>
      <c r="U186" s="220">
        <v>0.77500000000000002</v>
      </c>
      <c r="V186" s="220">
        <f>ROUND(E186*U186,2)</f>
        <v>3.88</v>
      </c>
      <c r="W186" s="220"/>
      <c r="X186" s="220" t="s">
        <v>184</v>
      </c>
      <c r="Y186" s="220" t="s">
        <v>156</v>
      </c>
      <c r="Z186" s="210"/>
      <c r="AA186" s="210"/>
      <c r="AB186" s="210"/>
      <c r="AC186" s="210"/>
      <c r="AD186" s="210"/>
      <c r="AE186" s="210"/>
      <c r="AF186" s="210"/>
      <c r="AG186" s="210" t="s">
        <v>185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">
      <c r="A187" s="217"/>
      <c r="B187" s="218"/>
      <c r="C187" s="251" t="s">
        <v>384</v>
      </c>
      <c r="D187" s="244"/>
      <c r="E187" s="245">
        <v>5</v>
      </c>
      <c r="F187" s="220"/>
      <c r="G187" s="220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20"/>
      <c r="Z187" s="210"/>
      <c r="AA187" s="210"/>
      <c r="AB187" s="210"/>
      <c r="AC187" s="210"/>
      <c r="AD187" s="210"/>
      <c r="AE187" s="210"/>
      <c r="AF187" s="210"/>
      <c r="AG187" s="210" t="s">
        <v>189</v>
      </c>
      <c r="AH187" s="210">
        <v>5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29">
        <v>44</v>
      </c>
      <c r="B188" s="230" t="s">
        <v>387</v>
      </c>
      <c r="C188" s="239" t="s">
        <v>388</v>
      </c>
      <c r="D188" s="231" t="s">
        <v>266</v>
      </c>
      <c r="E188" s="232">
        <v>5</v>
      </c>
      <c r="F188" s="233"/>
      <c r="G188" s="234">
        <f>ROUND(E188*F188,2)</f>
        <v>0</v>
      </c>
      <c r="H188" s="233"/>
      <c r="I188" s="234">
        <f>ROUND(E188*H188,2)</f>
        <v>0</v>
      </c>
      <c r="J188" s="233"/>
      <c r="K188" s="234">
        <f>ROUND(E188*J188,2)</f>
        <v>0</v>
      </c>
      <c r="L188" s="234">
        <v>21</v>
      </c>
      <c r="M188" s="234">
        <f>G188*(1+L188/100)</f>
        <v>0</v>
      </c>
      <c r="N188" s="232">
        <v>7.5000000000000002E-4</v>
      </c>
      <c r="O188" s="232">
        <f>ROUND(E188*N188,2)</f>
        <v>0</v>
      </c>
      <c r="P188" s="232">
        <v>0</v>
      </c>
      <c r="Q188" s="232">
        <f>ROUND(E188*P188,2)</f>
        <v>0</v>
      </c>
      <c r="R188" s="234" t="s">
        <v>345</v>
      </c>
      <c r="S188" s="234" t="s">
        <v>153</v>
      </c>
      <c r="T188" s="235" t="s">
        <v>153</v>
      </c>
      <c r="U188" s="220">
        <v>0</v>
      </c>
      <c r="V188" s="220">
        <f>ROUND(E188*U188,2)</f>
        <v>0</v>
      </c>
      <c r="W188" s="220"/>
      <c r="X188" s="220" t="s">
        <v>346</v>
      </c>
      <c r="Y188" s="220" t="s">
        <v>156</v>
      </c>
      <c r="Z188" s="210"/>
      <c r="AA188" s="210"/>
      <c r="AB188" s="210"/>
      <c r="AC188" s="210"/>
      <c r="AD188" s="210"/>
      <c r="AE188" s="210"/>
      <c r="AF188" s="210"/>
      <c r="AG188" s="210" t="s">
        <v>347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2" x14ac:dyDescent="0.2">
      <c r="A189" s="217"/>
      <c r="B189" s="218"/>
      <c r="C189" s="251" t="s">
        <v>389</v>
      </c>
      <c r="D189" s="244"/>
      <c r="E189" s="245">
        <v>5</v>
      </c>
      <c r="F189" s="220"/>
      <c r="G189" s="220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20"/>
      <c r="Z189" s="210"/>
      <c r="AA189" s="210"/>
      <c r="AB189" s="210"/>
      <c r="AC189" s="210"/>
      <c r="AD189" s="210"/>
      <c r="AE189" s="210"/>
      <c r="AF189" s="210"/>
      <c r="AG189" s="210" t="s">
        <v>189</v>
      </c>
      <c r="AH189" s="210">
        <v>5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ht="22.5" outlineLevel="1" x14ac:dyDescent="0.2">
      <c r="A190" s="229">
        <v>45</v>
      </c>
      <c r="B190" s="230" t="s">
        <v>390</v>
      </c>
      <c r="C190" s="239" t="s">
        <v>391</v>
      </c>
      <c r="D190" s="231" t="s">
        <v>266</v>
      </c>
      <c r="E190" s="232">
        <v>5</v>
      </c>
      <c r="F190" s="233"/>
      <c r="G190" s="234">
        <f>ROUND(E190*F190,2)</f>
        <v>0</v>
      </c>
      <c r="H190" s="233"/>
      <c r="I190" s="234">
        <f>ROUND(E190*H190,2)</f>
        <v>0</v>
      </c>
      <c r="J190" s="233"/>
      <c r="K190" s="234">
        <f>ROUND(E190*J190,2)</f>
        <v>0</v>
      </c>
      <c r="L190" s="234">
        <v>21</v>
      </c>
      <c r="M190" s="234">
        <f>G190*(1+L190/100)</f>
        <v>0</v>
      </c>
      <c r="N190" s="232">
        <v>1.9E-2</v>
      </c>
      <c r="O190" s="232">
        <f>ROUND(E190*N190,2)</f>
        <v>0.1</v>
      </c>
      <c r="P190" s="232">
        <v>0</v>
      </c>
      <c r="Q190" s="232">
        <f>ROUND(E190*P190,2)</f>
        <v>0</v>
      </c>
      <c r="R190" s="234"/>
      <c r="S190" s="234" t="s">
        <v>357</v>
      </c>
      <c r="T190" s="235" t="s">
        <v>153</v>
      </c>
      <c r="U190" s="220">
        <v>0</v>
      </c>
      <c r="V190" s="220">
        <f>ROUND(E190*U190,2)</f>
        <v>0</v>
      </c>
      <c r="W190" s="220"/>
      <c r="X190" s="220" t="s">
        <v>346</v>
      </c>
      <c r="Y190" s="220" t="s">
        <v>156</v>
      </c>
      <c r="Z190" s="210"/>
      <c r="AA190" s="210"/>
      <c r="AB190" s="210"/>
      <c r="AC190" s="210"/>
      <c r="AD190" s="210"/>
      <c r="AE190" s="210"/>
      <c r="AF190" s="210"/>
      <c r="AG190" s="210" t="s">
        <v>347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2" x14ac:dyDescent="0.2">
      <c r="A191" s="217"/>
      <c r="B191" s="218"/>
      <c r="C191" s="251" t="s">
        <v>381</v>
      </c>
      <c r="D191" s="244"/>
      <c r="E191" s="245">
        <v>5</v>
      </c>
      <c r="F191" s="220"/>
      <c r="G191" s="220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20"/>
      <c r="Z191" s="210"/>
      <c r="AA191" s="210"/>
      <c r="AB191" s="210"/>
      <c r="AC191" s="210"/>
      <c r="AD191" s="210"/>
      <c r="AE191" s="210"/>
      <c r="AF191" s="210"/>
      <c r="AG191" s="210" t="s">
        <v>189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29">
        <v>46</v>
      </c>
      <c r="B192" s="230" t="s">
        <v>392</v>
      </c>
      <c r="C192" s="239" t="s">
        <v>393</v>
      </c>
      <c r="D192" s="231" t="s">
        <v>288</v>
      </c>
      <c r="E192" s="232">
        <v>9.8750000000000004E-2</v>
      </c>
      <c r="F192" s="233"/>
      <c r="G192" s="234">
        <f>ROUND(E192*F192,2)</f>
        <v>0</v>
      </c>
      <c r="H192" s="233"/>
      <c r="I192" s="234">
        <f>ROUND(E192*H192,2)</f>
        <v>0</v>
      </c>
      <c r="J192" s="233"/>
      <c r="K192" s="234">
        <f>ROUND(E192*J192,2)</f>
        <v>0</v>
      </c>
      <c r="L192" s="234">
        <v>21</v>
      </c>
      <c r="M192" s="234">
        <f>G192*(1+L192/100)</f>
        <v>0</v>
      </c>
      <c r="N192" s="232">
        <v>0</v>
      </c>
      <c r="O192" s="232">
        <f>ROUND(E192*N192,2)</f>
        <v>0</v>
      </c>
      <c r="P192" s="232">
        <v>0</v>
      </c>
      <c r="Q192" s="232">
        <f>ROUND(E192*P192,2)</f>
        <v>0</v>
      </c>
      <c r="R192" s="234" t="s">
        <v>380</v>
      </c>
      <c r="S192" s="234" t="s">
        <v>153</v>
      </c>
      <c r="T192" s="235" t="s">
        <v>153</v>
      </c>
      <c r="U192" s="220">
        <v>2.4470000000000001</v>
      </c>
      <c r="V192" s="220">
        <f>ROUND(E192*U192,2)</f>
        <v>0.24</v>
      </c>
      <c r="W192" s="220"/>
      <c r="X192" s="220" t="s">
        <v>289</v>
      </c>
      <c r="Y192" s="220" t="s">
        <v>156</v>
      </c>
      <c r="Z192" s="210"/>
      <c r="AA192" s="210"/>
      <c r="AB192" s="210"/>
      <c r="AC192" s="210"/>
      <c r="AD192" s="210"/>
      <c r="AE192" s="210"/>
      <c r="AF192" s="210"/>
      <c r="AG192" s="210" t="s">
        <v>290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">
      <c r="A193" s="217"/>
      <c r="B193" s="218"/>
      <c r="C193" s="250" t="s">
        <v>394</v>
      </c>
      <c r="D193" s="248"/>
      <c r="E193" s="248"/>
      <c r="F193" s="248"/>
      <c r="G193" s="248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10"/>
      <c r="AA193" s="210"/>
      <c r="AB193" s="210"/>
      <c r="AC193" s="210"/>
      <c r="AD193" s="210"/>
      <c r="AE193" s="210"/>
      <c r="AF193" s="210"/>
      <c r="AG193" s="210" t="s">
        <v>187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">
      <c r="A194" s="217"/>
      <c r="B194" s="218"/>
      <c r="C194" s="251" t="s">
        <v>292</v>
      </c>
      <c r="D194" s="244"/>
      <c r="E194" s="245"/>
      <c r="F194" s="220"/>
      <c r="G194" s="220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10"/>
      <c r="AA194" s="210"/>
      <c r="AB194" s="210"/>
      <c r="AC194" s="210"/>
      <c r="AD194" s="210"/>
      <c r="AE194" s="210"/>
      <c r="AF194" s="210"/>
      <c r="AG194" s="210" t="s">
        <v>189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">
      <c r="A195" s="217"/>
      <c r="B195" s="218"/>
      <c r="C195" s="251" t="s">
        <v>395</v>
      </c>
      <c r="D195" s="244"/>
      <c r="E195" s="245"/>
      <c r="F195" s="220"/>
      <c r="G195" s="22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20"/>
      <c r="Z195" s="210"/>
      <c r="AA195" s="210"/>
      <c r="AB195" s="210"/>
      <c r="AC195" s="210"/>
      <c r="AD195" s="210"/>
      <c r="AE195" s="210"/>
      <c r="AF195" s="210"/>
      <c r="AG195" s="210" t="s">
        <v>189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">
      <c r="A196" s="217"/>
      <c r="B196" s="218"/>
      <c r="C196" s="251" t="s">
        <v>396</v>
      </c>
      <c r="D196" s="244"/>
      <c r="E196" s="245">
        <v>9.8750000000000004E-2</v>
      </c>
      <c r="F196" s="220"/>
      <c r="G196" s="22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189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x14ac:dyDescent="0.2">
      <c r="A197" s="222" t="s">
        <v>148</v>
      </c>
      <c r="B197" s="223" t="s">
        <v>106</v>
      </c>
      <c r="C197" s="238" t="s">
        <v>107</v>
      </c>
      <c r="D197" s="224"/>
      <c r="E197" s="225"/>
      <c r="F197" s="226"/>
      <c r="G197" s="226">
        <f>SUMIF(AG198:AG232,"&lt;&gt;NOR",G198:G232)</f>
        <v>0</v>
      </c>
      <c r="H197" s="226"/>
      <c r="I197" s="226">
        <f>SUM(I198:I232)</f>
        <v>0</v>
      </c>
      <c r="J197" s="226"/>
      <c r="K197" s="226">
        <f>SUM(K198:K232)</f>
        <v>0</v>
      </c>
      <c r="L197" s="226"/>
      <c r="M197" s="226">
        <f>SUM(M198:M232)</f>
        <v>0</v>
      </c>
      <c r="N197" s="225"/>
      <c r="O197" s="225">
        <f>SUM(O198:O232)</f>
        <v>1.51</v>
      </c>
      <c r="P197" s="225"/>
      <c r="Q197" s="225">
        <f>SUM(Q198:Q232)</f>
        <v>0</v>
      </c>
      <c r="R197" s="226"/>
      <c r="S197" s="226"/>
      <c r="T197" s="227"/>
      <c r="U197" s="221"/>
      <c r="V197" s="221">
        <f>SUM(V198:V232)</f>
        <v>236.5</v>
      </c>
      <c r="W197" s="221"/>
      <c r="X197" s="221"/>
      <c r="Y197" s="221"/>
      <c r="AG197" t="s">
        <v>149</v>
      </c>
    </row>
    <row r="198" spans="1:60" ht="22.5" outlineLevel="1" x14ac:dyDescent="0.2">
      <c r="A198" s="229">
        <v>47</v>
      </c>
      <c r="B198" s="230" t="s">
        <v>397</v>
      </c>
      <c r="C198" s="239" t="s">
        <v>398</v>
      </c>
      <c r="D198" s="231" t="s">
        <v>195</v>
      </c>
      <c r="E198" s="232">
        <v>290.60000000000002</v>
      </c>
      <c r="F198" s="233"/>
      <c r="G198" s="234">
        <f>ROUND(E198*F198,2)</f>
        <v>0</v>
      </c>
      <c r="H198" s="233"/>
      <c r="I198" s="234">
        <f>ROUND(E198*H198,2)</f>
        <v>0</v>
      </c>
      <c r="J198" s="233"/>
      <c r="K198" s="234">
        <f>ROUND(E198*J198,2)</f>
        <v>0</v>
      </c>
      <c r="L198" s="234">
        <v>21</v>
      </c>
      <c r="M198" s="234">
        <f>G198*(1+L198/100)</f>
        <v>0</v>
      </c>
      <c r="N198" s="232">
        <v>1.6000000000000001E-4</v>
      </c>
      <c r="O198" s="232">
        <f>ROUND(E198*N198,2)</f>
        <v>0.05</v>
      </c>
      <c r="P198" s="232">
        <v>0</v>
      </c>
      <c r="Q198" s="232">
        <f>ROUND(E198*P198,2)</f>
        <v>0</v>
      </c>
      <c r="R198" s="234" t="s">
        <v>399</v>
      </c>
      <c r="S198" s="234" t="s">
        <v>153</v>
      </c>
      <c r="T198" s="235" t="s">
        <v>153</v>
      </c>
      <c r="U198" s="220">
        <v>0.23</v>
      </c>
      <c r="V198" s="220">
        <f>ROUND(E198*U198,2)</f>
        <v>66.84</v>
      </c>
      <c r="W198" s="220"/>
      <c r="X198" s="220" t="s">
        <v>184</v>
      </c>
      <c r="Y198" s="220" t="s">
        <v>156</v>
      </c>
      <c r="Z198" s="210"/>
      <c r="AA198" s="210"/>
      <c r="AB198" s="210"/>
      <c r="AC198" s="210"/>
      <c r="AD198" s="210"/>
      <c r="AE198" s="210"/>
      <c r="AF198" s="210"/>
      <c r="AG198" s="210" t="s">
        <v>185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">
      <c r="A199" s="217"/>
      <c r="B199" s="218"/>
      <c r="C199" s="240" t="s">
        <v>400</v>
      </c>
      <c r="D199" s="237"/>
      <c r="E199" s="237"/>
      <c r="F199" s="237"/>
      <c r="G199" s="237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20"/>
      <c r="Z199" s="210"/>
      <c r="AA199" s="210"/>
      <c r="AB199" s="210"/>
      <c r="AC199" s="210"/>
      <c r="AD199" s="210"/>
      <c r="AE199" s="210"/>
      <c r="AF199" s="210"/>
      <c r="AG199" s="210" t="s">
        <v>159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">
      <c r="A200" s="217"/>
      <c r="B200" s="218"/>
      <c r="C200" s="251" t="s">
        <v>401</v>
      </c>
      <c r="D200" s="244"/>
      <c r="E200" s="245"/>
      <c r="F200" s="220"/>
      <c r="G200" s="220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10"/>
      <c r="AA200" s="210"/>
      <c r="AB200" s="210"/>
      <c r="AC200" s="210"/>
      <c r="AD200" s="210"/>
      <c r="AE200" s="210"/>
      <c r="AF200" s="210"/>
      <c r="AG200" s="210" t="s">
        <v>189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">
      <c r="A201" s="217"/>
      <c r="B201" s="218"/>
      <c r="C201" s="251" t="s">
        <v>402</v>
      </c>
      <c r="D201" s="244"/>
      <c r="E201" s="245">
        <v>85</v>
      </c>
      <c r="F201" s="220"/>
      <c r="G201" s="220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20"/>
      <c r="Z201" s="210"/>
      <c r="AA201" s="210"/>
      <c r="AB201" s="210"/>
      <c r="AC201" s="210"/>
      <c r="AD201" s="210"/>
      <c r="AE201" s="210"/>
      <c r="AF201" s="210"/>
      <c r="AG201" s="210" t="s">
        <v>189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">
      <c r="A202" s="217"/>
      <c r="B202" s="218"/>
      <c r="C202" s="251" t="s">
        <v>403</v>
      </c>
      <c r="D202" s="244"/>
      <c r="E202" s="245">
        <v>-4</v>
      </c>
      <c r="F202" s="220"/>
      <c r="G202" s="220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20"/>
      <c r="Z202" s="210"/>
      <c r="AA202" s="210"/>
      <c r="AB202" s="210"/>
      <c r="AC202" s="210"/>
      <c r="AD202" s="210"/>
      <c r="AE202" s="210"/>
      <c r="AF202" s="210"/>
      <c r="AG202" s="210" t="s">
        <v>189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">
      <c r="A203" s="217"/>
      <c r="B203" s="218"/>
      <c r="C203" s="251" t="s">
        <v>329</v>
      </c>
      <c r="D203" s="244"/>
      <c r="E203" s="245">
        <v>4</v>
      </c>
      <c r="F203" s="220"/>
      <c r="G203" s="220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20"/>
      <c r="Z203" s="210"/>
      <c r="AA203" s="210"/>
      <c r="AB203" s="210"/>
      <c r="AC203" s="210"/>
      <c r="AD203" s="210"/>
      <c r="AE203" s="210"/>
      <c r="AF203" s="210"/>
      <c r="AG203" s="210" t="s">
        <v>189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">
      <c r="A204" s="217"/>
      <c r="B204" s="218"/>
      <c r="C204" s="251" t="s">
        <v>330</v>
      </c>
      <c r="D204" s="244"/>
      <c r="E204" s="245">
        <v>157.19999999999999</v>
      </c>
      <c r="F204" s="220"/>
      <c r="G204" s="220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20"/>
      <c r="Z204" s="210"/>
      <c r="AA204" s="210"/>
      <c r="AB204" s="210"/>
      <c r="AC204" s="210"/>
      <c r="AD204" s="210"/>
      <c r="AE204" s="210"/>
      <c r="AF204" s="210"/>
      <c r="AG204" s="210" t="s">
        <v>189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">
      <c r="A205" s="217"/>
      <c r="B205" s="218"/>
      <c r="C205" s="251" t="s">
        <v>331</v>
      </c>
      <c r="D205" s="244"/>
      <c r="E205" s="245">
        <v>46.4</v>
      </c>
      <c r="F205" s="220"/>
      <c r="G205" s="220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20"/>
      <c r="Z205" s="210"/>
      <c r="AA205" s="210"/>
      <c r="AB205" s="210"/>
      <c r="AC205" s="210"/>
      <c r="AD205" s="210"/>
      <c r="AE205" s="210"/>
      <c r="AF205" s="210"/>
      <c r="AG205" s="210" t="s">
        <v>189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">
      <c r="A206" s="217"/>
      <c r="B206" s="218"/>
      <c r="C206" s="251" t="s">
        <v>332</v>
      </c>
      <c r="D206" s="244"/>
      <c r="E206" s="245">
        <v>2</v>
      </c>
      <c r="F206" s="220"/>
      <c r="G206" s="220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10"/>
      <c r="AA206" s="210"/>
      <c r="AB206" s="210"/>
      <c r="AC206" s="210"/>
      <c r="AD206" s="210"/>
      <c r="AE206" s="210"/>
      <c r="AF206" s="210"/>
      <c r="AG206" s="210" t="s">
        <v>189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ht="22.5" outlineLevel="1" x14ac:dyDescent="0.2">
      <c r="A207" s="229">
        <v>48</v>
      </c>
      <c r="B207" s="230" t="s">
        <v>404</v>
      </c>
      <c r="C207" s="239" t="s">
        <v>405</v>
      </c>
      <c r="D207" s="231" t="s">
        <v>182</v>
      </c>
      <c r="E207" s="232">
        <v>78.3</v>
      </c>
      <c r="F207" s="233"/>
      <c r="G207" s="234">
        <f>ROUND(E207*F207,2)</f>
        <v>0</v>
      </c>
      <c r="H207" s="233"/>
      <c r="I207" s="234">
        <f>ROUND(E207*H207,2)</f>
        <v>0</v>
      </c>
      <c r="J207" s="233"/>
      <c r="K207" s="234">
        <f>ROUND(E207*J207,2)</f>
        <v>0</v>
      </c>
      <c r="L207" s="234">
        <v>21</v>
      </c>
      <c r="M207" s="234">
        <f>G207*(1+L207/100)</f>
        <v>0</v>
      </c>
      <c r="N207" s="232">
        <v>4.0000000000000002E-4</v>
      </c>
      <c r="O207" s="232">
        <f>ROUND(E207*N207,2)</f>
        <v>0.03</v>
      </c>
      <c r="P207" s="232">
        <v>0</v>
      </c>
      <c r="Q207" s="232">
        <f>ROUND(E207*P207,2)</f>
        <v>0</v>
      </c>
      <c r="R207" s="234" t="s">
        <v>399</v>
      </c>
      <c r="S207" s="234" t="s">
        <v>153</v>
      </c>
      <c r="T207" s="235" t="s">
        <v>153</v>
      </c>
      <c r="U207" s="220">
        <v>0.38</v>
      </c>
      <c r="V207" s="220">
        <f>ROUND(E207*U207,2)</f>
        <v>29.75</v>
      </c>
      <c r="W207" s="220"/>
      <c r="X207" s="220" t="s">
        <v>184</v>
      </c>
      <c r="Y207" s="220" t="s">
        <v>156</v>
      </c>
      <c r="Z207" s="210"/>
      <c r="AA207" s="210"/>
      <c r="AB207" s="210"/>
      <c r="AC207" s="210"/>
      <c r="AD207" s="210"/>
      <c r="AE207" s="210"/>
      <c r="AF207" s="210"/>
      <c r="AG207" s="210" t="s">
        <v>185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2" x14ac:dyDescent="0.2">
      <c r="A208" s="217"/>
      <c r="B208" s="218"/>
      <c r="C208" s="251" t="s">
        <v>188</v>
      </c>
      <c r="D208" s="244"/>
      <c r="E208" s="245"/>
      <c r="F208" s="220"/>
      <c r="G208" s="220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20"/>
      <c r="Z208" s="210"/>
      <c r="AA208" s="210"/>
      <c r="AB208" s="210"/>
      <c r="AC208" s="210"/>
      <c r="AD208" s="210"/>
      <c r="AE208" s="210"/>
      <c r="AF208" s="210"/>
      <c r="AG208" s="210" t="s">
        <v>189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">
      <c r="A209" s="217"/>
      <c r="B209" s="218"/>
      <c r="C209" s="251" t="s">
        <v>304</v>
      </c>
      <c r="D209" s="244"/>
      <c r="E209" s="245">
        <v>78.3</v>
      </c>
      <c r="F209" s="220"/>
      <c r="G209" s="220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20"/>
      <c r="Z209" s="210"/>
      <c r="AA209" s="210"/>
      <c r="AB209" s="210"/>
      <c r="AC209" s="210"/>
      <c r="AD209" s="210"/>
      <c r="AE209" s="210"/>
      <c r="AF209" s="210"/>
      <c r="AG209" s="210" t="s">
        <v>189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ht="22.5" outlineLevel="1" x14ac:dyDescent="0.2">
      <c r="A210" s="229">
        <v>49</v>
      </c>
      <c r="B210" s="230" t="s">
        <v>406</v>
      </c>
      <c r="C210" s="239" t="s">
        <v>407</v>
      </c>
      <c r="D210" s="231" t="s">
        <v>182</v>
      </c>
      <c r="E210" s="232">
        <v>363.75099999999998</v>
      </c>
      <c r="F210" s="233"/>
      <c r="G210" s="234">
        <f>ROUND(E210*F210,2)</f>
        <v>0</v>
      </c>
      <c r="H210" s="233"/>
      <c r="I210" s="234">
        <f>ROUND(E210*H210,2)</f>
        <v>0</v>
      </c>
      <c r="J210" s="233"/>
      <c r="K210" s="234">
        <f>ROUND(E210*J210,2)</f>
        <v>0</v>
      </c>
      <c r="L210" s="234">
        <v>21</v>
      </c>
      <c r="M210" s="234">
        <f>G210*(1+L210/100)</f>
        <v>0</v>
      </c>
      <c r="N210" s="232">
        <v>4.0000000000000002E-4</v>
      </c>
      <c r="O210" s="232">
        <f>ROUND(E210*N210,2)</f>
        <v>0.15</v>
      </c>
      <c r="P210" s="232">
        <v>0</v>
      </c>
      <c r="Q210" s="232">
        <f>ROUND(E210*P210,2)</f>
        <v>0</v>
      </c>
      <c r="R210" s="234" t="s">
        <v>399</v>
      </c>
      <c r="S210" s="234" t="s">
        <v>357</v>
      </c>
      <c r="T210" s="235" t="s">
        <v>154</v>
      </c>
      <c r="U210" s="220">
        <v>0.38</v>
      </c>
      <c r="V210" s="220">
        <f>ROUND(E210*U210,2)</f>
        <v>138.22999999999999</v>
      </c>
      <c r="W210" s="220"/>
      <c r="X210" s="220" t="s">
        <v>184</v>
      </c>
      <c r="Y210" s="220" t="s">
        <v>156</v>
      </c>
      <c r="Z210" s="210"/>
      <c r="AA210" s="210"/>
      <c r="AB210" s="210"/>
      <c r="AC210" s="210"/>
      <c r="AD210" s="210"/>
      <c r="AE210" s="210"/>
      <c r="AF210" s="210"/>
      <c r="AG210" s="210" t="s">
        <v>185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2" x14ac:dyDescent="0.2">
      <c r="A211" s="217"/>
      <c r="B211" s="218"/>
      <c r="C211" s="251" t="s">
        <v>188</v>
      </c>
      <c r="D211" s="244"/>
      <c r="E211" s="245"/>
      <c r="F211" s="220"/>
      <c r="G211" s="220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20"/>
      <c r="Z211" s="210"/>
      <c r="AA211" s="210"/>
      <c r="AB211" s="210"/>
      <c r="AC211" s="210"/>
      <c r="AD211" s="210"/>
      <c r="AE211" s="210"/>
      <c r="AF211" s="210"/>
      <c r="AG211" s="210" t="s">
        <v>189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">
      <c r="A212" s="217"/>
      <c r="B212" s="218"/>
      <c r="C212" s="251" t="s">
        <v>326</v>
      </c>
      <c r="D212" s="244"/>
      <c r="E212" s="245">
        <v>165.2</v>
      </c>
      <c r="F212" s="220"/>
      <c r="G212" s="22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10"/>
      <c r="AA212" s="210"/>
      <c r="AB212" s="210"/>
      <c r="AC212" s="210"/>
      <c r="AD212" s="210"/>
      <c r="AE212" s="210"/>
      <c r="AF212" s="210"/>
      <c r="AG212" s="210" t="s">
        <v>189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">
      <c r="A213" s="217"/>
      <c r="B213" s="218"/>
      <c r="C213" s="251" t="s">
        <v>282</v>
      </c>
      <c r="D213" s="244"/>
      <c r="E213" s="245">
        <v>-8</v>
      </c>
      <c r="F213" s="220"/>
      <c r="G213" s="220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20"/>
      <c r="Z213" s="210"/>
      <c r="AA213" s="210"/>
      <c r="AB213" s="210"/>
      <c r="AC213" s="210"/>
      <c r="AD213" s="210"/>
      <c r="AE213" s="210"/>
      <c r="AF213" s="210"/>
      <c r="AG213" s="210" t="s">
        <v>189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">
      <c r="A214" s="217"/>
      <c r="B214" s="218"/>
      <c r="C214" s="251" t="s">
        <v>327</v>
      </c>
      <c r="D214" s="244"/>
      <c r="E214" s="245">
        <v>-9.625</v>
      </c>
      <c r="F214" s="220"/>
      <c r="G214" s="220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20"/>
      <c r="Z214" s="210"/>
      <c r="AA214" s="210"/>
      <c r="AB214" s="210"/>
      <c r="AC214" s="210"/>
      <c r="AD214" s="210"/>
      <c r="AE214" s="210"/>
      <c r="AF214" s="210"/>
      <c r="AG214" s="210" t="s">
        <v>189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">
      <c r="A215" s="217"/>
      <c r="B215" s="218"/>
      <c r="C215" s="251" t="s">
        <v>328</v>
      </c>
      <c r="D215" s="244"/>
      <c r="E215" s="245">
        <v>6.5759999999999996</v>
      </c>
      <c r="F215" s="220"/>
      <c r="G215" s="220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20"/>
      <c r="Z215" s="210"/>
      <c r="AA215" s="210"/>
      <c r="AB215" s="210"/>
      <c r="AC215" s="210"/>
      <c r="AD215" s="210"/>
      <c r="AE215" s="210"/>
      <c r="AF215" s="210"/>
      <c r="AG215" s="210" t="s">
        <v>189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">
      <c r="A216" s="217"/>
      <c r="B216" s="218"/>
      <c r="C216" s="251" t="s">
        <v>329</v>
      </c>
      <c r="D216" s="244"/>
      <c r="E216" s="245">
        <v>4</v>
      </c>
      <c r="F216" s="220"/>
      <c r="G216" s="220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20"/>
      <c r="Z216" s="210"/>
      <c r="AA216" s="210"/>
      <c r="AB216" s="210"/>
      <c r="AC216" s="210"/>
      <c r="AD216" s="210"/>
      <c r="AE216" s="210"/>
      <c r="AF216" s="210"/>
      <c r="AG216" s="210" t="s">
        <v>189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">
      <c r="A217" s="217"/>
      <c r="B217" s="218"/>
      <c r="C217" s="251" t="s">
        <v>330</v>
      </c>
      <c r="D217" s="244"/>
      <c r="E217" s="245">
        <v>157.19999999999999</v>
      </c>
      <c r="F217" s="220"/>
      <c r="G217" s="22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20"/>
      <c r="Z217" s="210"/>
      <c r="AA217" s="210"/>
      <c r="AB217" s="210"/>
      <c r="AC217" s="210"/>
      <c r="AD217" s="210"/>
      <c r="AE217" s="210"/>
      <c r="AF217" s="210"/>
      <c r="AG217" s="210" t="s">
        <v>189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17"/>
      <c r="B218" s="218"/>
      <c r="C218" s="251" t="s">
        <v>331</v>
      </c>
      <c r="D218" s="244"/>
      <c r="E218" s="245">
        <v>46.4</v>
      </c>
      <c r="F218" s="220"/>
      <c r="G218" s="220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20"/>
      <c r="Z218" s="210"/>
      <c r="AA218" s="210"/>
      <c r="AB218" s="210"/>
      <c r="AC218" s="210"/>
      <c r="AD218" s="210"/>
      <c r="AE218" s="210"/>
      <c r="AF218" s="210"/>
      <c r="AG218" s="210" t="s">
        <v>189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">
      <c r="A219" s="217"/>
      <c r="B219" s="218"/>
      <c r="C219" s="251" t="s">
        <v>332</v>
      </c>
      <c r="D219" s="244"/>
      <c r="E219" s="245">
        <v>2</v>
      </c>
      <c r="F219" s="220"/>
      <c r="G219" s="220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20"/>
      <c r="Z219" s="210"/>
      <c r="AA219" s="210"/>
      <c r="AB219" s="210"/>
      <c r="AC219" s="210"/>
      <c r="AD219" s="210"/>
      <c r="AE219" s="210"/>
      <c r="AF219" s="210"/>
      <c r="AG219" s="210" t="s">
        <v>189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29">
        <v>50</v>
      </c>
      <c r="B220" s="230" t="s">
        <v>408</v>
      </c>
      <c r="C220" s="239" t="s">
        <v>409</v>
      </c>
      <c r="D220" s="231" t="s">
        <v>195</v>
      </c>
      <c r="E220" s="232">
        <v>319.66000000000003</v>
      </c>
      <c r="F220" s="233"/>
      <c r="G220" s="234">
        <f>ROUND(E220*F220,2)</f>
        <v>0</v>
      </c>
      <c r="H220" s="233"/>
      <c r="I220" s="234">
        <f>ROUND(E220*H220,2)</f>
        <v>0</v>
      </c>
      <c r="J220" s="233"/>
      <c r="K220" s="234">
        <f>ROUND(E220*J220,2)</f>
        <v>0</v>
      </c>
      <c r="L220" s="234">
        <v>21</v>
      </c>
      <c r="M220" s="234">
        <f>G220*(1+L220/100)</f>
        <v>0</v>
      </c>
      <c r="N220" s="232">
        <v>6.0000000000000002E-5</v>
      </c>
      <c r="O220" s="232">
        <f>ROUND(E220*N220,2)</f>
        <v>0.02</v>
      </c>
      <c r="P220" s="232">
        <v>0</v>
      </c>
      <c r="Q220" s="232">
        <f>ROUND(E220*P220,2)</f>
        <v>0</v>
      </c>
      <c r="R220" s="234"/>
      <c r="S220" s="234" t="s">
        <v>357</v>
      </c>
      <c r="T220" s="235" t="s">
        <v>153</v>
      </c>
      <c r="U220" s="220">
        <v>0</v>
      </c>
      <c r="V220" s="220">
        <f>ROUND(E220*U220,2)</f>
        <v>0</v>
      </c>
      <c r="W220" s="220"/>
      <c r="X220" s="220" t="s">
        <v>346</v>
      </c>
      <c r="Y220" s="220" t="s">
        <v>156</v>
      </c>
      <c r="Z220" s="210"/>
      <c r="AA220" s="210"/>
      <c r="AB220" s="210"/>
      <c r="AC220" s="210"/>
      <c r="AD220" s="210"/>
      <c r="AE220" s="210"/>
      <c r="AF220" s="210"/>
      <c r="AG220" s="210" t="s">
        <v>347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2" x14ac:dyDescent="0.2">
      <c r="A221" s="217"/>
      <c r="B221" s="218"/>
      <c r="C221" s="240" t="s">
        <v>410</v>
      </c>
      <c r="D221" s="237"/>
      <c r="E221" s="237"/>
      <c r="F221" s="237"/>
      <c r="G221" s="237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20"/>
      <c r="Z221" s="210"/>
      <c r="AA221" s="210"/>
      <c r="AB221" s="210"/>
      <c r="AC221" s="210"/>
      <c r="AD221" s="210"/>
      <c r="AE221" s="210"/>
      <c r="AF221" s="210"/>
      <c r="AG221" s="210" t="s">
        <v>159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2" x14ac:dyDescent="0.2">
      <c r="A222" s="217"/>
      <c r="B222" s="218"/>
      <c r="C222" s="251" t="s">
        <v>411</v>
      </c>
      <c r="D222" s="244"/>
      <c r="E222" s="245">
        <v>290.60000000000002</v>
      </c>
      <c r="F222" s="220"/>
      <c r="G222" s="220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20"/>
      <c r="Z222" s="210"/>
      <c r="AA222" s="210"/>
      <c r="AB222" s="210"/>
      <c r="AC222" s="210"/>
      <c r="AD222" s="210"/>
      <c r="AE222" s="210"/>
      <c r="AF222" s="210"/>
      <c r="AG222" s="210" t="s">
        <v>189</v>
      </c>
      <c r="AH222" s="210">
        <v>5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">
      <c r="A223" s="217"/>
      <c r="B223" s="218"/>
      <c r="C223" s="253" t="s">
        <v>412</v>
      </c>
      <c r="D223" s="246"/>
      <c r="E223" s="247">
        <v>29.06</v>
      </c>
      <c r="F223" s="220"/>
      <c r="G223" s="220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20"/>
      <c r="Z223" s="210"/>
      <c r="AA223" s="210"/>
      <c r="AB223" s="210"/>
      <c r="AC223" s="210"/>
      <c r="AD223" s="210"/>
      <c r="AE223" s="210"/>
      <c r="AF223" s="210"/>
      <c r="AG223" s="210" t="s">
        <v>189</v>
      </c>
      <c r="AH223" s="210">
        <v>4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ht="22.5" outlineLevel="1" x14ac:dyDescent="0.2">
      <c r="A224" s="229">
        <v>51</v>
      </c>
      <c r="B224" s="230" t="s">
        <v>413</v>
      </c>
      <c r="C224" s="239" t="s">
        <v>414</v>
      </c>
      <c r="D224" s="231" t="s">
        <v>182</v>
      </c>
      <c r="E224" s="232">
        <v>486.2561</v>
      </c>
      <c r="F224" s="233"/>
      <c r="G224" s="234">
        <f>ROUND(E224*F224,2)</f>
        <v>0</v>
      </c>
      <c r="H224" s="233"/>
      <c r="I224" s="234">
        <f>ROUND(E224*H224,2)</f>
        <v>0</v>
      </c>
      <c r="J224" s="233"/>
      <c r="K224" s="234">
        <f>ROUND(E224*J224,2)</f>
        <v>0</v>
      </c>
      <c r="L224" s="234">
        <v>21</v>
      </c>
      <c r="M224" s="234">
        <f>G224*(1+L224/100)</f>
        <v>0</v>
      </c>
      <c r="N224" s="232">
        <v>2.5999999999999999E-3</v>
      </c>
      <c r="O224" s="232">
        <f>ROUND(E224*N224,2)</f>
        <v>1.26</v>
      </c>
      <c r="P224" s="232">
        <v>0</v>
      </c>
      <c r="Q224" s="232">
        <f>ROUND(E224*P224,2)</f>
        <v>0</v>
      </c>
      <c r="R224" s="234"/>
      <c r="S224" s="234" t="s">
        <v>357</v>
      </c>
      <c r="T224" s="235" t="s">
        <v>153</v>
      </c>
      <c r="U224" s="220">
        <v>0</v>
      </c>
      <c r="V224" s="220">
        <f>ROUND(E224*U224,2)</f>
        <v>0</v>
      </c>
      <c r="W224" s="220"/>
      <c r="X224" s="220" t="s">
        <v>346</v>
      </c>
      <c r="Y224" s="220" t="s">
        <v>156</v>
      </c>
      <c r="Z224" s="210"/>
      <c r="AA224" s="210"/>
      <c r="AB224" s="210"/>
      <c r="AC224" s="210"/>
      <c r="AD224" s="210"/>
      <c r="AE224" s="210"/>
      <c r="AF224" s="210"/>
      <c r="AG224" s="210" t="s">
        <v>347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2" x14ac:dyDescent="0.2">
      <c r="A225" s="217"/>
      <c r="B225" s="218"/>
      <c r="C225" s="251" t="s">
        <v>415</v>
      </c>
      <c r="D225" s="244"/>
      <c r="E225" s="245">
        <v>78.3</v>
      </c>
      <c r="F225" s="220"/>
      <c r="G225" s="220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20"/>
      <c r="Z225" s="210"/>
      <c r="AA225" s="210"/>
      <c r="AB225" s="210"/>
      <c r="AC225" s="210"/>
      <c r="AD225" s="210"/>
      <c r="AE225" s="210"/>
      <c r="AF225" s="210"/>
      <c r="AG225" s="210" t="s">
        <v>189</v>
      </c>
      <c r="AH225" s="210">
        <v>5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">
      <c r="A226" s="217"/>
      <c r="B226" s="218"/>
      <c r="C226" s="251" t="s">
        <v>416</v>
      </c>
      <c r="D226" s="244"/>
      <c r="E226" s="245">
        <v>363.75099999999998</v>
      </c>
      <c r="F226" s="220"/>
      <c r="G226" s="220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20"/>
      <c r="Z226" s="210"/>
      <c r="AA226" s="210"/>
      <c r="AB226" s="210"/>
      <c r="AC226" s="210"/>
      <c r="AD226" s="210"/>
      <c r="AE226" s="210"/>
      <c r="AF226" s="210"/>
      <c r="AG226" s="210" t="s">
        <v>189</v>
      </c>
      <c r="AH226" s="210">
        <v>5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">
      <c r="A227" s="217"/>
      <c r="B227" s="218"/>
      <c r="C227" s="253" t="s">
        <v>412</v>
      </c>
      <c r="D227" s="246"/>
      <c r="E227" s="247">
        <v>44.205100000000002</v>
      </c>
      <c r="F227" s="220"/>
      <c r="G227" s="220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220"/>
      <c r="Z227" s="210"/>
      <c r="AA227" s="210"/>
      <c r="AB227" s="210"/>
      <c r="AC227" s="210"/>
      <c r="AD227" s="210"/>
      <c r="AE227" s="210"/>
      <c r="AF227" s="210"/>
      <c r="AG227" s="210" t="s">
        <v>189</v>
      </c>
      <c r="AH227" s="210">
        <v>4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29">
        <v>52</v>
      </c>
      <c r="B228" s="230" t="s">
        <v>417</v>
      </c>
      <c r="C228" s="239" t="s">
        <v>418</v>
      </c>
      <c r="D228" s="231" t="s">
        <v>288</v>
      </c>
      <c r="E228" s="232">
        <v>1.5067600000000001</v>
      </c>
      <c r="F228" s="233"/>
      <c r="G228" s="234">
        <f>ROUND(E228*F228,2)</f>
        <v>0</v>
      </c>
      <c r="H228" s="233"/>
      <c r="I228" s="234">
        <f>ROUND(E228*H228,2)</f>
        <v>0</v>
      </c>
      <c r="J228" s="233"/>
      <c r="K228" s="234">
        <f>ROUND(E228*J228,2)</f>
        <v>0</v>
      </c>
      <c r="L228" s="234">
        <v>21</v>
      </c>
      <c r="M228" s="234">
        <f>G228*(1+L228/100)</f>
        <v>0</v>
      </c>
      <c r="N228" s="232">
        <v>0</v>
      </c>
      <c r="O228" s="232">
        <f>ROUND(E228*N228,2)</f>
        <v>0</v>
      </c>
      <c r="P228" s="232">
        <v>0</v>
      </c>
      <c r="Q228" s="232">
        <f>ROUND(E228*P228,2)</f>
        <v>0</v>
      </c>
      <c r="R228" s="234" t="s">
        <v>399</v>
      </c>
      <c r="S228" s="234" t="s">
        <v>153</v>
      </c>
      <c r="T228" s="235" t="s">
        <v>153</v>
      </c>
      <c r="U228" s="220">
        <v>1.1140000000000001</v>
      </c>
      <c r="V228" s="220">
        <f>ROUND(E228*U228,2)</f>
        <v>1.68</v>
      </c>
      <c r="W228" s="220"/>
      <c r="X228" s="220" t="s">
        <v>289</v>
      </c>
      <c r="Y228" s="220" t="s">
        <v>156</v>
      </c>
      <c r="Z228" s="210"/>
      <c r="AA228" s="210"/>
      <c r="AB228" s="210"/>
      <c r="AC228" s="210"/>
      <c r="AD228" s="210"/>
      <c r="AE228" s="210"/>
      <c r="AF228" s="210"/>
      <c r="AG228" s="210" t="s">
        <v>290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2" x14ac:dyDescent="0.2">
      <c r="A229" s="217"/>
      <c r="B229" s="218"/>
      <c r="C229" s="250" t="s">
        <v>419</v>
      </c>
      <c r="D229" s="248"/>
      <c r="E229" s="248"/>
      <c r="F229" s="248"/>
      <c r="G229" s="248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220"/>
      <c r="Z229" s="210"/>
      <c r="AA229" s="210"/>
      <c r="AB229" s="210"/>
      <c r="AC229" s="210"/>
      <c r="AD229" s="210"/>
      <c r="AE229" s="210"/>
      <c r="AF229" s="210"/>
      <c r="AG229" s="210" t="s">
        <v>187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">
      <c r="A230" s="217"/>
      <c r="B230" s="218"/>
      <c r="C230" s="251" t="s">
        <v>292</v>
      </c>
      <c r="D230" s="244"/>
      <c r="E230" s="245"/>
      <c r="F230" s="220"/>
      <c r="G230" s="220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20"/>
      <c r="Z230" s="210"/>
      <c r="AA230" s="210"/>
      <c r="AB230" s="210"/>
      <c r="AC230" s="210"/>
      <c r="AD230" s="210"/>
      <c r="AE230" s="210"/>
      <c r="AF230" s="210"/>
      <c r="AG230" s="210" t="s">
        <v>189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">
      <c r="A231" s="217"/>
      <c r="B231" s="218"/>
      <c r="C231" s="251" t="s">
        <v>420</v>
      </c>
      <c r="D231" s="244"/>
      <c r="E231" s="245"/>
      <c r="F231" s="220"/>
      <c r="G231" s="220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20"/>
      <c r="Z231" s="210"/>
      <c r="AA231" s="210"/>
      <c r="AB231" s="210"/>
      <c r="AC231" s="210"/>
      <c r="AD231" s="210"/>
      <c r="AE231" s="210"/>
      <c r="AF231" s="210"/>
      <c r="AG231" s="210" t="s">
        <v>189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">
      <c r="A232" s="217"/>
      <c r="B232" s="218"/>
      <c r="C232" s="251" t="s">
        <v>421</v>
      </c>
      <c r="D232" s="244"/>
      <c r="E232" s="245">
        <v>1.5067600000000001</v>
      </c>
      <c r="F232" s="220"/>
      <c r="G232" s="220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20"/>
      <c r="Z232" s="210"/>
      <c r="AA232" s="210"/>
      <c r="AB232" s="210"/>
      <c r="AC232" s="210"/>
      <c r="AD232" s="210"/>
      <c r="AE232" s="210"/>
      <c r="AF232" s="210"/>
      <c r="AG232" s="210" t="s">
        <v>189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x14ac:dyDescent="0.2">
      <c r="A233" s="222" t="s">
        <v>148</v>
      </c>
      <c r="B233" s="223" t="s">
        <v>108</v>
      </c>
      <c r="C233" s="238" t="s">
        <v>109</v>
      </c>
      <c r="D233" s="224"/>
      <c r="E233" s="225"/>
      <c r="F233" s="226"/>
      <c r="G233" s="226">
        <f>SUMIF(AG234:AG250,"&lt;&gt;NOR",G234:G250)</f>
        <v>0</v>
      </c>
      <c r="H233" s="226"/>
      <c r="I233" s="226">
        <f>SUM(I234:I250)</f>
        <v>0</v>
      </c>
      <c r="J233" s="226"/>
      <c r="K233" s="226">
        <f>SUM(K234:K250)</f>
        <v>0</v>
      </c>
      <c r="L233" s="226"/>
      <c r="M233" s="226">
        <f>SUM(M234:M250)</f>
        <v>0</v>
      </c>
      <c r="N233" s="225"/>
      <c r="O233" s="225">
        <f>SUM(O234:O250)</f>
        <v>0.01</v>
      </c>
      <c r="P233" s="225"/>
      <c r="Q233" s="225">
        <f>SUM(Q234:Q250)</f>
        <v>0</v>
      </c>
      <c r="R233" s="226"/>
      <c r="S233" s="226"/>
      <c r="T233" s="227"/>
      <c r="U233" s="221"/>
      <c r="V233" s="221">
        <f>SUM(V234:V250)</f>
        <v>12.52</v>
      </c>
      <c r="W233" s="221"/>
      <c r="X233" s="221"/>
      <c r="Y233" s="221"/>
      <c r="AG233" t="s">
        <v>149</v>
      </c>
    </row>
    <row r="234" spans="1:60" outlineLevel="1" x14ac:dyDescent="0.2">
      <c r="A234" s="229">
        <v>53</v>
      </c>
      <c r="B234" s="230" t="s">
        <v>422</v>
      </c>
      <c r="C234" s="239" t="s">
        <v>423</v>
      </c>
      <c r="D234" s="231" t="s">
        <v>266</v>
      </c>
      <c r="E234" s="232">
        <v>5</v>
      </c>
      <c r="F234" s="233"/>
      <c r="G234" s="234">
        <f>ROUND(E234*F234,2)</f>
        <v>0</v>
      </c>
      <c r="H234" s="233"/>
      <c r="I234" s="234">
        <f>ROUND(E234*H234,2)</f>
        <v>0</v>
      </c>
      <c r="J234" s="233"/>
      <c r="K234" s="234">
        <f>ROUND(E234*J234,2)</f>
        <v>0</v>
      </c>
      <c r="L234" s="234">
        <v>21</v>
      </c>
      <c r="M234" s="234">
        <f>G234*(1+L234/100)</f>
        <v>0</v>
      </c>
      <c r="N234" s="232">
        <v>0</v>
      </c>
      <c r="O234" s="232">
        <f>ROUND(E234*N234,2)</f>
        <v>0</v>
      </c>
      <c r="P234" s="232">
        <v>0</v>
      </c>
      <c r="Q234" s="232">
        <f>ROUND(E234*P234,2)</f>
        <v>0</v>
      </c>
      <c r="R234" s="234" t="s">
        <v>365</v>
      </c>
      <c r="S234" s="234" t="s">
        <v>153</v>
      </c>
      <c r="T234" s="235" t="s">
        <v>153</v>
      </c>
      <c r="U234" s="220">
        <v>0.1</v>
      </c>
      <c r="V234" s="220">
        <f>ROUND(E234*U234,2)</f>
        <v>0.5</v>
      </c>
      <c r="W234" s="220"/>
      <c r="X234" s="220" t="s">
        <v>184</v>
      </c>
      <c r="Y234" s="220" t="s">
        <v>156</v>
      </c>
      <c r="Z234" s="210"/>
      <c r="AA234" s="210"/>
      <c r="AB234" s="210"/>
      <c r="AC234" s="210"/>
      <c r="AD234" s="210"/>
      <c r="AE234" s="210"/>
      <c r="AF234" s="210"/>
      <c r="AG234" s="210" t="s">
        <v>185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2" x14ac:dyDescent="0.2">
      <c r="A235" s="217"/>
      <c r="B235" s="218"/>
      <c r="C235" s="251" t="s">
        <v>424</v>
      </c>
      <c r="D235" s="244"/>
      <c r="E235" s="245">
        <v>5</v>
      </c>
      <c r="F235" s="220"/>
      <c r="G235" s="220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20"/>
      <c r="Z235" s="210"/>
      <c r="AA235" s="210"/>
      <c r="AB235" s="210"/>
      <c r="AC235" s="210"/>
      <c r="AD235" s="210"/>
      <c r="AE235" s="210"/>
      <c r="AF235" s="210"/>
      <c r="AG235" s="210" t="s">
        <v>189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29">
        <v>54</v>
      </c>
      <c r="B236" s="230" t="s">
        <v>425</v>
      </c>
      <c r="C236" s="239" t="s">
        <v>426</v>
      </c>
      <c r="D236" s="231" t="s">
        <v>182</v>
      </c>
      <c r="E236" s="232">
        <v>26.7</v>
      </c>
      <c r="F236" s="233"/>
      <c r="G236" s="234">
        <f>ROUND(E236*F236,2)</f>
        <v>0</v>
      </c>
      <c r="H236" s="233"/>
      <c r="I236" s="234">
        <f>ROUND(E236*H236,2)</f>
        <v>0</v>
      </c>
      <c r="J236" s="233"/>
      <c r="K236" s="234">
        <f>ROUND(E236*J236,2)</f>
        <v>0</v>
      </c>
      <c r="L236" s="234">
        <v>21</v>
      </c>
      <c r="M236" s="234">
        <f>G236*(1+L236/100)</f>
        <v>0</v>
      </c>
      <c r="N236" s="232">
        <v>1.0000000000000001E-5</v>
      </c>
      <c r="O236" s="232">
        <f>ROUND(E236*N236,2)</f>
        <v>0</v>
      </c>
      <c r="P236" s="232">
        <v>0</v>
      </c>
      <c r="Q236" s="232">
        <f>ROUND(E236*P236,2)</f>
        <v>0</v>
      </c>
      <c r="R236" s="234" t="s">
        <v>427</v>
      </c>
      <c r="S236" s="234" t="s">
        <v>153</v>
      </c>
      <c r="T236" s="235" t="s">
        <v>153</v>
      </c>
      <c r="U236" s="220">
        <v>7.1999999999999995E-2</v>
      </c>
      <c r="V236" s="220">
        <f>ROUND(E236*U236,2)</f>
        <v>1.92</v>
      </c>
      <c r="W236" s="220"/>
      <c r="X236" s="220" t="s">
        <v>184</v>
      </c>
      <c r="Y236" s="220" t="s">
        <v>156</v>
      </c>
      <c r="Z236" s="210"/>
      <c r="AA236" s="210"/>
      <c r="AB236" s="210"/>
      <c r="AC236" s="210"/>
      <c r="AD236" s="210"/>
      <c r="AE236" s="210"/>
      <c r="AF236" s="210"/>
      <c r="AG236" s="210" t="s">
        <v>185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">
      <c r="A237" s="217"/>
      <c r="B237" s="218"/>
      <c r="C237" s="251" t="s">
        <v>188</v>
      </c>
      <c r="D237" s="244"/>
      <c r="E237" s="245"/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20"/>
      <c r="Z237" s="210"/>
      <c r="AA237" s="210"/>
      <c r="AB237" s="210"/>
      <c r="AC237" s="210"/>
      <c r="AD237" s="210"/>
      <c r="AE237" s="210"/>
      <c r="AF237" s="210"/>
      <c r="AG237" s="210" t="s">
        <v>189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">
      <c r="A238" s="217"/>
      <c r="B238" s="218"/>
      <c r="C238" s="251" t="s">
        <v>428</v>
      </c>
      <c r="D238" s="244"/>
      <c r="E238" s="245">
        <v>6</v>
      </c>
      <c r="F238" s="220"/>
      <c r="G238" s="220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20"/>
      <c r="Z238" s="210"/>
      <c r="AA238" s="210"/>
      <c r="AB238" s="210"/>
      <c r="AC238" s="210"/>
      <c r="AD238" s="210"/>
      <c r="AE238" s="210"/>
      <c r="AF238" s="210"/>
      <c r="AG238" s="210" t="s">
        <v>189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">
      <c r="A239" s="217"/>
      <c r="B239" s="218"/>
      <c r="C239" s="251" t="s">
        <v>367</v>
      </c>
      <c r="D239" s="244"/>
      <c r="E239" s="245">
        <v>20.7</v>
      </c>
      <c r="F239" s="220"/>
      <c r="G239" s="22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20"/>
      <c r="Z239" s="210"/>
      <c r="AA239" s="210"/>
      <c r="AB239" s="210"/>
      <c r="AC239" s="210"/>
      <c r="AD239" s="210"/>
      <c r="AE239" s="210"/>
      <c r="AF239" s="210"/>
      <c r="AG239" s="210" t="s">
        <v>189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29">
        <v>55</v>
      </c>
      <c r="B240" s="230" t="s">
        <v>429</v>
      </c>
      <c r="C240" s="239" t="s">
        <v>430</v>
      </c>
      <c r="D240" s="231" t="s">
        <v>182</v>
      </c>
      <c r="E240" s="232">
        <v>6</v>
      </c>
      <c r="F240" s="233"/>
      <c r="G240" s="234">
        <f>ROUND(E240*F240,2)</f>
        <v>0</v>
      </c>
      <c r="H240" s="233"/>
      <c r="I240" s="234">
        <f>ROUND(E240*H240,2)</f>
        <v>0</v>
      </c>
      <c r="J240" s="233"/>
      <c r="K240" s="234">
        <f>ROUND(E240*J240,2)</f>
        <v>0</v>
      </c>
      <c r="L240" s="234">
        <v>21</v>
      </c>
      <c r="M240" s="234">
        <f>G240*(1+L240/100)</f>
        <v>0</v>
      </c>
      <c r="N240" s="232">
        <v>4.0000000000000002E-4</v>
      </c>
      <c r="O240" s="232">
        <f>ROUND(E240*N240,2)</f>
        <v>0</v>
      </c>
      <c r="P240" s="232">
        <v>0</v>
      </c>
      <c r="Q240" s="232">
        <f>ROUND(E240*P240,2)</f>
        <v>0</v>
      </c>
      <c r="R240" s="234" t="s">
        <v>427</v>
      </c>
      <c r="S240" s="234" t="s">
        <v>153</v>
      </c>
      <c r="T240" s="235" t="s">
        <v>153</v>
      </c>
      <c r="U240" s="220">
        <v>0.30599999999999999</v>
      </c>
      <c r="V240" s="220">
        <f>ROUND(E240*U240,2)</f>
        <v>1.84</v>
      </c>
      <c r="W240" s="220"/>
      <c r="X240" s="220" t="s">
        <v>184</v>
      </c>
      <c r="Y240" s="220" t="s">
        <v>156</v>
      </c>
      <c r="Z240" s="210"/>
      <c r="AA240" s="210"/>
      <c r="AB240" s="210"/>
      <c r="AC240" s="210"/>
      <c r="AD240" s="210"/>
      <c r="AE240" s="210"/>
      <c r="AF240" s="210"/>
      <c r="AG240" s="210" t="s">
        <v>185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2" x14ac:dyDescent="0.2">
      <c r="A241" s="217"/>
      <c r="B241" s="218"/>
      <c r="C241" s="250" t="s">
        <v>431</v>
      </c>
      <c r="D241" s="248"/>
      <c r="E241" s="248"/>
      <c r="F241" s="248"/>
      <c r="G241" s="248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20"/>
      <c r="Z241" s="210"/>
      <c r="AA241" s="210"/>
      <c r="AB241" s="210"/>
      <c r="AC241" s="210"/>
      <c r="AD241" s="210"/>
      <c r="AE241" s="210"/>
      <c r="AF241" s="210"/>
      <c r="AG241" s="210" t="s">
        <v>187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2" x14ac:dyDescent="0.2">
      <c r="A242" s="217"/>
      <c r="B242" s="218"/>
      <c r="C242" s="251" t="s">
        <v>188</v>
      </c>
      <c r="D242" s="244"/>
      <c r="E242" s="245"/>
      <c r="F242" s="220"/>
      <c r="G242" s="220"/>
      <c r="H242" s="220"/>
      <c r="I242" s="220"/>
      <c r="J242" s="220"/>
      <c r="K242" s="220"/>
      <c r="L242" s="220"/>
      <c r="M242" s="220"/>
      <c r="N242" s="219"/>
      <c r="O242" s="219"/>
      <c r="P242" s="219"/>
      <c r="Q242" s="219"/>
      <c r="R242" s="220"/>
      <c r="S242" s="220"/>
      <c r="T242" s="220"/>
      <c r="U242" s="220"/>
      <c r="V242" s="220"/>
      <c r="W242" s="220"/>
      <c r="X242" s="220"/>
      <c r="Y242" s="220"/>
      <c r="Z242" s="210"/>
      <c r="AA242" s="210"/>
      <c r="AB242" s="210"/>
      <c r="AC242" s="210"/>
      <c r="AD242" s="210"/>
      <c r="AE242" s="210"/>
      <c r="AF242" s="210"/>
      <c r="AG242" s="210" t="s">
        <v>189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">
      <c r="A243" s="217"/>
      <c r="B243" s="218"/>
      <c r="C243" s="251" t="s">
        <v>432</v>
      </c>
      <c r="D243" s="244"/>
      <c r="E243" s="245">
        <v>6</v>
      </c>
      <c r="F243" s="220"/>
      <c r="G243" s="220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20"/>
      <c r="Z243" s="210"/>
      <c r="AA243" s="210"/>
      <c r="AB243" s="210"/>
      <c r="AC243" s="210"/>
      <c r="AD243" s="210"/>
      <c r="AE243" s="210"/>
      <c r="AF243" s="210"/>
      <c r="AG243" s="210" t="s">
        <v>189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ht="22.5" outlineLevel="1" x14ac:dyDescent="0.2">
      <c r="A244" s="229">
        <v>56</v>
      </c>
      <c r="B244" s="230" t="s">
        <v>433</v>
      </c>
      <c r="C244" s="239" t="s">
        <v>434</v>
      </c>
      <c r="D244" s="231" t="s">
        <v>182</v>
      </c>
      <c r="E244" s="232">
        <v>20.7</v>
      </c>
      <c r="F244" s="233"/>
      <c r="G244" s="234">
        <f>ROUND(E244*F244,2)</f>
        <v>0</v>
      </c>
      <c r="H244" s="233"/>
      <c r="I244" s="234">
        <f>ROUND(E244*H244,2)</f>
        <v>0</v>
      </c>
      <c r="J244" s="233"/>
      <c r="K244" s="234">
        <f>ROUND(E244*J244,2)</f>
        <v>0</v>
      </c>
      <c r="L244" s="234">
        <v>21</v>
      </c>
      <c r="M244" s="234">
        <f>G244*(1+L244/100)</f>
        <v>0</v>
      </c>
      <c r="N244" s="232">
        <v>2.9999999999999997E-4</v>
      </c>
      <c r="O244" s="232">
        <f>ROUND(E244*N244,2)</f>
        <v>0.01</v>
      </c>
      <c r="P244" s="232">
        <v>0</v>
      </c>
      <c r="Q244" s="232">
        <f>ROUND(E244*P244,2)</f>
        <v>0</v>
      </c>
      <c r="R244" s="234" t="s">
        <v>427</v>
      </c>
      <c r="S244" s="234" t="s">
        <v>153</v>
      </c>
      <c r="T244" s="235" t="s">
        <v>153</v>
      </c>
      <c r="U244" s="220">
        <v>0.246</v>
      </c>
      <c r="V244" s="220">
        <f>ROUND(E244*U244,2)</f>
        <v>5.09</v>
      </c>
      <c r="W244" s="220"/>
      <c r="X244" s="220" t="s">
        <v>184</v>
      </c>
      <c r="Y244" s="220" t="s">
        <v>156</v>
      </c>
      <c r="Z244" s="210"/>
      <c r="AA244" s="210"/>
      <c r="AB244" s="210"/>
      <c r="AC244" s="210"/>
      <c r="AD244" s="210"/>
      <c r="AE244" s="210"/>
      <c r="AF244" s="210"/>
      <c r="AG244" s="210" t="s">
        <v>185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2" x14ac:dyDescent="0.2">
      <c r="A245" s="217"/>
      <c r="B245" s="218"/>
      <c r="C245" s="251" t="s">
        <v>367</v>
      </c>
      <c r="D245" s="244"/>
      <c r="E245" s="245">
        <v>20.7</v>
      </c>
      <c r="F245" s="220"/>
      <c r="G245" s="220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20"/>
      <c r="Z245" s="210"/>
      <c r="AA245" s="210"/>
      <c r="AB245" s="210"/>
      <c r="AC245" s="210"/>
      <c r="AD245" s="210"/>
      <c r="AE245" s="210"/>
      <c r="AF245" s="210"/>
      <c r="AG245" s="210" t="s">
        <v>189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29">
        <v>57</v>
      </c>
      <c r="B246" s="230" t="s">
        <v>435</v>
      </c>
      <c r="C246" s="239" t="s">
        <v>436</v>
      </c>
      <c r="D246" s="231" t="s">
        <v>195</v>
      </c>
      <c r="E246" s="232">
        <v>33</v>
      </c>
      <c r="F246" s="233"/>
      <c r="G246" s="234">
        <f>ROUND(E246*F246,2)</f>
        <v>0</v>
      </c>
      <c r="H246" s="233"/>
      <c r="I246" s="234">
        <f>ROUND(E246*H246,2)</f>
        <v>0</v>
      </c>
      <c r="J246" s="233"/>
      <c r="K246" s="234">
        <f>ROUND(E246*J246,2)</f>
        <v>0</v>
      </c>
      <c r="L246" s="234">
        <v>21</v>
      </c>
      <c r="M246" s="234">
        <f>G246*(1+L246/100)</f>
        <v>0</v>
      </c>
      <c r="N246" s="232">
        <v>0</v>
      </c>
      <c r="O246" s="232">
        <f>ROUND(E246*N246,2)</f>
        <v>0</v>
      </c>
      <c r="P246" s="232">
        <v>0</v>
      </c>
      <c r="Q246" s="232">
        <f>ROUND(E246*P246,2)</f>
        <v>0</v>
      </c>
      <c r="R246" s="234" t="s">
        <v>427</v>
      </c>
      <c r="S246" s="234" t="s">
        <v>153</v>
      </c>
      <c r="T246" s="235" t="s">
        <v>153</v>
      </c>
      <c r="U246" s="220">
        <v>8.9999999999999993E-3</v>
      </c>
      <c r="V246" s="220">
        <f>ROUND(E246*U246,2)</f>
        <v>0.3</v>
      </c>
      <c r="W246" s="220"/>
      <c r="X246" s="220" t="s">
        <v>184</v>
      </c>
      <c r="Y246" s="220" t="s">
        <v>156</v>
      </c>
      <c r="Z246" s="210"/>
      <c r="AA246" s="210"/>
      <c r="AB246" s="210"/>
      <c r="AC246" s="210"/>
      <c r="AD246" s="210"/>
      <c r="AE246" s="210"/>
      <c r="AF246" s="210"/>
      <c r="AG246" s="210" t="s">
        <v>185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2" x14ac:dyDescent="0.2">
      <c r="A247" s="217"/>
      <c r="B247" s="218"/>
      <c r="C247" s="251" t="s">
        <v>437</v>
      </c>
      <c r="D247" s="244"/>
      <c r="E247" s="245">
        <v>33</v>
      </c>
      <c r="F247" s="220"/>
      <c r="G247" s="220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220"/>
      <c r="Z247" s="210"/>
      <c r="AA247" s="210"/>
      <c r="AB247" s="210"/>
      <c r="AC247" s="210"/>
      <c r="AD247" s="210"/>
      <c r="AE247" s="210"/>
      <c r="AF247" s="210"/>
      <c r="AG247" s="210" t="s">
        <v>189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ht="22.5" outlineLevel="1" x14ac:dyDescent="0.2">
      <c r="A248" s="229">
        <v>58</v>
      </c>
      <c r="B248" s="230" t="s">
        <v>438</v>
      </c>
      <c r="C248" s="239" t="s">
        <v>439</v>
      </c>
      <c r="D248" s="231" t="s">
        <v>195</v>
      </c>
      <c r="E248" s="232">
        <v>33</v>
      </c>
      <c r="F248" s="233"/>
      <c r="G248" s="234">
        <f>ROUND(E248*F248,2)</f>
        <v>0</v>
      </c>
      <c r="H248" s="233"/>
      <c r="I248" s="234">
        <f>ROUND(E248*H248,2)</f>
        <v>0</v>
      </c>
      <c r="J248" s="233"/>
      <c r="K248" s="234">
        <f>ROUND(E248*J248,2)</f>
        <v>0</v>
      </c>
      <c r="L248" s="234">
        <v>21</v>
      </c>
      <c r="M248" s="234">
        <f>G248*(1+L248/100)</f>
        <v>0</v>
      </c>
      <c r="N248" s="232">
        <v>6.9999999999999994E-5</v>
      </c>
      <c r="O248" s="232">
        <f>ROUND(E248*N248,2)</f>
        <v>0</v>
      </c>
      <c r="P248" s="232">
        <v>0</v>
      </c>
      <c r="Q248" s="232">
        <f>ROUND(E248*P248,2)</f>
        <v>0</v>
      </c>
      <c r="R248" s="234" t="s">
        <v>427</v>
      </c>
      <c r="S248" s="234" t="s">
        <v>153</v>
      </c>
      <c r="T248" s="235" t="s">
        <v>153</v>
      </c>
      <c r="U248" s="220">
        <v>8.6999999999999994E-2</v>
      </c>
      <c r="V248" s="220">
        <f>ROUND(E248*U248,2)</f>
        <v>2.87</v>
      </c>
      <c r="W248" s="220"/>
      <c r="X248" s="220" t="s">
        <v>184</v>
      </c>
      <c r="Y248" s="220" t="s">
        <v>156</v>
      </c>
      <c r="Z248" s="210"/>
      <c r="AA248" s="210"/>
      <c r="AB248" s="210"/>
      <c r="AC248" s="210"/>
      <c r="AD248" s="210"/>
      <c r="AE248" s="210"/>
      <c r="AF248" s="210"/>
      <c r="AG248" s="210" t="s">
        <v>185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2" x14ac:dyDescent="0.2">
      <c r="A249" s="217"/>
      <c r="B249" s="218"/>
      <c r="C249" s="250" t="s">
        <v>440</v>
      </c>
      <c r="D249" s="248"/>
      <c r="E249" s="248"/>
      <c r="F249" s="248"/>
      <c r="G249" s="248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220"/>
      <c r="Z249" s="210"/>
      <c r="AA249" s="210"/>
      <c r="AB249" s="210"/>
      <c r="AC249" s="210"/>
      <c r="AD249" s="210"/>
      <c r="AE249" s="210"/>
      <c r="AF249" s="210"/>
      <c r="AG249" s="210" t="s">
        <v>187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2" x14ac:dyDescent="0.2">
      <c r="A250" s="217"/>
      <c r="B250" s="218"/>
      <c r="C250" s="251" t="s">
        <v>441</v>
      </c>
      <c r="D250" s="244"/>
      <c r="E250" s="245">
        <v>33</v>
      </c>
      <c r="F250" s="220"/>
      <c r="G250" s="220"/>
      <c r="H250" s="220"/>
      <c r="I250" s="220"/>
      <c r="J250" s="220"/>
      <c r="K250" s="220"/>
      <c r="L250" s="220"/>
      <c r="M250" s="220"/>
      <c r="N250" s="219"/>
      <c r="O250" s="219"/>
      <c r="P250" s="219"/>
      <c r="Q250" s="219"/>
      <c r="R250" s="220"/>
      <c r="S250" s="220"/>
      <c r="T250" s="220"/>
      <c r="U250" s="220"/>
      <c r="V250" s="220"/>
      <c r="W250" s="220"/>
      <c r="X250" s="220"/>
      <c r="Y250" s="220"/>
      <c r="Z250" s="210"/>
      <c r="AA250" s="210"/>
      <c r="AB250" s="210"/>
      <c r="AC250" s="210"/>
      <c r="AD250" s="210"/>
      <c r="AE250" s="210"/>
      <c r="AF250" s="210"/>
      <c r="AG250" s="210" t="s">
        <v>189</v>
      </c>
      <c r="AH250" s="210">
        <v>5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x14ac:dyDescent="0.2">
      <c r="A251" s="222" t="s">
        <v>148</v>
      </c>
      <c r="B251" s="223" t="s">
        <v>110</v>
      </c>
      <c r="C251" s="238" t="s">
        <v>111</v>
      </c>
      <c r="D251" s="224"/>
      <c r="E251" s="225"/>
      <c r="F251" s="226"/>
      <c r="G251" s="226">
        <f>SUMIF(AG252:AG257,"&lt;&gt;NOR",G252:G257)</f>
        <v>0</v>
      </c>
      <c r="H251" s="226"/>
      <c r="I251" s="226">
        <f>SUM(I252:I257)</f>
        <v>0</v>
      </c>
      <c r="J251" s="226"/>
      <c r="K251" s="226">
        <f>SUM(K252:K257)</f>
        <v>0</v>
      </c>
      <c r="L251" s="226"/>
      <c r="M251" s="226">
        <f>SUM(M252:M257)</f>
        <v>0</v>
      </c>
      <c r="N251" s="225"/>
      <c r="O251" s="225">
        <f>SUM(O252:O257)</f>
        <v>0.03</v>
      </c>
      <c r="P251" s="225"/>
      <c r="Q251" s="225">
        <f>SUM(Q252:Q257)</f>
        <v>0</v>
      </c>
      <c r="R251" s="226"/>
      <c r="S251" s="226"/>
      <c r="T251" s="227"/>
      <c r="U251" s="221"/>
      <c r="V251" s="221">
        <f>SUM(V252:V257)</f>
        <v>16.09</v>
      </c>
      <c r="W251" s="221"/>
      <c r="X251" s="221"/>
      <c r="Y251" s="221"/>
      <c r="AG251" t="s">
        <v>149</v>
      </c>
    </row>
    <row r="252" spans="1:60" outlineLevel="1" x14ac:dyDescent="0.2">
      <c r="A252" s="229">
        <v>59</v>
      </c>
      <c r="B252" s="230" t="s">
        <v>442</v>
      </c>
      <c r="C252" s="239" t="s">
        <v>443</v>
      </c>
      <c r="D252" s="231" t="s">
        <v>182</v>
      </c>
      <c r="E252" s="232">
        <v>119.67</v>
      </c>
      <c r="F252" s="233"/>
      <c r="G252" s="234">
        <f>ROUND(E252*F252,2)</f>
        <v>0</v>
      </c>
      <c r="H252" s="233"/>
      <c r="I252" s="234">
        <f>ROUND(E252*H252,2)</f>
        <v>0</v>
      </c>
      <c r="J252" s="233"/>
      <c r="K252" s="234">
        <f>ROUND(E252*J252,2)</f>
        <v>0</v>
      </c>
      <c r="L252" s="234">
        <v>21</v>
      </c>
      <c r="M252" s="234">
        <f>G252*(1+L252/100)</f>
        <v>0</v>
      </c>
      <c r="N252" s="232">
        <v>6.9999999999999994E-5</v>
      </c>
      <c r="O252" s="232">
        <f>ROUND(E252*N252,2)</f>
        <v>0.01</v>
      </c>
      <c r="P252" s="232">
        <v>0</v>
      </c>
      <c r="Q252" s="232">
        <f>ROUND(E252*P252,2)</f>
        <v>0</v>
      </c>
      <c r="R252" s="234" t="s">
        <v>444</v>
      </c>
      <c r="S252" s="234" t="s">
        <v>153</v>
      </c>
      <c r="T252" s="235" t="s">
        <v>153</v>
      </c>
      <c r="U252" s="220">
        <v>3.2480000000000002E-2</v>
      </c>
      <c r="V252" s="220">
        <f>ROUND(E252*U252,2)</f>
        <v>3.89</v>
      </c>
      <c r="W252" s="220"/>
      <c r="X252" s="220" t="s">
        <v>184</v>
      </c>
      <c r="Y252" s="220" t="s">
        <v>156</v>
      </c>
      <c r="Z252" s="210"/>
      <c r="AA252" s="210"/>
      <c r="AB252" s="210"/>
      <c r="AC252" s="210"/>
      <c r="AD252" s="210"/>
      <c r="AE252" s="210"/>
      <c r="AF252" s="210"/>
      <c r="AG252" s="210" t="s">
        <v>185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2" x14ac:dyDescent="0.2">
      <c r="A253" s="217"/>
      <c r="B253" s="218"/>
      <c r="C253" s="251" t="s">
        <v>445</v>
      </c>
      <c r="D253" s="244"/>
      <c r="E253" s="245">
        <v>119.67</v>
      </c>
      <c r="F253" s="220"/>
      <c r="G253" s="220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20"/>
      <c r="Z253" s="210"/>
      <c r="AA253" s="210"/>
      <c r="AB253" s="210"/>
      <c r="AC253" s="210"/>
      <c r="AD253" s="210"/>
      <c r="AE253" s="210"/>
      <c r="AF253" s="210"/>
      <c r="AG253" s="210" t="s">
        <v>189</v>
      </c>
      <c r="AH253" s="210">
        <v>5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29">
        <v>60</v>
      </c>
      <c r="B254" s="230" t="s">
        <v>446</v>
      </c>
      <c r="C254" s="239" t="s">
        <v>447</v>
      </c>
      <c r="D254" s="231" t="s">
        <v>182</v>
      </c>
      <c r="E254" s="232">
        <v>119.67</v>
      </c>
      <c r="F254" s="233"/>
      <c r="G254" s="234">
        <f>ROUND(E254*F254,2)</f>
        <v>0</v>
      </c>
      <c r="H254" s="233"/>
      <c r="I254" s="234">
        <f>ROUND(E254*H254,2)</f>
        <v>0</v>
      </c>
      <c r="J254" s="233"/>
      <c r="K254" s="234">
        <f>ROUND(E254*J254,2)</f>
        <v>0</v>
      </c>
      <c r="L254" s="234">
        <v>21</v>
      </c>
      <c r="M254" s="234">
        <f>G254*(1+L254/100)</f>
        <v>0</v>
      </c>
      <c r="N254" s="232">
        <v>1.4999999999999999E-4</v>
      </c>
      <c r="O254" s="232">
        <f>ROUND(E254*N254,2)</f>
        <v>0.02</v>
      </c>
      <c r="P254" s="232">
        <v>0</v>
      </c>
      <c r="Q254" s="232">
        <f>ROUND(E254*P254,2)</f>
        <v>0</v>
      </c>
      <c r="R254" s="234" t="s">
        <v>444</v>
      </c>
      <c r="S254" s="234" t="s">
        <v>153</v>
      </c>
      <c r="T254" s="235" t="s">
        <v>153</v>
      </c>
      <c r="U254" s="220">
        <v>0.10191</v>
      </c>
      <c r="V254" s="220">
        <f>ROUND(E254*U254,2)</f>
        <v>12.2</v>
      </c>
      <c r="W254" s="220"/>
      <c r="X254" s="220" t="s">
        <v>184</v>
      </c>
      <c r="Y254" s="220" t="s">
        <v>156</v>
      </c>
      <c r="Z254" s="210"/>
      <c r="AA254" s="210"/>
      <c r="AB254" s="210"/>
      <c r="AC254" s="210"/>
      <c r="AD254" s="210"/>
      <c r="AE254" s="210"/>
      <c r="AF254" s="210"/>
      <c r="AG254" s="210" t="s">
        <v>185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2" x14ac:dyDescent="0.2">
      <c r="A255" s="217"/>
      <c r="B255" s="218"/>
      <c r="C255" s="251" t="s">
        <v>188</v>
      </c>
      <c r="D255" s="244"/>
      <c r="E255" s="245"/>
      <c r="F255" s="220"/>
      <c r="G255" s="220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20"/>
      <c r="Z255" s="210"/>
      <c r="AA255" s="210"/>
      <c r="AB255" s="210"/>
      <c r="AC255" s="210"/>
      <c r="AD255" s="210"/>
      <c r="AE255" s="210"/>
      <c r="AF255" s="210"/>
      <c r="AG255" s="210" t="s">
        <v>189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">
      <c r="A256" s="217"/>
      <c r="B256" s="218"/>
      <c r="C256" s="251" t="s">
        <v>274</v>
      </c>
      <c r="D256" s="244"/>
      <c r="E256" s="245">
        <v>37.17</v>
      </c>
      <c r="F256" s="220"/>
      <c r="G256" s="220"/>
      <c r="H256" s="220"/>
      <c r="I256" s="220"/>
      <c r="J256" s="220"/>
      <c r="K256" s="220"/>
      <c r="L256" s="220"/>
      <c r="M256" s="220"/>
      <c r="N256" s="219"/>
      <c r="O256" s="219"/>
      <c r="P256" s="219"/>
      <c r="Q256" s="219"/>
      <c r="R256" s="220"/>
      <c r="S256" s="220"/>
      <c r="T256" s="220"/>
      <c r="U256" s="220"/>
      <c r="V256" s="220"/>
      <c r="W256" s="220"/>
      <c r="X256" s="220"/>
      <c r="Y256" s="220"/>
      <c r="Z256" s="210"/>
      <c r="AA256" s="210"/>
      <c r="AB256" s="210"/>
      <c r="AC256" s="210"/>
      <c r="AD256" s="210"/>
      <c r="AE256" s="210"/>
      <c r="AF256" s="210"/>
      <c r="AG256" s="210" t="s">
        <v>189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">
      <c r="A257" s="217"/>
      <c r="B257" s="218"/>
      <c r="C257" s="251" t="s">
        <v>448</v>
      </c>
      <c r="D257" s="244"/>
      <c r="E257" s="245">
        <v>82.5</v>
      </c>
      <c r="F257" s="220"/>
      <c r="G257" s="220"/>
      <c r="H257" s="220"/>
      <c r="I257" s="220"/>
      <c r="J257" s="220"/>
      <c r="K257" s="220"/>
      <c r="L257" s="220"/>
      <c r="M257" s="220"/>
      <c r="N257" s="219"/>
      <c r="O257" s="219"/>
      <c r="P257" s="219"/>
      <c r="Q257" s="219"/>
      <c r="R257" s="220"/>
      <c r="S257" s="220"/>
      <c r="T257" s="220"/>
      <c r="U257" s="220"/>
      <c r="V257" s="220"/>
      <c r="W257" s="220"/>
      <c r="X257" s="220"/>
      <c r="Y257" s="220"/>
      <c r="Z257" s="210"/>
      <c r="AA257" s="210"/>
      <c r="AB257" s="210"/>
      <c r="AC257" s="210"/>
      <c r="AD257" s="210"/>
      <c r="AE257" s="210"/>
      <c r="AF257" s="210"/>
      <c r="AG257" s="210" t="s">
        <v>189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x14ac:dyDescent="0.2">
      <c r="A258" s="222" t="s">
        <v>148</v>
      </c>
      <c r="B258" s="223" t="s">
        <v>114</v>
      </c>
      <c r="C258" s="238" t="s">
        <v>115</v>
      </c>
      <c r="D258" s="224"/>
      <c r="E258" s="225"/>
      <c r="F258" s="226"/>
      <c r="G258" s="226">
        <f>SUMIF(AG259:AG283,"&lt;&gt;NOR",G259:G283)</f>
        <v>0</v>
      </c>
      <c r="H258" s="226"/>
      <c r="I258" s="226">
        <f>SUM(I259:I283)</f>
        <v>0</v>
      </c>
      <c r="J258" s="226"/>
      <c r="K258" s="226">
        <f>SUM(K259:K283)</f>
        <v>0</v>
      </c>
      <c r="L258" s="226"/>
      <c r="M258" s="226">
        <f>SUM(M259:M283)</f>
        <v>0</v>
      </c>
      <c r="N258" s="225"/>
      <c r="O258" s="225">
        <f>SUM(O259:O283)</f>
        <v>0</v>
      </c>
      <c r="P258" s="225"/>
      <c r="Q258" s="225">
        <f>SUM(Q259:Q283)</f>
        <v>0</v>
      </c>
      <c r="R258" s="226"/>
      <c r="S258" s="226"/>
      <c r="T258" s="227"/>
      <c r="U258" s="221"/>
      <c r="V258" s="221">
        <f>SUM(V259:V283)</f>
        <v>260.45999999999998</v>
      </c>
      <c r="W258" s="221"/>
      <c r="X258" s="221"/>
      <c r="Y258" s="221"/>
      <c r="AG258" t="s">
        <v>149</v>
      </c>
    </row>
    <row r="259" spans="1:60" ht="22.5" outlineLevel="1" x14ac:dyDescent="0.2">
      <c r="A259" s="229">
        <v>61</v>
      </c>
      <c r="B259" s="230" t="s">
        <v>449</v>
      </c>
      <c r="C259" s="239" t="s">
        <v>450</v>
      </c>
      <c r="D259" s="231" t="s">
        <v>288</v>
      </c>
      <c r="E259" s="232">
        <v>60.236109999999996</v>
      </c>
      <c r="F259" s="233"/>
      <c r="G259" s="234">
        <f>ROUND(E259*F259,2)</f>
        <v>0</v>
      </c>
      <c r="H259" s="233"/>
      <c r="I259" s="234">
        <f>ROUND(E259*H259,2)</f>
        <v>0</v>
      </c>
      <c r="J259" s="233"/>
      <c r="K259" s="234">
        <f>ROUND(E259*J259,2)</f>
        <v>0</v>
      </c>
      <c r="L259" s="234">
        <v>21</v>
      </c>
      <c r="M259" s="234">
        <f>G259*(1+L259/100)</f>
        <v>0</v>
      </c>
      <c r="N259" s="232">
        <v>0</v>
      </c>
      <c r="O259" s="232">
        <f>ROUND(E259*N259,2)</f>
        <v>0</v>
      </c>
      <c r="P259" s="232">
        <v>0</v>
      </c>
      <c r="Q259" s="232">
        <f>ROUND(E259*P259,2)</f>
        <v>0</v>
      </c>
      <c r="R259" s="234" t="s">
        <v>255</v>
      </c>
      <c r="S259" s="234" t="s">
        <v>153</v>
      </c>
      <c r="T259" s="235" t="s">
        <v>153</v>
      </c>
      <c r="U259" s="220">
        <v>0.93300000000000005</v>
      </c>
      <c r="V259" s="220">
        <f>ROUND(E259*U259,2)</f>
        <v>56.2</v>
      </c>
      <c r="W259" s="220"/>
      <c r="X259" s="220" t="s">
        <v>451</v>
      </c>
      <c r="Y259" s="220" t="s">
        <v>156</v>
      </c>
      <c r="Z259" s="210"/>
      <c r="AA259" s="210"/>
      <c r="AB259" s="210"/>
      <c r="AC259" s="210"/>
      <c r="AD259" s="210"/>
      <c r="AE259" s="210"/>
      <c r="AF259" s="210"/>
      <c r="AG259" s="210" t="s">
        <v>452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2" x14ac:dyDescent="0.2">
      <c r="A260" s="217"/>
      <c r="B260" s="218"/>
      <c r="C260" s="251" t="s">
        <v>453</v>
      </c>
      <c r="D260" s="244"/>
      <c r="E260" s="245"/>
      <c r="F260" s="220"/>
      <c r="G260" s="220"/>
      <c r="H260" s="220"/>
      <c r="I260" s="220"/>
      <c r="J260" s="220"/>
      <c r="K260" s="220"/>
      <c r="L260" s="220"/>
      <c r="M260" s="220"/>
      <c r="N260" s="219"/>
      <c r="O260" s="219"/>
      <c r="P260" s="219"/>
      <c r="Q260" s="219"/>
      <c r="R260" s="220"/>
      <c r="S260" s="220"/>
      <c r="T260" s="220"/>
      <c r="U260" s="220"/>
      <c r="V260" s="220"/>
      <c r="W260" s="220"/>
      <c r="X260" s="220"/>
      <c r="Y260" s="220"/>
      <c r="Z260" s="210"/>
      <c r="AA260" s="210"/>
      <c r="AB260" s="210"/>
      <c r="AC260" s="210"/>
      <c r="AD260" s="210"/>
      <c r="AE260" s="210"/>
      <c r="AF260" s="210"/>
      <c r="AG260" s="210" t="s">
        <v>189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">
      <c r="A261" s="217"/>
      <c r="B261" s="218"/>
      <c r="C261" s="251" t="s">
        <v>454</v>
      </c>
      <c r="D261" s="244"/>
      <c r="E261" s="245"/>
      <c r="F261" s="220"/>
      <c r="G261" s="220"/>
      <c r="H261" s="220"/>
      <c r="I261" s="220"/>
      <c r="J261" s="220"/>
      <c r="K261" s="220"/>
      <c r="L261" s="220"/>
      <c r="M261" s="220"/>
      <c r="N261" s="219"/>
      <c r="O261" s="219"/>
      <c r="P261" s="219"/>
      <c r="Q261" s="219"/>
      <c r="R261" s="220"/>
      <c r="S261" s="220"/>
      <c r="T261" s="220"/>
      <c r="U261" s="220"/>
      <c r="V261" s="220"/>
      <c r="W261" s="220"/>
      <c r="X261" s="220"/>
      <c r="Y261" s="220"/>
      <c r="Z261" s="210"/>
      <c r="AA261" s="210"/>
      <c r="AB261" s="210"/>
      <c r="AC261" s="210"/>
      <c r="AD261" s="210"/>
      <c r="AE261" s="210"/>
      <c r="AF261" s="210"/>
      <c r="AG261" s="210" t="s">
        <v>189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">
      <c r="A262" s="217"/>
      <c r="B262" s="218"/>
      <c r="C262" s="251" t="s">
        <v>455</v>
      </c>
      <c r="D262" s="244"/>
      <c r="E262" s="245">
        <v>60.236109999999996</v>
      </c>
      <c r="F262" s="220"/>
      <c r="G262" s="220"/>
      <c r="H262" s="220"/>
      <c r="I262" s="220"/>
      <c r="J262" s="220"/>
      <c r="K262" s="220"/>
      <c r="L262" s="220"/>
      <c r="M262" s="220"/>
      <c r="N262" s="219"/>
      <c r="O262" s="219"/>
      <c r="P262" s="219"/>
      <c r="Q262" s="219"/>
      <c r="R262" s="220"/>
      <c r="S262" s="220"/>
      <c r="T262" s="220"/>
      <c r="U262" s="220"/>
      <c r="V262" s="220"/>
      <c r="W262" s="220"/>
      <c r="X262" s="220"/>
      <c r="Y262" s="220"/>
      <c r="Z262" s="210"/>
      <c r="AA262" s="210"/>
      <c r="AB262" s="210"/>
      <c r="AC262" s="210"/>
      <c r="AD262" s="210"/>
      <c r="AE262" s="210"/>
      <c r="AF262" s="210"/>
      <c r="AG262" s="210" t="s">
        <v>189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29">
        <v>62</v>
      </c>
      <c r="B263" s="230" t="s">
        <v>456</v>
      </c>
      <c r="C263" s="239" t="s">
        <v>457</v>
      </c>
      <c r="D263" s="231" t="s">
        <v>288</v>
      </c>
      <c r="E263" s="232">
        <v>180.70833999999999</v>
      </c>
      <c r="F263" s="233"/>
      <c r="G263" s="234">
        <f>ROUND(E263*F263,2)</f>
        <v>0</v>
      </c>
      <c r="H263" s="233"/>
      <c r="I263" s="234">
        <f>ROUND(E263*H263,2)</f>
        <v>0</v>
      </c>
      <c r="J263" s="233"/>
      <c r="K263" s="234">
        <f>ROUND(E263*J263,2)</f>
        <v>0</v>
      </c>
      <c r="L263" s="234">
        <v>21</v>
      </c>
      <c r="M263" s="234">
        <f>G263*(1+L263/100)</f>
        <v>0</v>
      </c>
      <c r="N263" s="232">
        <v>0</v>
      </c>
      <c r="O263" s="232">
        <f>ROUND(E263*N263,2)</f>
        <v>0</v>
      </c>
      <c r="P263" s="232">
        <v>0</v>
      </c>
      <c r="Q263" s="232">
        <f>ROUND(E263*P263,2)</f>
        <v>0</v>
      </c>
      <c r="R263" s="234" t="s">
        <v>255</v>
      </c>
      <c r="S263" s="234" t="s">
        <v>153</v>
      </c>
      <c r="T263" s="235" t="s">
        <v>153</v>
      </c>
      <c r="U263" s="220">
        <v>0.65300000000000002</v>
      </c>
      <c r="V263" s="220">
        <f>ROUND(E263*U263,2)</f>
        <v>118</v>
      </c>
      <c r="W263" s="220"/>
      <c r="X263" s="220" t="s">
        <v>451</v>
      </c>
      <c r="Y263" s="220" t="s">
        <v>156</v>
      </c>
      <c r="Z263" s="210"/>
      <c r="AA263" s="210"/>
      <c r="AB263" s="210"/>
      <c r="AC263" s="210"/>
      <c r="AD263" s="210"/>
      <c r="AE263" s="210"/>
      <c r="AF263" s="210"/>
      <c r="AG263" s="210" t="s">
        <v>452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">
      <c r="A264" s="217"/>
      <c r="B264" s="218"/>
      <c r="C264" s="251" t="s">
        <v>453</v>
      </c>
      <c r="D264" s="244"/>
      <c r="E264" s="245"/>
      <c r="F264" s="220"/>
      <c r="G264" s="220"/>
      <c r="H264" s="220"/>
      <c r="I264" s="220"/>
      <c r="J264" s="220"/>
      <c r="K264" s="220"/>
      <c r="L264" s="220"/>
      <c r="M264" s="220"/>
      <c r="N264" s="219"/>
      <c r="O264" s="219"/>
      <c r="P264" s="219"/>
      <c r="Q264" s="219"/>
      <c r="R264" s="220"/>
      <c r="S264" s="220"/>
      <c r="T264" s="220"/>
      <c r="U264" s="220"/>
      <c r="V264" s="220"/>
      <c r="W264" s="220"/>
      <c r="X264" s="220"/>
      <c r="Y264" s="220"/>
      <c r="Z264" s="210"/>
      <c r="AA264" s="210"/>
      <c r="AB264" s="210"/>
      <c r="AC264" s="210"/>
      <c r="AD264" s="210"/>
      <c r="AE264" s="210"/>
      <c r="AF264" s="210"/>
      <c r="AG264" s="210" t="s">
        <v>189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">
      <c r="A265" s="217"/>
      <c r="B265" s="218"/>
      <c r="C265" s="251" t="s">
        <v>454</v>
      </c>
      <c r="D265" s="244"/>
      <c r="E265" s="245"/>
      <c r="F265" s="220"/>
      <c r="G265" s="220"/>
      <c r="H265" s="220"/>
      <c r="I265" s="220"/>
      <c r="J265" s="220"/>
      <c r="K265" s="220"/>
      <c r="L265" s="220"/>
      <c r="M265" s="220"/>
      <c r="N265" s="219"/>
      <c r="O265" s="219"/>
      <c r="P265" s="219"/>
      <c r="Q265" s="219"/>
      <c r="R265" s="220"/>
      <c r="S265" s="220"/>
      <c r="T265" s="220"/>
      <c r="U265" s="220"/>
      <c r="V265" s="220"/>
      <c r="W265" s="220"/>
      <c r="X265" s="220"/>
      <c r="Y265" s="220"/>
      <c r="Z265" s="210"/>
      <c r="AA265" s="210"/>
      <c r="AB265" s="210"/>
      <c r="AC265" s="210"/>
      <c r="AD265" s="210"/>
      <c r="AE265" s="210"/>
      <c r="AF265" s="210"/>
      <c r="AG265" s="210" t="s">
        <v>189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">
      <c r="A266" s="217"/>
      <c r="B266" s="218"/>
      <c r="C266" s="251" t="s">
        <v>458</v>
      </c>
      <c r="D266" s="244"/>
      <c r="E266" s="245">
        <v>180.70833999999999</v>
      </c>
      <c r="F266" s="220"/>
      <c r="G266" s="220"/>
      <c r="H266" s="220"/>
      <c r="I266" s="220"/>
      <c r="J266" s="220"/>
      <c r="K266" s="220"/>
      <c r="L266" s="220"/>
      <c r="M266" s="220"/>
      <c r="N266" s="219"/>
      <c r="O266" s="219"/>
      <c r="P266" s="219"/>
      <c r="Q266" s="219"/>
      <c r="R266" s="220"/>
      <c r="S266" s="220"/>
      <c r="T266" s="220"/>
      <c r="U266" s="220"/>
      <c r="V266" s="220"/>
      <c r="W266" s="220"/>
      <c r="X266" s="220"/>
      <c r="Y266" s="220"/>
      <c r="Z266" s="210"/>
      <c r="AA266" s="210"/>
      <c r="AB266" s="210"/>
      <c r="AC266" s="210"/>
      <c r="AD266" s="210"/>
      <c r="AE266" s="210"/>
      <c r="AF266" s="210"/>
      <c r="AG266" s="210" t="s">
        <v>189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29">
        <v>63</v>
      </c>
      <c r="B267" s="230" t="s">
        <v>459</v>
      </c>
      <c r="C267" s="239" t="s">
        <v>460</v>
      </c>
      <c r="D267" s="231" t="s">
        <v>288</v>
      </c>
      <c r="E267" s="232">
        <v>60.236109999999996</v>
      </c>
      <c r="F267" s="233"/>
      <c r="G267" s="234">
        <f>ROUND(E267*F267,2)</f>
        <v>0</v>
      </c>
      <c r="H267" s="233"/>
      <c r="I267" s="234">
        <f>ROUND(E267*H267,2)</f>
        <v>0</v>
      </c>
      <c r="J267" s="233"/>
      <c r="K267" s="234">
        <f>ROUND(E267*J267,2)</f>
        <v>0</v>
      </c>
      <c r="L267" s="234">
        <v>21</v>
      </c>
      <c r="M267" s="234">
        <f>G267*(1+L267/100)</f>
        <v>0</v>
      </c>
      <c r="N267" s="232">
        <v>0</v>
      </c>
      <c r="O267" s="232">
        <f>ROUND(E267*N267,2)</f>
        <v>0</v>
      </c>
      <c r="P267" s="232">
        <v>0</v>
      </c>
      <c r="Q267" s="232">
        <f>ROUND(E267*P267,2)</f>
        <v>0</v>
      </c>
      <c r="R267" s="234" t="s">
        <v>255</v>
      </c>
      <c r="S267" s="234" t="s">
        <v>153</v>
      </c>
      <c r="T267" s="235" t="s">
        <v>153</v>
      </c>
      <c r="U267" s="220">
        <v>0.49</v>
      </c>
      <c r="V267" s="220">
        <f>ROUND(E267*U267,2)</f>
        <v>29.52</v>
      </c>
      <c r="W267" s="220"/>
      <c r="X267" s="220" t="s">
        <v>451</v>
      </c>
      <c r="Y267" s="220" t="s">
        <v>156</v>
      </c>
      <c r="Z267" s="210"/>
      <c r="AA267" s="210"/>
      <c r="AB267" s="210"/>
      <c r="AC267" s="210"/>
      <c r="AD267" s="210"/>
      <c r="AE267" s="210"/>
      <c r="AF267" s="210"/>
      <c r="AG267" s="210" t="s">
        <v>452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2" x14ac:dyDescent="0.2">
      <c r="A268" s="217"/>
      <c r="B268" s="218"/>
      <c r="C268" s="240" t="s">
        <v>461</v>
      </c>
      <c r="D268" s="237"/>
      <c r="E268" s="237"/>
      <c r="F268" s="237"/>
      <c r="G268" s="237"/>
      <c r="H268" s="220"/>
      <c r="I268" s="220"/>
      <c r="J268" s="220"/>
      <c r="K268" s="220"/>
      <c r="L268" s="220"/>
      <c r="M268" s="220"/>
      <c r="N268" s="219"/>
      <c r="O268" s="219"/>
      <c r="P268" s="219"/>
      <c r="Q268" s="219"/>
      <c r="R268" s="220"/>
      <c r="S268" s="220"/>
      <c r="T268" s="220"/>
      <c r="U268" s="220"/>
      <c r="V268" s="220"/>
      <c r="W268" s="220"/>
      <c r="X268" s="220"/>
      <c r="Y268" s="220"/>
      <c r="Z268" s="210"/>
      <c r="AA268" s="210"/>
      <c r="AB268" s="210"/>
      <c r="AC268" s="210"/>
      <c r="AD268" s="210"/>
      <c r="AE268" s="210"/>
      <c r="AF268" s="210"/>
      <c r="AG268" s="210" t="s">
        <v>159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2" x14ac:dyDescent="0.2">
      <c r="A269" s="217"/>
      <c r="B269" s="218"/>
      <c r="C269" s="251" t="s">
        <v>453</v>
      </c>
      <c r="D269" s="244"/>
      <c r="E269" s="245"/>
      <c r="F269" s="220"/>
      <c r="G269" s="220"/>
      <c r="H269" s="220"/>
      <c r="I269" s="220"/>
      <c r="J269" s="220"/>
      <c r="K269" s="220"/>
      <c r="L269" s="220"/>
      <c r="M269" s="220"/>
      <c r="N269" s="219"/>
      <c r="O269" s="219"/>
      <c r="P269" s="219"/>
      <c r="Q269" s="219"/>
      <c r="R269" s="220"/>
      <c r="S269" s="220"/>
      <c r="T269" s="220"/>
      <c r="U269" s="220"/>
      <c r="V269" s="220"/>
      <c r="W269" s="220"/>
      <c r="X269" s="220"/>
      <c r="Y269" s="220"/>
      <c r="Z269" s="210"/>
      <c r="AA269" s="210"/>
      <c r="AB269" s="210"/>
      <c r="AC269" s="210"/>
      <c r="AD269" s="210"/>
      <c r="AE269" s="210"/>
      <c r="AF269" s="210"/>
      <c r="AG269" s="210" t="s">
        <v>189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3" x14ac:dyDescent="0.2">
      <c r="A270" s="217"/>
      <c r="B270" s="218"/>
      <c r="C270" s="251" t="s">
        <v>454</v>
      </c>
      <c r="D270" s="244"/>
      <c r="E270" s="245"/>
      <c r="F270" s="220"/>
      <c r="G270" s="220"/>
      <c r="H270" s="220"/>
      <c r="I270" s="220"/>
      <c r="J270" s="220"/>
      <c r="K270" s="220"/>
      <c r="L270" s="220"/>
      <c r="M270" s="220"/>
      <c r="N270" s="219"/>
      <c r="O270" s="219"/>
      <c r="P270" s="219"/>
      <c r="Q270" s="219"/>
      <c r="R270" s="220"/>
      <c r="S270" s="220"/>
      <c r="T270" s="220"/>
      <c r="U270" s="220"/>
      <c r="V270" s="220"/>
      <c r="W270" s="220"/>
      <c r="X270" s="220"/>
      <c r="Y270" s="220"/>
      <c r="Z270" s="210"/>
      <c r="AA270" s="210"/>
      <c r="AB270" s="210"/>
      <c r="AC270" s="210"/>
      <c r="AD270" s="210"/>
      <c r="AE270" s="210"/>
      <c r="AF270" s="210"/>
      <c r="AG270" s="210" t="s">
        <v>189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">
      <c r="A271" s="217"/>
      <c r="B271" s="218"/>
      <c r="C271" s="251" t="s">
        <v>455</v>
      </c>
      <c r="D271" s="244"/>
      <c r="E271" s="245">
        <v>60.236109999999996</v>
      </c>
      <c r="F271" s="220"/>
      <c r="G271" s="220"/>
      <c r="H271" s="220"/>
      <c r="I271" s="220"/>
      <c r="J271" s="220"/>
      <c r="K271" s="220"/>
      <c r="L271" s="220"/>
      <c r="M271" s="220"/>
      <c r="N271" s="219"/>
      <c r="O271" s="219"/>
      <c r="P271" s="219"/>
      <c r="Q271" s="219"/>
      <c r="R271" s="220"/>
      <c r="S271" s="220"/>
      <c r="T271" s="220"/>
      <c r="U271" s="220"/>
      <c r="V271" s="220"/>
      <c r="W271" s="220"/>
      <c r="X271" s="220"/>
      <c r="Y271" s="220"/>
      <c r="Z271" s="210"/>
      <c r="AA271" s="210"/>
      <c r="AB271" s="210"/>
      <c r="AC271" s="210"/>
      <c r="AD271" s="210"/>
      <c r="AE271" s="210"/>
      <c r="AF271" s="210"/>
      <c r="AG271" s="210" t="s">
        <v>189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29">
        <v>64</v>
      </c>
      <c r="B272" s="230" t="s">
        <v>462</v>
      </c>
      <c r="C272" s="239" t="s">
        <v>463</v>
      </c>
      <c r="D272" s="231" t="s">
        <v>288</v>
      </c>
      <c r="E272" s="232">
        <v>421.65280000000001</v>
      </c>
      <c r="F272" s="233"/>
      <c r="G272" s="234">
        <f>ROUND(E272*F272,2)</f>
        <v>0</v>
      </c>
      <c r="H272" s="233"/>
      <c r="I272" s="234">
        <f>ROUND(E272*H272,2)</f>
        <v>0</v>
      </c>
      <c r="J272" s="233"/>
      <c r="K272" s="234">
        <f>ROUND(E272*J272,2)</f>
        <v>0</v>
      </c>
      <c r="L272" s="234">
        <v>21</v>
      </c>
      <c r="M272" s="234">
        <f>G272*(1+L272/100)</f>
        <v>0</v>
      </c>
      <c r="N272" s="232">
        <v>0</v>
      </c>
      <c r="O272" s="232">
        <f>ROUND(E272*N272,2)</f>
        <v>0</v>
      </c>
      <c r="P272" s="232">
        <v>0</v>
      </c>
      <c r="Q272" s="232">
        <f>ROUND(E272*P272,2)</f>
        <v>0</v>
      </c>
      <c r="R272" s="234" t="s">
        <v>255</v>
      </c>
      <c r="S272" s="234" t="s">
        <v>153</v>
      </c>
      <c r="T272" s="235" t="s">
        <v>153</v>
      </c>
      <c r="U272" s="220">
        <v>0</v>
      </c>
      <c r="V272" s="220">
        <f>ROUND(E272*U272,2)</f>
        <v>0</v>
      </c>
      <c r="W272" s="220"/>
      <c r="X272" s="220" t="s">
        <v>451</v>
      </c>
      <c r="Y272" s="220" t="s">
        <v>156</v>
      </c>
      <c r="Z272" s="210"/>
      <c r="AA272" s="210"/>
      <c r="AB272" s="210"/>
      <c r="AC272" s="210"/>
      <c r="AD272" s="210"/>
      <c r="AE272" s="210"/>
      <c r="AF272" s="210"/>
      <c r="AG272" s="210" t="s">
        <v>452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2" x14ac:dyDescent="0.2">
      <c r="A273" s="217"/>
      <c r="B273" s="218"/>
      <c r="C273" s="251" t="s">
        <v>453</v>
      </c>
      <c r="D273" s="244"/>
      <c r="E273" s="245"/>
      <c r="F273" s="220"/>
      <c r="G273" s="220"/>
      <c r="H273" s="220"/>
      <c r="I273" s="220"/>
      <c r="J273" s="220"/>
      <c r="K273" s="220"/>
      <c r="L273" s="220"/>
      <c r="M273" s="220"/>
      <c r="N273" s="219"/>
      <c r="O273" s="219"/>
      <c r="P273" s="219"/>
      <c r="Q273" s="219"/>
      <c r="R273" s="220"/>
      <c r="S273" s="220"/>
      <c r="T273" s="220"/>
      <c r="U273" s="220"/>
      <c r="V273" s="220"/>
      <c r="W273" s="220"/>
      <c r="X273" s="220"/>
      <c r="Y273" s="220"/>
      <c r="Z273" s="210"/>
      <c r="AA273" s="210"/>
      <c r="AB273" s="210"/>
      <c r="AC273" s="210"/>
      <c r="AD273" s="210"/>
      <c r="AE273" s="210"/>
      <c r="AF273" s="210"/>
      <c r="AG273" s="210" t="s">
        <v>189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3" x14ac:dyDescent="0.2">
      <c r="A274" s="217"/>
      <c r="B274" s="218"/>
      <c r="C274" s="251" t="s">
        <v>454</v>
      </c>
      <c r="D274" s="244"/>
      <c r="E274" s="245"/>
      <c r="F274" s="220"/>
      <c r="G274" s="220"/>
      <c r="H274" s="220"/>
      <c r="I274" s="220"/>
      <c r="J274" s="220"/>
      <c r="K274" s="220"/>
      <c r="L274" s="220"/>
      <c r="M274" s="220"/>
      <c r="N274" s="219"/>
      <c r="O274" s="219"/>
      <c r="P274" s="219"/>
      <c r="Q274" s="219"/>
      <c r="R274" s="220"/>
      <c r="S274" s="220"/>
      <c r="T274" s="220"/>
      <c r="U274" s="220"/>
      <c r="V274" s="220"/>
      <c r="W274" s="220"/>
      <c r="X274" s="220"/>
      <c r="Y274" s="220"/>
      <c r="Z274" s="210"/>
      <c r="AA274" s="210"/>
      <c r="AB274" s="210"/>
      <c r="AC274" s="210"/>
      <c r="AD274" s="210"/>
      <c r="AE274" s="210"/>
      <c r="AF274" s="210"/>
      <c r="AG274" s="210" t="s">
        <v>189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3" x14ac:dyDescent="0.2">
      <c r="A275" s="217"/>
      <c r="B275" s="218"/>
      <c r="C275" s="251" t="s">
        <v>464</v>
      </c>
      <c r="D275" s="244"/>
      <c r="E275" s="245">
        <v>421.65280000000001</v>
      </c>
      <c r="F275" s="220"/>
      <c r="G275" s="220"/>
      <c r="H275" s="220"/>
      <c r="I275" s="220"/>
      <c r="J275" s="220"/>
      <c r="K275" s="220"/>
      <c r="L275" s="220"/>
      <c r="M275" s="220"/>
      <c r="N275" s="219"/>
      <c r="O275" s="219"/>
      <c r="P275" s="219"/>
      <c r="Q275" s="219"/>
      <c r="R275" s="220"/>
      <c r="S275" s="220"/>
      <c r="T275" s="220"/>
      <c r="U275" s="220"/>
      <c r="V275" s="220"/>
      <c r="W275" s="220"/>
      <c r="X275" s="220"/>
      <c r="Y275" s="220"/>
      <c r="Z275" s="210"/>
      <c r="AA275" s="210"/>
      <c r="AB275" s="210"/>
      <c r="AC275" s="210"/>
      <c r="AD275" s="210"/>
      <c r="AE275" s="210"/>
      <c r="AF275" s="210"/>
      <c r="AG275" s="210" t="s">
        <v>189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29">
        <v>65</v>
      </c>
      <c r="B276" s="230" t="s">
        <v>465</v>
      </c>
      <c r="C276" s="239" t="s">
        <v>466</v>
      </c>
      <c r="D276" s="231" t="s">
        <v>288</v>
      </c>
      <c r="E276" s="232">
        <v>60.236109999999996</v>
      </c>
      <c r="F276" s="233"/>
      <c r="G276" s="234">
        <f>ROUND(E276*F276,2)</f>
        <v>0</v>
      </c>
      <c r="H276" s="233"/>
      <c r="I276" s="234">
        <f>ROUND(E276*H276,2)</f>
        <v>0</v>
      </c>
      <c r="J276" s="233"/>
      <c r="K276" s="234">
        <f>ROUND(E276*J276,2)</f>
        <v>0</v>
      </c>
      <c r="L276" s="234">
        <v>21</v>
      </c>
      <c r="M276" s="234">
        <f>G276*(1+L276/100)</f>
        <v>0</v>
      </c>
      <c r="N276" s="232">
        <v>0</v>
      </c>
      <c r="O276" s="232">
        <f>ROUND(E276*N276,2)</f>
        <v>0</v>
      </c>
      <c r="P276" s="232">
        <v>0</v>
      </c>
      <c r="Q276" s="232">
        <f>ROUND(E276*P276,2)</f>
        <v>0</v>
      </c>
      <c r="R276" s="234" t="s">
        <v>255</v>
      </c>
      <c r="S276" s="234" t="s">
        <v>153</v>
      </c>
      <c r="T276" s="235" t="s">
        <v>153</v>
      </c>
      <c r="U276" s="220">
        <v>0.94199999999999995</v>
      </c>
      <c r="V276" s="220">
        <f>ROUND(E276*U276,2)</f>
        <v>56.74</v>
      </c>
      <c r="W276" s="220"/>
      <c r="X276" s="220" t="s">
        <v>451</v>
      </c>
      <c r="Y276" s="220" t="s">
        <v>156</v>
      </c>
      <c r="Z276" s="210"/>
      <c r="AA276" s="210"/>
      <c r="AB276" s="210"/>
      <c r="AC276" s="210"/>
      <c r="AD276" s="210"/>
      <c r="AE276" s="210"/>
      <c r="AF276" s="210"/>
      <c r="AG276" s="210" t="s">
        <v>452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2" x14ac:dyDescent="0.2">
      <c r="A277" s="217"/>
      <c r="B277" s="218"/>
      <c r="C277" s="251" t="s">
        <v>453</v>
      </c>
      <c r="D277" s="244"/>
      <c r="E277" s="245"/>
      <c r="F277" s="220"/>
      <c r="G277" s="220"/>
      <c r="H277" s="220"/>
      <c r="I277" s="220"/>
      <c r="J277" s="220"/>
      <c r="K277" s="220"/>
      <c r="L277" s="220"/>
      <c r="M277" s="220"/>
      <c r="N277" s="219"/>
      <c r="O277" s="219"/>
      <c r="P277" s="219"/>
      <c r="Q277" s="219"/>
      <c r="R277" s="220"/>
      <c r="S277" s="220"/>
      <c r="T277" s="220"/>
      <c r="U277" s="220"/>
      <c r="V277" s="220"/>
      <c r="W277" s="220"/>
      <c r="X277" s="220"/>
      <c r="Y277" s="220"/>
      <c r="Z277" s="210"/>
      <c r="AA277" s="210"/>
      <c r="AB277" s="210"/>
      <c r="AC277" s="210"/>
      <c r="AD277" s="210"/>
      <c r="AE277" s="210"/>
      <c r="AF277" s="210"/>
      <c r="AG277" s="210" t="s">
        <v>189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">
      <c r="A278" s="217"/>
      <c r="B278" s="218"/>
      <c r="C278" s="251" t="s">
        <v>454</v>
      </c>
      <c r="D278" s="244"/>
      <c r="E278" s="245"/>
      <c r="F278" s="220"/>
      <c r="G278" s="220"/>
      <c r="H278" s="220"/>
      <c r="I278" s="220"/>
      <c r="J278" s="220"/>
      <c r="K278" s="220"/>
      <c r="L278" s="220"/>
      <c r="M278" s="220"/>
      <c r="N278" s="219"/>
      <c r="O278" s="219"/>
      <c r="P278" s="219"/>
      <c r="Q278" s="219"/>
      <c r="R278" s="220"/>
      <c r="S278" s="220"/>
      <c r="T278" s="220"/>
      <c r="U278" s="220"/>
      <c r="V278" s="220"/>
      <c r="W278" s="220"/>
      <c r="X278" s="220"/>
      <c r="Y278" s="220"/>
      <c r="Z278" s="210"/>
      <c r="AA278" s="210"/>
      <c r="AB278" s="210"/>
      <c r="AC278" s="210"/>
      <c r="AD278" s="210"/>
      <c r="AE278" s="210"/>
      <c r="AF278" s="210"/>
      <c r="AG278" s="210" t="s">
        <v>189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3" x14ac:dyDescent="0.2">
      <c r="A279" s="217"/>
      <c r="B279" s="218"/>
      <c r="C279" s="251" t="s">
        <v>455</v>
      </c>
      <c r="D279" s="244"/>
      <c r="E279" s="245">
        <v>60.236109999999996</v>
      </c>
      <c r="F279" s="220"/>
      <c r="G279" s="220"/>
      <c r="H279" s="220"/>
      <c r="I279" s="220"/>
      <c r="J279" s="220"/>
      <c r="K279" s="220"/>
      <c r="L279" s="220"/>
      <c r="M279" s="220"/>
      <c r="N279" s="219"/>
      <c r="O279" s="219"/>
      <c r="P279" s="219"/>
      <c r="Q279" s="219"/>
      <c r="R279" s="220"/>
      <c r="S279" s="220"/>
      <c r="T279" s="220"/>
      <c r="U279" s="220"/>
      <c r="V279" s="220"/>
      <c r="W279" s="220"/>
      <c r="X279" s="220"/>
      <c r="Y279" s="220"/>
      <c r="Z279" s="210"/>
      <c r="AA279" s="210"/>
      <c r="AB279" s="210"/>
      <c r="AC279" s="210"/>
      <c r="AD279" s="210"/>
      <c r="AE279" s="210"/>
      <c r="AF279" s="210"/>
      <c r="AG279" s="210" t="s">
        <v>189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ht="22.5" outlineLevel="1" x14ac:dyDescent="0.2">
      <c r="A280" s="229">
        <v>66</v>
      </c>
      <c r="B280" s="230" t="s">
        <v>467</v>
      </c>
      <c r="C280" s="239" t="s">
        <v>468</v>
      </c>
      <c r="D280" s="231" t="s">
        <v>288</v>
      </c>
      <c r="E280" s="232">
        <v>60.236109999999996</v>
      </c>
      <c r="F280" s="233"/>
      <c r="G280" s="234">
        <f>ROUND(E280*F280,2)</f>
        <v>0</v>
      </c>
      <c r="H280" s="233"/>
      <c r="I280" s="234">
        <f>ROUND(E280*H280,2)</f>
        <v>0</v>
      </c>
      <c r="J280" s="233"/>
      <c r="K280" s="234">
        <f>ROUND(E280*J280,2)</f>
        <v>0</v>
      </c>
      <c r="L280" s="234">
        <v>21</v>
      </c>
      <c r="M280" s="234">
        <f>G280*(1+L280/100)</f>
        <v>0</v>
      </c>
      <c r="N280" s="232">
        <v>0</v>
      </c>
      <c r="O280" s="232">
        <f>ROUND(E280*N280,2)</f>
        <v>0</v>
      </c>
      <c r="P280" s="232">
        <v>0</v>
      </c>
      <c r="Q280" s="232">
        <f>ROUND(E280*P280,2)</f>
        <v>0</v>
      </c>
      <c r="R280" s="234" t="s">
        <v>255</v>
      </c>
      <c r="S280" s="234" t="s">
        <v>153</v>
      </c>
      <c r="T280" s="235" t="s">
        <v>153</v>
      </c>
      <c r="U280" s="220">
        <v>0</v>
      </c>
      <c r="V280" s="220">
        <f>ROUND(E280*U280,2)</f>
        <v>0</v>
      </c>
      <c r="W280" s="220"/>
      <c r="X280" s="220" t="s">
        <v>451</v>
      </c>
      <c r="Y280" s="220" t="s">
        <v>156</v>
      </c>
      <c r="Z280" s="210"/>
      <c r="AA280" s="210"/>
      <c r="AB280" s="210"/>
      <c r="AC280" s="210"/>
      <c r="AD280" s="210"/>
      <c r="AE280" s="210"/>
      <c r="AF280" s="210"/>
      <c r="AG280" s="210" t="s">
        <v>452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2" x14ac:dyDescent="0.2">
      <c r="A281" s="217"/>
      <c r="B281" s="218"/>
      <c r="C281" s="251" t="s">
        <v>453</v>
      </c>
      <c r="D281" s="244"/>
      <c r="E281" s="245"/>
      <c r="F281" s="220"/>
      <c r="G281" s="220"/>
      <c r="H281" s="220"/>
      <c r="I281" s="220"/>
      <c r="J281" s="220"/>
      <c r="K281" s="220"/>
      <c r="L281" s="220"/>
      <c r="M281" s="220"/>
      <c r="N281" s="219"/>
      <c r="O281" s="219"/>
      <c r="P281" s="219"/>
      <c r="Q281" s="219"/>
      <c r="R281" s="220"/>
      <c r="S281" s="220"/>
      <c r="T281" s="220"/>
      <c r="U281" s="220"/>
      <c r="V281" s="220"/>
      <c r="W281" s="220"/>
      <c r="X281" s="220"/>
      <c r="Y281" s="220"/>
      <c r="Z281" s="210"/>
      <c r="AA281" s="210"/>
      <c r="AB281" s="210"/>
      <c r="AC281" s="210"/>
      <c r="AD281" s="210"/>
      <c r="AE281" s="210"/>
      <c r="AF281" s="210"/>
      <c r="AG281" s="210" t="s">
        <v>189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3" x14ac:dyDescent="0.2">
      <c r="A282" s="217"/>
      <c r="B282" s="218"/>
      <c r="C282" s="251" t="s">
        <v>454</v>
      </c>
      <c r="D282" s="244"/>
      <c r="E282" s="245"/>
      <c r="F282" s="220"/>
      <c r="G282" s="220"/>
      <c r="H282" s="220"/>
      <c r="I282" s="220"/>
      <c r="J282" s="220"/>
      <c r="K282" s="220"/>
      <c r="L282" s="220"/>
      <c r="M282" s="220"/>
      <c r="N282" s="219"/>
      <c r="O282" s="219"/>
      <c r="P282" s="219"/>
      <c r="Q282" s="219"/>
      <c r="R282" s="220"/>
      <c r="S282" s="220"/>
      <c r="T282" s="220"/>
      <c r="U282" s="220"/>
      <c r="V282" s="220"/>
      <c r="W282" s="220"/>
      <c r="X282" s="220"/>
      <c r="Y282" s="220"/>
      <c r="Z282" s="210"/>
      <c r="AA282" s="210"/>
      <c r="AB282" s="210"/>
      <c r="AC282" s="210"/>
      <c r="AD282" s="210"/>
      <c r="AE282" s="210"/>
      <c r="AF282" s="210"/>
      <c r="AG282" s="210" t="s">
        <v>189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3" x14ac:dyDescent="0.2">
      <c r="A283" s="217"/>
      <c r="B283" s="218"/>
      <c r="C283" s="251" t="s">
        <v>455</v>
      </c>
      <c r="D283" s="244"/>
      <c r="E283" s="245">
        <v>60.236109999999996</v>
      </c>
      <c r="F283" s="220"/>
      <c r="G283" s="220"/>
      <c r="H283" s="220"/>
      <c r="I283" s="220"/>
      <c r="J283" s="220"/>
      <c r="K283" s="220"/>
      <c r="L283" s="220"/>
      <c r="M283" s="220"/>
      <c r="N283" s="219"/>
      <c r="O283" s="219"/>
      <c r="P283" s="219"/>
      <c r="Q283" s="219"/>
      <c r="R283" s="220"/>
      <c r="S283" s="220"/>
      <c r="T283" s="220"/>
      <c r="U283" s="220"/>
      <c r="V283" s="220"/>
      <c r="W283" s="220"/>
      <c r="X283" s="220"/>
      <c r="Y283" s="220"/>
      <c r="Z283" s="210"/>
      <c r="AA283" s="210"/>
      <c r="AB283" s="210"/>
      <c r="AC283" s="210"/>
      <c r="AD283" s="210"/>
      <c r="AE283" s="210"/>
      <c r="AF283" s="210"/>
      <c r="AG283" s="210" t="s">
        <v>189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x14ac:dyDescent="0.2">
      <c r="A284" s="3"/>
      <c r="B284" s="4"/>
      <c r="C284" s="241"/>
      <c r="D284" s="6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AE284">
        <v>12</v>
      </c>
      <c r="AF284">
        <v>21</v>
      </c>
      <c r="AG284" t="s">
        <v>134</v>
      </c>
    </row>
    <row r="285" spans="1:60" x14ac:dyDescent="0.2">
      <c r="A285" s="213"/>
      <c r="B285" s="214" t="s">
        <v>29</v>
      </c>
      <c r="C285" s="242"/>
      <c r="D285" s="215"/>
      <c r="E285" s="216"/>
      <c r="F285" s="216"/>
      <c r="G285" s="228">
        <f>G8+G19+G49+G63+G66+G71+G102+G108+G162+G169+G181+G197+G233+G251+G258</f>
        <v>0</v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AE285">
        <f>SUMIF(L7:L283,AE284,G7:G283)</f>
        <v>0</v>
      </c>
      <c r="AF285">
        <f>SUMIF(L7:L283,AF284,G7:G283)</f>
        <v>0</v>
      </c>
      <c r="AG285" t="s">
        <v>177</v>
      </c>
    </row>
    <row r="286" spans="1:60" x14ac:dyDescent="0.2">
      <c r="C286" s="243"/>
      <c r="D286" s="10"/>
      <c r="AG286" t="s">
        <v>178</v>
      </c>
    </row>
    <row r="287" spans="1:60" x14ac:dyDescent="0.2">
      <c r="D287" s="10"/>
    </row>
    <row r="288" spans="1:60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FDkOSVrj3h1wW/3wininxHDUXCa0qpSA+EjTvZmTRtJ9et4iYGesaAOymNvBPAs0BpPg0Lthg9EmzqvNLvZGg==" saltValue="MRj57R90NWCGddrkiUTTdg==" spinCount="100000" sheet="1" formatRows="0"/>
  <mergeCells count="34">
    <mergeCell ref="C229:G229"/>
    <mergeCell ref="C241:G241"/>
    <mergeCell ref="C249:G249"/>
    <mergeCell ref="C268:G268"/>
    <mergeCell ref="C164:G164"/>
    <mergeCell ref="C167:G167"/>
    <mergeCell ref="C179:G179"/>
    <mergeCell ref="C193:G193"/>
    <mergeCell ref="C199:G199"/>
    <mergeCell ref="C221:G221"/>
    <mergeCell ref="C73:G73"/>
    <mergeCell ref="C82:G82"/>
    <mergeCell ref="C93:G93"/>
    <mergeCell ref="C104:G104"/>
    <mergeCell ref="C131:G131"/>
    <mergeCell ref="C158:G158"/>
    <mergeCell ref="C44:G44"/>
    <mergeCell ref="C47:G47"/>
    <mergeCell ref="C54:G54"/>
    <mergeCell ref="C55:G55"/>
    <mergeCell ref="C59:G59"/>
    <mergeCell ref="C60:G60"/>
    <mergeCell ref="C17:G17"/>
    <mergeCell ref="C21:G21"/>
    <mergeCell ref="C22:G22"/>
    <mergeCell ref="C23:G23"/>
    <mergeCell ref="C27:G27"/>
    <mergeCell ref="C28:G28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5C5F6-ECA4-4ABA-8FA9-C9A74557B50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179</v>
      </c>
      <c r="B1" s="195"/>
      <c r="C1" s="195"/>
      <c r="D1" s="195"/>
      <c r="E1" s="195"/>
      <c r="F1" s="195"/>
      <c r="G1" s="195"/>
      <c r="AG1" t="s">
        <v>120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121</v>
      </c>
    </row>
    <row r="3" spans="1:60" ht="24.95" customHeight="1" x14ac:dyDescent="0.2">
      <c r="A3" s="196" t="s">
        <v>8</v>
      </c>
      <c r="B3" s="49" t="s">
        <v>54</v>
      </c>
      <c r="C3" s="199" t="s">
        <v>57</v>
      </c>
      <c r="D3" s="197"/>
      <c r="E3" s="197"/>
      <c r="F3" s="197"/>
      <c r="G3" s="198"/>
      <c r="AC3" s="174" t="s">
        <v>121</v>
      </c>
      <c r="AG3" t="s">
        <v>124</v>
      </c>
    </row>
    <row r="4" spans="1:60" ht="24.95" customHeight="1" x14ac:dyDescent="0.2">
      <c r="A4" s="200" t="s">
        <v>9</v>
      </c>
      <c r="B4" s="201" t="s">
        <v>59</v>
      </c>
      <c r="C4" s="202" t="s">
        <v>60</v>
      </c>
      <c r="D4" s="203"/>
      <c r="E4" s="203"/>
      <c r="F4" s="203"/>
      <c r="G4" s="204"/>
      <c r="AG4" t="s">
        <v>125</v>
      </c>
    </row>
    <row r="5" spans="1:60" x14ac:dyDescent="0.2">
      <c r="D5" s="10"/>
    </row>
    <row r="6" spans="1:60" ht="38.25" x14ac:dyDescent="0.2">
      <c r="A6" s="206" t="s">
        <v>126</v>
      </c>
      <c r="B6" s="208" t="s">
        <v>127</v>
      </c>
      <c r="C6" s="208" t="s">
        <v>128</v>
      </c>
      <c r="D6" s="207" t="s">
        <v>129</v>
      </c>
      <c r="E6" s="206" t="s">
        <v>130</v>
      </c>
      <c r="F6" s="205" t="s">
        <v>131</v>
      </c>
      <c r="G6" s="206" t="s">
        <v>29</v>
      </c>
      <c r="H6" s="209" t="s">
        <v>30</v>
      </c>
      <c r="I6" s="209" t="s">
        <v>132</v>
      </c>
      <c r="J6" s="209" t="s">
        <v>31</v>
      </c>
      <c r="K6" s="209" t="s">
        <v>133</v>
      </c>
      <c r="L6" s="209" t="s">
        <v>134</v>
      </c>
      <c r="M6" s="209" t="s">
        <v>135</v>
      </c>
      <c r="N6" s="209" t="s">
        <v>136</v>
      </c>
      <c r="O6" s="209" t="s">
        <v>137</v>
      </c>
      <c r="P6" s="209" t="s">
        <v>138</v>
      </c>
      <c r="Q6" s="209" t="s">
        <v>139</v>
      </c>
      <c r="R6" s="209" t="s">
        <v>140</v>
      </c>
      <c r="S6" s="209" t="s">
        <v>141</v>
      </c>
      <c r="T6" s="209" t="s">
        <v>142</v>
      </c>
      <c r="U6" s="209" t="s">
        <v>143</v>
      </c>
      <c r="V6" s="209" t="s">
        <v>144</v>
      </c>
      <c r="W6" s="209" t="s">
        <v>145</v>
      </c>
      <c r="X6" s="209" t="s">
        <v>146</v>
      </c>
      <c r="Y6" s="209" t="s">
        <v>147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148</v>
      </c>
      <c r="B8" s="223" t="s">
        <v>90</v>
      </c>
      <c r="C8" s="238" t="s">
        <v>91</v>
      </c>
      <c r="D8" s="224"/>
      <c r="E8" s="225"/>
      <c r="F8" s="226"/>
      <c r="G8" s="226">
        <f>SUMIF(AG9:AG13,"&lt;&gt;NOR",G9:G13)</f>
        <v>0</v>
      </c>
      <c r="H8" s="226"/>
      <c r="I8" s="226">
        <f>SUM(I9:I13)</f>
        <v>0</v>
      </c>
      <c r="J8" s="226"/>
      <c r="K8" s="226">
        <f>SUM(K9:K13)</f>
        <v>0</v>
      </c>
      <c r="L8" s="226"/>
      <c r="M8" s="226">
        <f>SUM(M9:M13)</f>
        <v>0</v>
      </c>
      <c r="N8" s="225"/>
      <c r="O8" s="225">
        <f>SUM(O9:O13)</f>
        <v>0</v>
      </c>
      <c r="P8" s="225"/>
      <c r="Q8" s="225">
        <f>SUM(Q9:Q13)</f>
        <v>0.03</v>
      </c>
      <c r="R8" s="226"/>
      <c r="S8" s="226"/>
      <c r="T8" s="227"/>
      <c r="U8" s="221"/>
      <c r="V8" s="221">
        <f>SUM(V9:V13)</f>
        <v>4.96</v>
      </c>
      <c r="W8" s="221"/>
      <c r="X8" s="221"/>
      <c r="Y8" s="221"/>
      <c r="AG8" t="s">
        <v>149</v>
      </c>
    </row>
    <row r="9" spans="1:60" outlineLevel="1" x14ac:dyDescent="0.2">
      <c r="A9" s="229">
        <v>1</v>
      </c>
      <c r="B9" s="230" t="s">
        <v>469</v>
      </c>
      <c r="C9" s="239" t="s">
        <v>470</v>
      </c>
      <c r="D9" s="231" t="s">
        <v>195</v>
      </c>
      <c r="E9" s="232">
        <v>95.45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2.7999999999999998E-4</v>
      </c>
      <c r="Q9" s="232">
        <f>ROUND(E9*P9,2)</f>
        <v>0.03</v>
      </c>
      <c r="R9" s="234" t="s">
        <v>471</v>
      </c>
      <c r="S9" s="234" t="s">
        <v>153</v>
      </c>
      <c r="T9" s="235" t="s">
        <v>153</v>
      </c>
      <c r="U9" s="220">
        <v>5.1999999999999998E-2</v>
      </c>
      <c r="V9" s="220">
        <f>ROUND(E9*U9,2)</f>
        <v>4.96</v>
      </c>
      <c r="W9" s="220"/>
      <c r="X9" s="220" t="s">
        <v>184</v>
      </c>
      <c r="Y9" s="220" t="s">
        <v>156</v>
      </c>
      <c r="Z9" s="210"/>
      <c r="AA9" s="210"/>
      <c r="AB9" s="210"/>
      <c r="AC9" s="210"/>
      <c r="AD9" s="210"/>
      <c r="AE9" s="210"/>
      <c r="AF9" s="210"/>
      <c r="AG9" s="210" t="s">
        <v>185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1" t="s">
        <v>472</v>
      </c>
      <c r="D10" s="244"/>
      <c r="E10" s="245">
        <v>34.5</v>
      </c>
      <c r="F10" s="220"/>
      <c r="G10" s="22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189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17"/>
      <c r="B11" s="218"/>
      <c r="C11" s="251" t="s">
        <v>473</v>
      </c>
      <c r="D11" s="244"/>
      <c r="E11" s="245">
        <v>6.9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189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1" t="s">
        <v>474</v>
      </c>
      <c r="D12" s="244"/>
      <c r="E12" s="245">
        <v>8.0500000000000007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189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51" t="s">
        <v>475</v>
      </c>
      <c r="D13" s="244"/>
      <c r="E13" s="245">
        <v>46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189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">
      <c r="A14" s="222" t="s">
        <v>148</v>
      </c>
      <c r="B14" s="223" t="s">
        <v>96</v>
      </c>
      <c r="C14" s="238" t="s">
        <v>97</v>
      </c>
      <c r="D14" s="224"/>
      <c r="E14" s="225"/>
      <c r="F14" s="226"/>
      <c r="G14" s="226">
        <f>SUMIF(AG15:AG16,"&lt;&gt;NOR",G15:G16)</f>
        <v>0</v>
      </c>
      <c r="H14" s="226"/>
      <c r="I14" s="226">
        <f>SUM(I15:I16)</f>
        <v>0</v>
      </c>
      <c r="J14" s="226"/>
      <c r="K14" s="226">
        <f>SUM(K15:K16)</f>
        <v>0</v>
      </c>
      <c r="L14" s="226"/>
      <c r="M14" s="226">
        <f>SUM(M15:M16)</f>
        <v>0</v>
      </c>
      <c r="N14" s="225"/>
      <c r="O14" s="225">
        <f>SUM(O15:O16)</f>
        <v>0</v>
      </c>
      <c r="P14" s="225"/>
      <c r="Q14" s="225">
        <f>SUM(Q15:Q16)</f>
        <v>0</v>
      </c>
      <c r="R14" s="226"/>
      <c r="S14" s="226"/>
      <c r="T14" s="227"/>
      <c r="U14" s="221"/>
      <c r="V14" s="221">
        <f>SUM(V15:V16)</f>
        <v>14.96</v>
      </c>
      <c r="W14" s="221"/>
      <c r="X14" s="221"/>
      <c r="Y14" s="221"/>
      <c r="AG14" t="s">
        <v>149</v>
      </c>
    </row>
    <row r="15" spans="1:60" ht="22.5" outlineLevel="1" x14ac:dyDescent="0.2">
      <c r="A15" s="229">
        <v>2</v>
      </c>
      <c r="B15" s="230" t="s">
        <v>476</v>
      </c>
      <c r="C15" s="239" t="s">
        <v>477</v>
      </c>
      <c r="D15" s="231" t="s">
        <v>288</v>
      </c>
      <c r="E15" s="232">
        <v>3.0354700000000001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 t="s">
        <v>471</v>
      </c>
      <c r="S15" s="234" t="s">
        <v>153</v>
      </c>
      <c r="T15" s="235" t="s">
        <v>153</v>
      </c>
      <c r="U15" s="220">
        <v>4.93</v>
      </c>
      <c r="V15" s="220">
        <f>ROUND(E15*U15,2)</f>
        <v>14.96</v>
      </c>
      <c r="W15" s="220"/>
      <c r="X15" s="220" t="s">
        <v>184</v>
      </c>
      <c r="Y15" s="220" t="s">
        <v>156</v>
      </c>
      <c r="Z15" s="210"/>
      <c r="AA15" s="210"/>
      <c r="AB15" s="210"/>
      <c r="AC15" s="210"/>
      <c r="AD15" s="210"/>
      <c r="AE15" s="210"/>
      <c r="AF15" s="210"/>
      <c r="AG15" s="210" t="s">
        <v>185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0" t="s">
        <v>478</v>
      </c>
      <c r="D16" s="248"/>
      <c r="E16" s="248"/>
      <c r="F16" s="248"/>
      <c r="G16" s="248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187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22" t="s">
        <v>148</v>
      </c>
      <c r="B17" s="223" t="s">
        <v>90</v>
      </c>
      <c r="C17" s="238" t="s">
        <v>91</v>
      </c>
      <c r="D17" s="224"/>
      <c r="E17" s="225"/>
      <c r="F17" s="226"/>
      <c r="G17" s="226">
        <f>SUMIF(AG18:AG27,"&lt;&gt;NOR",G18:G27)</f>
        <v>0</v>
      </c>
      <c r="H17" s="226"/>
      <c r="I17" s="226">
        <f>SUM(I18:I27)</f>
        <v>0</v>
      </c>
      <c r="J17" s="226"/>
      <c r="K17" s="226">
        <f>SUM(K18:K27)</f>
        <v>0</v>
      </c>
      <c r="L17" s="226"/>
      <c r="M17" s="226">
        <f>SUM(M18:M27)</f>
        <v>0</v>
      </c>
      <c r="N17" s="225"/>
      <c r="O17" s="225">
        <f>SUM(O18:O27)</f>
        <v>0</v>
      </c>
      <c r="P17" s="225"/>
      <c r="Q17" s="225">
        <f>SUM(Q18:Q27)</f>
        <v>1.01</v>
      </c>
      <c r="R17" s="226"/>
      <c r="S17" s="226"/>
      <c r="T17" s="227"/>
      <c r="U17" s="221"/>
      <c r="V17" s="221">
        <f>SUM(V18:V27)</f>
        <v>40.44</v>
      </c>
      <c r="W17" s="221"/>
      <c r="X17" s="221"/>
      <c r="Y17" s="221"/>
      <c r="AG17" t="s">
        <v>149</v>
      </c>
    </row>
    <row r="18" spans="1:60" outlineLevel="1" x14ac:dyDescent="0.2">
      <c r="A18" s="254">
        <v>3</v>
      </c>
      <c r="B18" s="255" t="s">
        <v>479</v>
      </c>
      <c r="C18" s="261" t="s">
        <v>480</v>
      </c>
      <c r="D18" s="256" t="s">
        <v>266</v>
      </c>
      <c r="E18" s="257">
        <v>5</v>
      </c>
      <c r="F18" s="258"/>
      <c r="G18" s="259">
        <f>ROUND(E18*F18,2)</f>
        <v>0</v>
      </c>
      <c r="H18" s="258"/>
      <c r="I18" s="259">
        <f>ROUND(E18*H18,2)</f>
        <v>0</v>
      </c>
      <c r="J18" s="258"/>
      <c r="K18" s="259">
        <f>ROUND(E18*J18,2)</f>
        <v>0</v>
      </c>
      <c r="L18" s="259">
        <v>21</v>
      </c>
      <c r="M18" s="259">
        <f>G18*(1+L18/100)</f>
        <v>0</v>
      </c>
      <c r="N18" s="257">
        <v>0</v>
      </c>
      <c r="O18" s="257">
        <f>ROUND(E18*N18,2)</f>
        <v>0</v>
      </c>
      <c r="P18" s="257">
        <v>4.0000000000000001E-3</v>
      </c>
      <c r="Q18" s="257">
        <f>ROUND(E18*P18,2)</f>
        <v>0.02</v>
      </c>
      <c r="R18" s="259" t="s">
        <v>481</v>
      </c>
      <c r="S18" s="259" t="s">
        <v>153</v>
      </c>
      <c r="T18" s="260" t="s">
        <v>153</v>
      </c>
      <c r="U18" s="220">
        <v>0.27500000000000002</v>
      </c>
      <c r="V18" s="220">
        <f>ROUND(E18*U18,2)</f>
        <v>1.38</v>
      </c>
      <c r="W18" s="220"/>
      <c r="X18" s="220" t="s">
        <v>184</v>
      </c>
      <c r="Y18" s="220" t="s">
        <v>156</v>
      </c>
      <c r="Z18" s="210"/>
      <c r="AA18" s="210"/>
      <c r="AB18" s="210"/>
      <c r="AC18" s="210"/>
      <c r="AD18" s="210"/>
      <c r="AE18" s="210"/>
      <c r="AF18" s="210"/>
      <c r="AG18" s="210" t="s">
        <v>185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29">
        <v>4</v>
      </c>
      <c r="B19" s="230" t="s">
        <v>482</v>
      </c>
      <c r="C19" s="239" t="s">
        <v>483</v>
      </c>
      <c r="D19" s="231" t="s">
        <v>195</v>
      </c>
      <c r="E19" s="232">
        <v>53.762500000000003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1.5E-3</v>
      </c>
      <c r="Q19" s="232">
        <f>ROUND(E19*P19,2)</f>
        <v>0.08</v>
      </c>
      <c r="R19" s="234" t="s">
        <v>365</v>
      </c>
      <c r="S19" s="234" t="s">
        <v>153</v>
      </c>
      <c r="T19" s="235" t="s">
        <v>153</v>
      </c>
      <c r="U19" s="220">
        <v>8.1000000000000003E-2</v>
      </c>
      <c r="V19" s="220">
        <f>ROUND(E19*U19,2)</f>
        <v>4.3499999999999996</v>
      </c>
      <c r="W19" s="220"/>
      <c r="X19" s="220" t="s">
        <v>184</v>
      </c>
      <c r="Y19" s="220" t="s">
        <v>156</v>
      </c>
      <c r="Z19" s="210"/>
      <c r="AA19" s="210"/>
      <c r="AB19" s="210"/>
      <c r="AC19" s="210"/>
      <c r="AD19" s="210"/>
      <c r="AE19" s="210"/>
      <c r="AF19" s="210"/>
      <c r="AG19" s="210" t="s">
        <v>185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1" t="s">
        <v>484</v>
      </c>
      <c r="D20" s="244"/>
      <c r="E20" s="245">
        <v>53.762500000000003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189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29">
        <v>5</v>
      </c>
      <c r="B21" s="230" t="s">
        <v>485</v>
      </c>
      <c r="C21" s="239" t="s">
        <v>486</v>
      </c>
      <c r="D21" s="231" t="s">
        <v>195</v>
      </c>
      <c r="E21" s="232">
        <v>31.337499999999999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3.5999999999999999E-3</v>
      </c>
      <c r="Q21" s="232">
        <f>ROUND(E21*P21,2)</f>
        <v>0.11</v>
      </c>
      <c r="R21" s="234" t="s">
        <v>365</v>
      </c>
      <c r="S21" s="234" t="s">
        <v>153</v>
      </c>
      <c r="T21" s="235" t="s">
        <v>153</v>
      </c>
      <c r="U21" s="220">
        <v>0.11700000000000001</v>
      </c>
      <c r="V21" s="220">
        <f>ROUND(E21*U21,2)</f>
        <v>3.67</v>
      </c>
      <c r="W21" s="220"/>
      <c r="X21" s="220" t="s">
        <v>184</v>
      </c>
      <c r="Y21" s="220" t="s">
        <v>156</v>
      </c>
      <c r="Z21" s="210"/>
      <c r="AA21" s="210"/>
      <c r="AB21" s="210"/>
      <c r="AC21" s="210"/>
      <c r="AD21" s="210"/>
      <c r="AE21" s="210"/>
      <c r="AF21" s="210"/>
      <c r="AG21" s="210" t="s">
        <v>185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51" t="s">
        <v>487</v>
      </c>
      <c r="D22" s="244"/>
      <c r="E22" s="245">
        <v>31.337499999999999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189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54">
        <v>6</v>
      </c>
      <c r="B23" s="255" t="s">
        <v>488</v>
      </c>
      <c r="C23" s="261" t="s">
        <v>489</v>
      </c>
      <c r="D23" s="256" t="s">
        <v>266</v>
      </c>
      <c r="E23" s="257">
        <v>20</v>
      </c>
      <c r="F23" s="258"/>
      <c r="G23" s="259">
        <f>ROUND(E23*F23,2)</f>
        <v>0</v>
      </c>
      <c r="H23" s="258"/>
      <c r="I23" s="259">
        <f>ROUND(E23*H23,2)</f>
        <v>0</v>
      </c>
      <c r="J23" s="258"/>
      <c r="K23" s="259">
        <f>ROUND(E23*J23,2)</f>
        <v>0</v>
      </c>
      <c r="L23" s="259">
        <v>21</v>
      </c>
      <c r="M23" s="259">
        <f>G23*(1+L23/100)</f>
        <v>0</v>
      </c>
      <c r="N23" s="257">
        <v>1.2999999999999999E-4</v>
      </c>
      <c r="O23" s="257">
        <f>ROUND(E23*N23,2)</f>
        <v>0</v>
      </c>
      <c r="P23" s="257">
        <v>1.1000000000000001E-3</v>
      </c>
      <c r="Q23" s="257">
        <f>ROUND(E23*P23,2)</f>
        <v>0.02</v>
      </c>
      <c r="R23" s="259" t="s">
        <v>365</v>
      </c>
      <c r="S23" s="259" t="s">
        <v>153</v>
      </c>
      <c r="T23" s="260" t="s">
        <v>153</v>
      </c>
      <c r="U23" s="220">
        <v>0.22900000000000001</v>
      </c>
      <c r="V23" s="220">
        <f>ROUND(E23*U23,2)</f>
        <v>4.58</v>
      </c>
      <c r="W23" s="220"/>
      <c r="X23" s="220" t="s">
        <v>184</v>
      </c>
      <c r="Y23" s="220" t="s">
        <v>156</v>
      </c>
      <c r="Z23" s="210"/>
      <c r="AA23" s="210"/>
      <c r="AB23" s="210"/>
      <c r="AC23" s="210"/>
      <c r="AD23" s="210"/>
      <c r="AE23" s="210"/>
      <c r="AF23" s="210"/>
      <c r="AG23" s="210" t="s">
        <v>185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54">
        <v>7</v>
      </c>
      <c r="B24" s="255" t="s">
        <v>490</v>
      </c>
      <c r="C24" s="261" t="s">
        <v>491</v>
      </c>
      <c r="D24" s="256" t="s">
        <v>266</v>
      </c>
      <c r="E24" s="257">
        <v>5</v>
      </c>
      <c r="F24" s="258"/>
      <c r="G24" s="259">
        <f>ROUND(E24*F24,2)</f>
        <v>0</v>
      </c>
      <c r="H24" s="258"/>
      <c r="I24" s="259">
        <f>ROUND(E24*H24,2)</f>
        <v>0</v>
      </c>
      <c r="J24" s="258"/>
      <c r="K24" s="259">
        <f>ROUND(E24*J24,2)</f>
        <v>0</v>
      </c>
      <c r="L24" s="259">
        <v>21</v>
      </c>
      <c r="M24" s="259">
        <f>G24*(1+L24/100)</f>
        <v>0</v>
      </c>
      <c r="N24" s="257">
        <v>0</v>
      </c>
      <c r="O24" s="257">
        <f>ROUND(E24*N24,2)</f>
        <v>0</v>
      </c>
      <c r="P24" s="257">
        <v>0</v>
      </c>
      <c r="Q24" s="257">
        <f>ROUND(E24*P24,2)</f>
        <v>0</v>
      </c>
      <c r="R24" s="259"/>
      <c r="S24" s="259" t="s">
        <v>153</v>
      </c>
      <c r="T24" s="260" t="s">
        <v>153</v>
      </c>
      <c r="U24" s="220">
        <v>0.17599999999999999</v>
      </c>
      <c r="V24" s="220">
        <f>ROUND(E24*U24,2)</f>
        <v>0.88</v>
      </c>
      <c r="W24" s="220"/>
      <c r="X24" s="220" t="s">
        <v>184</v>
      </c>
      <c r="Y24" s="220" t="s">
        <v>156</v>
      </c>
      <c r="Z24" s="210"/>
      <c r="AA24" s="210"/>
      <c r="AB24" s="210"/>
      <c r="AC24" s="210"/>
      <c r="AD24" s="210"/>
      <c r="AE24" s="210"/>
      <c r="AF24" s="210"/>
      <c r="AG24" s="210" t="s">
        <v>185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29">
        <v>8</v>
      </c>
      <c r="B25" s="230" t="s">
        <v>492</v>
      </c>
      <c r="C25" s="239" t="s">
        <v>493</v>
      </c>
      <c r="D25" s="231" t="s">
        <v>266</v>
      </c>
      <c r="E25" s="232">
        <v>25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</v>
      </c>
      <c r="O25" s="232">
        <f>ROUND(E25*N25,2)</f>
        <v>0</v>
      </c>
      <c r="P25" s="232">
        <v>2.7560000000000001E-2</v>
      </c>
      <c r="Q25" s="232">
        <f>ROUND(E25*P25,2)</f>
        <v>0.69</v>
      </c>
      <c r="R25" s="234"/>
      <c r="S25" s="234" t="s">
        <v>357</v>
      </c>
      <c r="T25" s="235" t="s">
        <v>154</v>
      </c>
      <c r="U25" s="220">
        <v>0.372</v>
      </c>
      <c r="V25" s="220">
        <f>ROUND(E25*U25,2)</f>
        <v>9.3000000000000007</v>
      </c>
      <c r="W25" s="220"/>
      <c r="X25" s="220" t="s">
        <v>184</v>
      </c>
      <c r="Y25" s="220" t="s">
        <v>156</v>
      </c>
      <c r="Z25" s="210"/>
      <c r="AA25" s="210"/>
      <c r="AB25" s="210"/>
      <c r="AC25" s="210"/>
      <c r="AD25" s="210"/>
      <c r="AE25" s="210"/>
      <c r="AF25" s="210"/>
      <c r="AG25" s="210" t="s">
        <v>185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51" t="s">
        <v>494</v>
      </c>
      <c r="D26" s="244"/>
      <c r="E26" s="245">
        <v>25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189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54">
        <v>9</v>
      </c>
      <c r="B27" s="255" t="s">
        <v>495</v>
      </c>
      <c r="C27" s="261" t="s">
        <v>496</v>
      </c>
      <c r="D27" s="256" t="s">
        <v>266</v>
      </c>
      <c r="E27" s="257">
        <v>40</v>
      </c>
      <c r="F27" s="258"/>
      <c r="G27" s="259">
        <f>ROUND(E27*F27,2)</f>
        <v>0</v>
      </c>
      <c r="H27" s="258"/>
      <c r="I27" s="259">
        <f>ROUND(E27*H27,2)</f>
        <v>0</v>
      </c>
      <c r="J27" s="258"/>
      <c r="K27" s="259">
        <f>ROUND(E27*J27,2)</f>
        <v>0</v>
      </c>
      <c r="L27" s="259">
        <v>21</v>
      </c>
      <c r="M27" s="259">
        <f>G27*(1+L27/100)</f>
        <v>0</v>
      </c>
      <c r="N27" s="257">
        <v>0</v>
      </c>
      <c r="O27" s="257">
        <f>ROUND(E27*N27,2)</f>
        <v>0</v>
      </c>
      <c r="P27" s="257">
        <v>2.2499999999999998E-3</v>
      </c>
      <c r="Q27" s="257">
        <f>ROUND(E27*P27,2)</f>
        <v>0.09</v>
      </c>
      <c r="R27" s="259"/>
      <c r="S27" s="259" t="s">
        <v>357</v>
      </c>
      <c r="T27" s="260" t="s">
        <v>154</v>
      </c>
      <c r="U27" s="220">
        <v>0.40699999999999997</v>
      </c>
      <c r="V27" s="220">
        <f>ROUND(E27*U27,2)</f>
        <v>16.28</v>
      </c>
      <c r="W27" s="220"/>
      <c r="X27" s="220" t="s">
        <v>184</v>
      </c>
      <c r="Y27" s="220" t="s">
        <v>156</v>
      </c>
      <c r="Z27" s="210"/>
      <c r="AA27" s="210"/>
      <c r="AB27" s="210"/>
      <c r="AC27" s="210"/>
      <c r="AD27" s="210"/>
      <c r="AE27" s="210"/>
      <c r="AF27" s="210"/>
      <c r="AG27" s="210" t="s">
        <v>185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">
      <c r="A28" s="222" t="s">
        <v>148</v>
      </c>
      <c r="B28" s="223" t="s">
        <v>114</v>
      </c>
      <c r="C28" s="238" t="s">
        <v>115</v>
      </c>
      <c r="D28" s="224"/>
      <c r="E28" s="225"/>
      <c r="F28" s="226"/>
      <c r="G28" s="226">
        <f>SUMIF(AG29:AG29,"&lt;&gt;NOR",G29:G29)</f>
        <v>0</v>
      </c>
      <c r="H28" s="226"/>
      <c r="I28" s="226">
        <f>SUM(I29:I29)</f>
        <v>0</v>
      </c>
      <c r="J28" s="226"/>
      <c r="K28" s="226">
        <f>SUM(K29:K29)</f>
        <v>0</v>
      </c>
      <c r="L28" s="226"/>
      <c r="M28" s="226">
        <f>SUM(M29:M29)</f>
        <v>0</v>
      </c>
      <c r="N28" s="225"/>
      <c r="O28" s="225">
        <f>SUM(O29:O29)</f>
        <v>0</v>
      </c>
      <c r="P28" s="225"/>
      <c r="Q28" s="225">
        <f>SUM(Q29:Q29)</f>
        <v>0</v>
      </c>
      <c r="R28" s="226"/>
      <c r="S28" s="226"/>
      <c r="T28" s="227"/>
      <c r="U28" s="221"/>
      <c r="V28" s="221">
        <f>SUM(V29:V29)</f>
        <v>0</v>
      </c>
      <c r="W28" s="221"/>
      <c r="X28" s="221"/>
      <c r="Y28" s="221"/>
      <c r="AG28" t="s">
        <v>149</v>
      </c>
    </row>
    <row r="29" spans="1:60" outlineLevel="1" x14ac:dyDescent="0.2">
      <c r="A29" s="254">
        <v>10</v>
      </c>
      <c r="B29" s="255" t="s">
        <v>497</v>
      </c>
      <c r="C29" s="261" t="s">
        <v>498</v>
      </c>
      <c r="D29" s="256" t="s">
        <v>288</v>
      </c>
      <c r="E29" s="257">
        <v>1.04118</v>
      </c>
      <c r="F29" s="258"/>
      <c r="G29" s="259">
        <f>ROUND(E29*F29,2)</f>
        <v>0</v>
      </c>
      <c r="H29" s="258"/>
      <c r="I29" s="259">
        <f>ROUND(E29*H29,2)</f>
        <v>0</v>
      </c>
      <c r="J29" s="258"/>
      <c r="K29" s="259">
        <f>ROUND(E29*J29,2)</f>
        <v>0</v>
      </c>
      <c r="L29" s="259">
        <v>21</v>
      </c>
      <c r="M29" s="259">
        <f>G29*(1+L29/100)</f>
        <v>0</v>
      </c>
      <c r="N29" s="257">
        <v>0</v>
      </c>
      <c r="O29" s="257">
        <f>ROUND(E29*N29,2)</f>
        <v>0</v>
      </c>
      <c r="P29" s="257">
        <v>0</v>
      </c>
      <c r="Q29" s="257">
        <f>ROUND(E29*P29,2)</f>
        <v>0</v>
      </c>
      <c r="R29" s="259" t="s">
        <v>255</v>
      </c>
      <c r="S29" s="259" t="s">
        <v>153</v>
      </c>
      <c r="T29" s="260" t="s">
        <v>153</v>
      </c>
      <c r="U29" s="220">
        <v>0</v>
      </c>
      <c r="V29" s="220">
        <f>ROUND(E29*U29,2)</f>
        <v>0</v>
      </c>
      <c r="W29" s="220"/>
      <c r="X29" s="220" t="s">
        <v>184</v>
      </c>
      <c r="Y29" s="220" t="s">
        <v>156</v>
      </c>
      <c r="Z29" s="210"/>
      <c r="AA29" s="210"/>
      <c r="AB29" s="210"/>
      <c r="AC29" s="210"/>
      <c r="AD29" s="210"/>
      <c r="AE29" s="210"/>
      <c r="AF29" s="210"/>
      <c r="AG29" s="210" t="s">
        <v>499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">
      <c r="A30" s="222" t="s">
        <v>148</v>
      </c>
      <c r="B30" s="223" t="s">
        <v>80</v>
      </c>
      <c r="C30" s="238" t="s">
        <v>81</v>
      </c>
      <c r="D30" s="224"/>
      <c r="E30" s="225"/>
      <c r="F30" s="226"/>
      <c r="G30" s="226">
        <f>SUMIF(AG31:AG31,"&lt;&gt;NOR",G31:G31)</f>
        <v>0</v>
      </c>
      <c r="H30" s="226"/>
      <c r="I30" s="226">
        <f>SUM(I31:I31)</f>
        <v>0</v>
      </c>
      <c r="J30" s="226"/>
      <c r="K30" s="226">
        <f>SUM(K31:K31)</f>
        <v>0</v>
      </c>
      <c r="L30" s="226"/>
      <c r="M30" s="226">
        <f>SUM(M31:M31)</f>
        <v>0</v>
      </c>
      <c r="N30" s="225"/>
      <c r="O30" s="225">
        <f>SUM(O31:O31)</f>
        <v>0</v>
      </c>
      <c r="P30" s="225"/>
      <c r="Q30" s="225">
        <f>SUM(Q31:Q31)</f>
        <v>0</v>
      </c>
      <c r="R30" s="226"/>
      <c r="S30" s="226"/>
      <c r="T30" s="227"/>
      <c r="U30" s="221"/>
      <c r="V30" s="221">
        <f>SUM(V31:V31)</f>
        <v>0</v>
      </c>
      <c r="W30" s="221"/>
      <c r="X30" s="221"/>
      <c r="Y30" s="221"/>
      <c r="AG30" t="s">
        <v>149</v>
      </c>
    </row>
    <row r="31" spans="1:60" outlineLevel="1" x14ac:dyDescent="0.2">
      <c r="A31" s="254">
        <v>11</v>
      </c>
      <c r="B31" s="255" t="s">
        <v>500</v>
      </c>
      <c r="C31" s="261" t="s">
        <v>501</v>
      </c>
      <c r="D31" s="256" t="s">
        <v>502</v>
      </c>
      <c r="E31" s="257">
        <v>32</v>
      </c>
      <c r="F31" s="258"/>
      <c r="G31" s="259">
        <f>ROUND(E31*F31,2)</f>
        <v>0</v>
      </c>
      <c r="H31" s="258"/>
      <c r="I31" s="259">
        <f>ROUND(E31*H31,2)</f>
        <v>0</v>
      </c>
      <c r="J31" s="258"/>
      <c r="K31" s="259">
        <f>ROUND(E31*J31,2)</f>
        <v>0</v>
      </c>
      <c r="L31" s="259">
        <v>21</v>
      </c>
      <c r="M31" s="259">
        <f>G31*(1+L31/100)</f>
        <v>0</v>
      </c>
      <c r="N31" s="257">
        <v>0</v>
      </c>
      <c r="O31" s="257">
        <f>ROUND(E31*N31,2)</f>
        <v>0</v>
      </c>
      <c r="P31" s="257">
        <v>0</v>
      </c>
      <c r="Q31" s="257">
        <f>ROUND(E31*P31,2)</f>
        <v>0</v>
      </c>
      <c r="R31" s="259"/>
      <c r="S31" s="259" t="s">
        <v>357</v>
      </c>
      <c r="T31" s="260" t="s">
        <v>154</v>
      </c>
      <c r="U31" s="220">
        <v>0</v>
      </c>
      <c r="V31" s="220">
        <f>ROUND(E31*U31,2)</f>
        <v>0</v>
      </c>
      <c r="W31" s="220"/>
      <c r="X31" s="220" t="s">
        <v>184</v>
      </c>
      <c r="Y31" s="220" t="s">
        <v>156</v>
      </c>
      <c r="Z31" s="210"/>
      <c r="AA31" s="210"/>
      <c r="AB31" s="210"/>
      <c r="AC31" s="210"/>
      <c r="AD31" s="210"/>
      <c r="AE31" s="210"/>
      <c r="AF31" s="210"/>
      <c r="AG31" s="210" t="s">
        <v>366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">
      <c r="A32" s="222" t="s">
        <v>148</v>
      </c>
      <c r="B32" s="223" t="s">
        <v>86</v>
      </c>
      <c r="C32" s="238" t="s">
        <v>87</v>
      </c>
      <c r="D32" s="224"/>
      <c r="E32" s="225"/>
      <c r="F32" s="226"/>
      <c r="G32" s="226">
        <f>SUMIF(AG33:AG43,"&lt;&gt;NOR",G33:G43)</f>
        <v>0</v>
      </c>
      <c r="H32" s="226"/>
      <c r="I32" s="226">
        <f>SUM(I33:I43)</f>
        <v>0</v>
      </c>
      <c r="J32" s="226"/>
      <c r="K32" s="226">
        <f>SUM(K33:K43)</f>
        <v>0</v>
      </c>
      <c r="L32" s="226"/>
      <c r="M32" s="226">
        <f>SUM(M33:M43)</f>
        <v>0</v>
      </c>
      <c r="N32" s="225"/>
      <c r="O32" s="225">
        <f>SUM(O33:O43)</f>
        <v>0.03</v>
      </c>
      <c r="P32" s="225"/>
      <c r="Q32" s="225">
        <f>SUM(Q33:Q43)</f>
        <v>1.9700000000000002</v>
      </c>
      <c r="R32" s="226"/>
      <c r="S32" s="226"/>
      <c r="T32" s="227"/>
      <c r="U32" s="221"/>
      <c r="V32" s="221">
        <f>SUM(V33:V43)</f>
        <v>24.34</v>
      </c>
      <c r="W32" s="221"/>
      <c r="X32" s="221"/>
      <c r="Y32" s="221"/>
      <c r="AG32" t="s">
        <v>149</v>
      </c>
    </row>
    <row r="33" spans="1:60" ht="22.5" outlineLevel="1" x14ac:dyDescent="0.2">
      <c r="A33" s="229">
        <v>12</v>
      </c>
      <c r="B33" s="230" t="s">
        <v>503</v>
      </c>
      <c r="C33" s="239" t="s">
        <v>504</v>
      </c>
      <c r="D33" s="231" t="s">
        <v>266</v>
      </c>
      <c r="E33" s="232">
        <v>5</v>
      </c>
      <c r="F33" s="233"/>
      <c r="G33" s="234">
        <f>ROUND(E33*F33,2)</f>
        <v>0</v>
      </c>
      <c r="H33" s="233"/>
      <c r="I33" s="234">
        <f>ROUND(E33*H33,2)</f>
        <v>0</v>
      </c>
      <c r="J33" s="233"/>
      <c r="K33" s="234">
        <f>ROUND(E33*J33,2)</f>
        <v>0</v>
      </c>
      <c r="L33" s="234">
        <v>21</v>
      </c>
      <c r="M33" s="234">
        <f>G33*(1+L33/100)</f>
        <v>0</v>
      </c>
      <c r="N33" s="232">
        <v>1.33E-3</v>
      </c>
      <c r="O33" s="232">
        <f>ROUND(E33*N33,2)</f>
        <v>0.01</v>
      </c>
      <c r="P33" s="232">
        <v>7.3999999999999996E-2</v>
      </c>
      <c r="Q33" s="232">
        <f>ROUND(E33*P33,2)</f>
        <v>0.37</v>
      </c>
      <c r="R33" s="234" t="s">
        <v>255</v>
      </c>
      <c r="S33" s="234" t="s">
        <v>153</v>
      </c>
      <c r="T33" s="235" t="s">
        <v>153</v>
      </c>
      <c r="U33" s="220">
        <v>0.79600000000000004</v>
      </c>
      <c r="V33" s="220">
        <f>ROUND(E33*U33,2)</f>
        <v>3.98</v>
      </c>
      <c r="W33" s="220"/>
      <c r="X33" s="220" t="s">
        <v>184</v>
      </c>
      <c r="Y33" s="220" t="s">
        <v>156</v>
      </c>
      <c r="Z33" s="210"/>
      <c r="AA33" s="210"/>
      <c r="AB33" s="210"/>
      <c r="AC33" s="210"/>
      <c r="AD33" s="210"/>
      <c r="AE33" s="210"/>
      <c r="AF33" s="210"/>
      <c r="AG33" s="210" t="s">
        <v>185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0" t="s">
        <v>505</v>
      </c>
      <c r="D34" s="248"/>
      <c r="E34" s="248"/>
      <c r="F34" s="248"/>
      <c r="G34" s="248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187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52" t="s">
        <v>506</v>
      </c>
      <c r="D35" s="249"/>
      <c r="E35" s="249"/>
      <c r="F35" s="249"/>
      <c r="G35" s="249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159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51" t="s">
        <v>507</v>
      </c>
      <c r="D36" s="244"/>
      <c r="E36" s="245">
        <v>5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189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29">
        <v>13</v>
      </c>
      <c r="B37" s="230" t="s">
        <v>508</v>
      </c>
      <c r="C37" s="239" t="s">
        <v>509</v>
      </c>
      <c r="D37" s="231" t="s">
        <v>266</v>
      </c>
      <c r="E37" s="232">
        <v>10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2">
        <v>3.4000000000000002E-4</v>
      </c>
      <c r="O37" s="232">
        <f>ROUND(E37*N37,2)</f>
        <v>0</v>
      </c>
      <c r="P37" s="232">
        <v>6.9000000000000006E-2</v>
      </c>
      <c r="Q37" s="232">
        <f>ROUND(E37*P37,2)</f>
        <v>0.69</v>
      </c>
      <c r="R37" s="234" t="s">
        <v>255</v>
      </c>
      <c r="S37" s="234" t="s">
        <v>153</v>
      </c>
      <c r="T37" s="235" t="s">
        <v>153</v>
      </c>
      <c r="U37" s="220">
        <v>0.21299999999999999</v>
      </c>
      <c r="V37" s="220">
        <f>ROUND(E37*U37,2)</f>
        <v>2.13</v>
      </c>
      <c r="W37" s="220"/>
      <c r="X37" s="220" t="s">
        <v>184</v>
      </c>
      <c r="Y37" s="220" t="s">
        <v>156</v>
      </c>
      <c r="Z37" s="210"/>
      <c r="AA37" s="210"/>
      <c r="AB37" s="210"/>
      <c r="AC37" s="210"/>
      <c r="AD37" s="210"/>
      <c r="AE37" s="210"/>
      <c r="AF37" s="210"/>
      <c r="AG37" s="210" t="s">
        <v>185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50" t="s">
        <v>505</v>
      </c>
      <c r="D38" s="248"/>
      <c r="E38" s="248"/>
      <c r="F38" s="248"/>
      <c r="G38" s="248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187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52" t="s">
        <v>506</v>
      </c>
      <c r="D39" s="249"/>
      <c r="E39" s="249"/>
      <c r="F39" s="249"/>
      <c r="G39" s="249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159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51" t="s">
        <v>510</v>
      </c>
      <c r="D40" s="244"/>
      <c r="E40" s="245">
        <v>10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189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29">
        <v>14</v>
      </c>
      <c r="B41" s="230" t="s">
        <v>511</v>
      </c>
      <c r="C41" s="239" t="s">
        <v>512</v>
      </c>
      <c r="D41" s="231" t="s">
        <v>195</v>
      </c>
      <c r="E41" s="232">
        <v>47.725000000000001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4.8999999999999998E-4</v>
      </c>
      <c r="O41" s="232">
        <f>ROUND(E41*N41,2)</f>
        <v>0.02</v>
      </c>
      <c r="P41" s="232">
        <v>1.9E-2</v>
      </c>
      <c r="Q41" s="232">
        <f>ROUND(E41*P41,2)</f>
        <v>0.91</v>
      </c>
      <c r="R41" s="234" t="s">
        <v>255</v>
      </c>
      <c r="S41" s="234" t="s">
        <v>153</v>
      </c>
      <c r="T41" s="235" t="s">
        <v>153</v>
      </c>
      <c r="U41" s="220">
        <v>0.38200000000000001</v>
      </c>
      <c r="V41" s="220">
        <f>ROUND(E41*U41,2)</f>
        <v>18.23</v>
      </c>
      <c r="W41" s="220"/>
      <c r="X41" s="220" t="s">
        <v>184</v>
      </c>
      <c r="Y41" s="220" t="s">
        <v>156</v>
      </c>
      <c r="Z41" s="210"/>
      <c r="AA41" s="210"/>
      <c r="AB41" s="210"/>
      <c r="AC41" s="210"/>
      <c r="AD41" s="210"/>
      <c r="AE41" s="210"/>
      <c r="AF41" s="210"/>
      <c r="AG41" s="210" t="s">
        <v>185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40" t="s">
        <v>506</v>
      </c>
      <c r="D42" s="237"/>
      <c r="E42" s="237"/>
      <c r="F42" s="237"/>
      <c r="G42" s="237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159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51" t="s">
        <v>513</v>
      </c>
      <c r="D43" s="244"/>
      <c r="E43" s="245">
        <v>47.725000000000001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189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">
      <c r="A44" s="222" t="s">
        <v>148</v>
      </c>
      <c r="B44" s="223" t="s">
        <v>114</v>
      </c>
      <c r="C44" s="238" t="s">
        <v>115</v>
      </c>
      <c r="D44" s="224"/>
      <c r="E44" s="225"/>
      <c r="F44" s="226"/>
      <c r="G44" s="226">
        <f>SUMIF(AG45:AG51,"&lt;&gt;NOR",G45:G51)</f>
        <v>0</v>
      </c>
      <c r="H44" s="226"/>
      <c r="I44" s="226">
        <f>SUM(I45:I51)</f>
        <v>0</v>
      </c>
      <c r="J44" s="226"/>
      <c r="K44" s="226">
        <f>SUM(K45:K51)</f>
        <v>0</v>
      </c>
      <c r="L44" s="226"/>
      <c r="M44" s="226">
        <f>SUM(M45:M51)</f>
        <v>0</v>
      </c>
      <c r="N44" s="225"/>
      <c r="O44" s="225">
        <f>SUM(O45:O51)</f>
        <v>0</v>
      </c>
      <c r="P44" s="225"/>
      <c r="Q44" s="225">
        <f>SUM(Q45:Q51)</f>
        <v>0</v>
      </c>
      <c r="R44" s="226"/>
      <c r="S44" s="226"/>
      <c r="T44" s="227"/>
      <c r="U44" s="221"/>
      <c r="V44" s="221">
        <f>SUM(V45:V51)</f>
        <v>3.9</v>
      </c>
      <c r="W44" s="221"/>
      <c r="X44" s="221"/>
      <c r="Y44" s="221"/>
      <c r="AG44" t="s">
        <v>149</v>
      </c>
    </row>
    <row r="45" spans="1:60" outlineLevel="1" x14ac:dyDescent="0.2">
      <c r="A45" s="254">
        <v>15</v>
      </c>
      <c r="B45" s="255" t="s">
        <v>514</v>
      </c>
      <c r="C45" s="261" t="s">
        <v>515</v>
      </c>
      <c r="D45" s="256" t="s">
        <v>288</v>
      </c>
      <c r="E45" s="257">
        <v>1.96678</v>
      </c>
      <c r="F45" s="258"/>
      <c r="G45" s="259">
        <f>ROUND(E45*F45,2)</f>
        <v>0</v>
      </c>
      <c r="H45" s="258"/>
      <c r="I45" s="259">
        <f>ROUND(E45*H45,2)</f>
        <v>0</v>
      </c>
      <c r="J45" s="258"/>
      <c r="K45" s="259">
        <f>ROUND(E45*J45,2)</f>
        <v>0</v>
      </c>
      <c r="L45" s="259">
        <v>21</v>
      </c>
      <c r="M45" s="259">
        <f>G45*(1+L45/100)</f>
        <v>0</v>
      </c>
      <c r="N45" s="257">
        <v>0</v>
      </c>
      <c r="O45" s="257">
        <f>ROUND(E45*N45,2)</f>
        <v>0</v>
      </c>
      <c r="P45" s="257">
        <v>0</v>
      </c>
      <c r="Q45" s="257">
        <f>ROUND(E45*P45,2)</f>
        <v>0</v>
      </c>
      <c r="R45" s="259" t="s">
        <v>255</v>
      </c>
      <c r="S45" s="259" t="s">
        <v>153</v>
      </c>
      <c r="T45" s="260" t="s">
        <v>153</v>
      </c>
      <c r="U45" s="220">
        <v>0.55000000000000004</v>
      </c>
      <c r="V45" s="220">
        <f>ROUND(E45*U45,2)</f>
        <v>1.08</v>
      </c>
      <c r="W45" s="220"/>
      <c r="X45" s="220" t="s">
        <v>184</v>
      </c>
      <c r="Y45" s="220" t="s">
        <v>156</v>
      </c>
      <c r="Z45" s="210"/>
      <c r="AA45" s="210"/>
      <c r="AB45" s="210"/>
      <c r="AC45" s="210"/>
      <c r="AD45" s="210"/>
      <c r="AE45" s="210"/>
      <c r="AF45" s="210"/>
      <c r="AG45" s="210" t="s">
        <v>366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29">
        <v>16</v>
      </c>
      <c r="B46" s="230" t="s">
        <v>459</v>
      </c>
      <c r="C46" s="239" t="s">
        <v>460</v>
      </c>
      <c r="D46" s="231" t="s">
        <v>288</v>
      </c>
      <c r="E46" s="232">
        <v>1.96678</v>
      </c>
      <c r="F46" s="233"/>
      <c r="G46" s="234">
        <f>ROUND(E46*F46,2)</f>
        <v>0</v>
      </c>
      <c r="H46" s="233"/>
      <c r="I46" s="234">
        <f>ROUND(E46*H46,2)</f>
        <v>0</v>
      </c>
      <c r="J46" s="233"/>
      <c r="K46" s="234">
        <f>ROUND(E46*J46,2)</f>
        <v>0</v>
      </c>
      <c r="L46" s="234">
        <v>21</v>
      </c>
      <c r="M46" s="234">
        <f>G46*(1+L46/100)</f>
        <v>0</v>
      </c>
      <c r="N46" s="232">
        <v>0</v>
      </c>
      <c r="O46" s="232">
        <f>ROUND(E46*N46,2)</f>
        <v>0</v>
      </c>
      <c r="P46" s="232">
        <v>0</v>
      </c>
      <c r="Q46" s="232">
        <f>ROUND(E46*P46,2)</f>
        <v>0</v>
      </c>
      <c r="R46" s="234" t="s">
        <v>255</v>
      </c>
      <c r="S46" s="234" t="s">
        <v>153</v>
      </c>
      <c r="T46" s="235" t="s">
        <v>153</v>
      </c>
      <c r="U46" s="220">
        <v>0.49</v>
      </c>
      <c r="V46" s="220">
        <f>ROUND(E46*U46,2)</f>
        <v>0.96</v>
      </c>
      <c r="W46" s="220"/>
      <c r="X46" s="220" t="s">
        <v>184</v>
      </c>
      <c r="Y46" s="220" t="s">
        <v>156</v>
      </c>
      <c r="Z46" s="210"/>
      <c r="AA46" s="210"/>
      <c r="AB46" s="210"/>
      <c r="AC46" s="210"/>
      <c r="AD46" s="210"/>
      <c r="AE46" s="210"/>
      <c r="AF46" s="210"/>
      <c r="AG46" s="210" t="s">
        <v>366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40" t="s">
        <v>461</v>
      </c>
      <c r="D47" s="237"/>
      <c r="E47" s="237"/>
      <c r="F47" s="237"/>
      <c r="G47" s="237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159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54">
        <v>17</v>
      </c>
      <c r="B48" s="255" t="s">
        <v>465</v>
      </c>
      <c r="C48" s="261" t="s">
        <v>466</v>
      </c>
      <c r="D48" s="256" t="s">
        <v>288</v>
      </c>
      <c r="E48" s="257">
        <v>1.96678</v>
      </c>
      <c r="F48" s="258"/>
      <c r="G48" s="259">
        <f>ROUND(E48*F48,2)</f>
        <v>0</v>
      </c>
      <c r="H48" s="258"/>
      <c r="I48" s="259">
        <f>ROUND(E48*H48,2)</f>
        <v>0</v>
      </c>
      <c r="J48" s="258"/>
      <c r="K48" s="259">
        <f>ROUND(E48*J48,2)</f>
        <v>0</v>
      </c>
      <c r="L48" s="259">
        <v>21</v>
      </c>
      <c r="M48" s="259">
        <f>G48*(1+L48/100)</f>
        <v>0</v>
      </c>
      <c r="N48" s="257">
        <v>0</v>
      </c>
      <c r="O48" s="257">
        <f>ROUND(E48*N48,2)</f>
        <v>0</v>
      </c>
      <c r="P48" s="257">
        <v>0</v>
      </c>
      <c r="Q48" s="257">
        <f>ROUND(E48*P48,2)</f>
        <v>0</v>
      </c>
      <c r="R48" s="259" t="s">
        <v>255</v>
      </c>
      <c r="S48" s="259" t="s">
        <v>153</v>
      </c>
      <c r="T48" s="260" t="s">
        <v>153</v>
      </c>
      <c r="U48" s="220">
        <v>0.94199999999999995</v>
      </c>
      <c r="V48" s="220">
        <f>ROUND(E48*U48,2)</f>
        <v>1.85</v>
      </c>
      <c r="W48" s="220"/>
      <c r="X48" s="220" t="s">
        <v>184</v>
      </c>
      <c r="Y48" s="220" t="s">
        <v>156</v>
      </c>
      <c r="Z48" s="210"/>
      <c r="AA48" s="210"/>
      <c r="AB48" s="210"/>
      <c r="AC48" s="210"/>
      <c r="AD48" s="210"/>
      <c r="AE48" s="210"/>
      <c r="AF48" s="210"/>
      <c r="AG48" s="210" t="s">
        <v>366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54">
        <v>18</v>
      </c>
      <c r="B49" s="255" t="s">
        <v>516</v>
      </c>
      <c r="C49" s="261" t="s">
        <v>517</v>
      </c>
      <c r="D49" s="256" t="s">
        <v>288</v>
      </c>
      <c r="E49" s="257">
        <v>1.96678</v>
      </c>
      <c r="F49" s="258"/>
      <c r="G49" s="259">
        <f>ROUND(E49*F49,2)</f>
        <v>0</v>
      </c>
      <c r="H49" s="258"/>
      <c r="I49" s="259">
        <f>ROUND(E49*H49,2)</f>
        <v>0</v>
      </c>
      <c r="J49" s="258"/>
      <c r="K49" s="259">
        <f>ROUND(E49*J49,2)</f>
        <v>0</v>
      </c>
      <c r="L49" s="259">
        <v>21</v>
      </c>
      <c r="M49" s="259">
        <f>G49*(1+L49/100)</f>
        <v>0</v>
      </c>
      <c r="N49" s="257">
        <v>0</v>
      </c>
      <c r="O49" s="257">
        <f>ROUND(E49*N49,2)</f>
        <v>0</v>
      </c>
      <c r="P49" s="257">
        <v>0</v>
      </c>
      <c r="Q49" s="257">
        <f>ROUND(E49*P49,2)</f>
        <v>0</v>
      </c>
      <c r="R49" s="259" t="s">
        <v>255</v>
      </c>
      <c r="S49" s="259" t="s">
        <v>518</v>
      </c>
      <c r="T49" s="260" t="s">
        <v>518</v>
      </c>
      <c r="U49" s="220">
        <v>0</v>
      </c>
      <c r="V49" s="220">
        <f>ROUND(E49*U49,2)</f>
        <v>0</v>
      </c>
      <c r="W49" s="220"/>
      <c r="X49" s="220" t="s">
        <v>184</v>
      </c>
      <c r="Y49" s="220" t="s">
        <v>156</v>
      </c>
      <c r="Z49" s="210"/>
      <c r="AA49" s="210"/>
      <c r="AB49" s="210"/>
      <c r="AC49" s="210"/>
      <c r="AD49" s="210"/>
      <c r="AE49" s="210"/>
      <c r="AF49" s="210"/>
      <c r="AG49" s="210" t="s">
        <v>366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29">
        <v>19</v>
      </c>
      <c r="B50" s="230" t="s">
        <v>519</v>
      </c>
      <c r="C50" s="239" t="s">
        <v>520</v>
      </c>
      <c r="D50" s="231" t="s">
        <v>288</v>
      </c>
      <c r="E50" s="232">
        <v>1.96678</v>
      </c>
      <c r="F50" s="233"/>
      <c r="G50" s="234">
        <f>ROUND(E50*F50,2)</f>
        <v>0</v>
      </c>
      <c r="H50" s="233"/>
      <c r="I50" s="234">
        <f>ROUND(E50*H50,2)</f>
        <v>0</v>
      </c>
      <c r="J50" s="233"/>
      <c r="K50" s="234">
        <f>ROUND(E50*J50,2)</f>
        <v>0</v>
      </c>
      <c r="L50" s="234">
        <v>21</v>
      </c>
      <c r="M50" s="234">
        <f>G50*(1+L50/100)</f>
        <v>0</v>
      </c>
      <c r="N50" s="232">
        <v>0</v>
      </c>
      <c r="O50" s="232">
        <f>ROUND(E50*N50,2)</f>
        <v>0</v>
      </c>
      <c r="P50" s="232">
        <v>0</v>
      </c>
      <c r="Q50" s="232">
        <f>ROUND(E50*P50,2)</f>
        <v>0</v>
      </c>
      <c r="R50" s="234" t="s">
        <v>521</v>
      </c>
      <c r="S50" s="234" t="s">
        <v>153</v>
      </c>
      <c r="T50" s="235" t="s">
        <v>153</v>
      </c>
      <c r="U50" s="220">
        <v>6.0000000000000001E-3</v>
      </c>
      <c r="V50" s="220">
        <f>ROUND(E50*U50,2)</f>
        <v>0.01</v>
      </c>
      <c r="W50" s="220"/>
      <c r="X50" s="220" t="s">
        <v>184</v>
      </c>
      <c r="Y50" s="220" t="s">
        <v>156</v>
      </c>
      <c r="Z50" s="210"/>
      <c r="AA50" s="210"/>
      <c r="AB50" s="210"/>
      <c r="AC50" s="210"/>
      <c r="AD50" s="210"/>
      <c r="AE50" s="210"/>
      <c r="AF50" s="210"/>
      <c r="AG50" s="210" t="s">
        <v>366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0" t="s">
        <v>522</v>
      </c>
      <c r="D51" s="248"/>
      <c r="E51" s="248"/>
      <c r="F51" s="248"/>
      <c r="G51" s="248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187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222" t="s">
        <v>148</v>
      </c>
      <c r="B52" s="223" t="s">
        <v>94</v>
      </c>
      <c r="C52" s="238" t="s">
        <v>95</v>
      </c>
      <c r="D52" s="224"/>
      <c r="E52" s="225"/>
      <c r="F52" s="226"/>
      <c r="G52" s="226">
        <f>SUMIF(AG53:AG78,"&lt;&gt;NOR",G53:G78)</f>
        <v>0</v>
      </c>
      <c r="H52" s="226"/>
      <c r="I52" s="226">
        <f>SUM(I53:I78)</f>
        <v>0</v>
      </c>
      <c r="J52" s="226"/>
      <c r="K52" s="226">
        <f>SUM(K53:K78)</f>
        <v>0</v>
      </c>
      <c r="L52" s="226"/>
      <c r="M52" s="226">
        <f>SUM(M53:M78)</f>
        <v>0</v>
      </c>
      <c r="N52" s="225"/>
      <c r="O52" s="225">
        <f>SUM(O53:O78)</f>
        <v>0.23</v>
      </c>
      <c r="P52" s="225"/>
      <c r="Q52" s="225">
        <f>SUM(Q53:Q78)</f>
        <v>0</v>
      </c>
      <c r="R52" s="226"/>
      <c r="S52" s="226"/>
      <c r="T52" s="227"/>
      <c r="U52" s="221"/>
      <c r="V52" s="221">
        <f>SUM(V53:V78)</f>
        <v>80.709999999999994</v>
      </c>
      <c r="W52" s="221"/>
      <c r="X52" s="221"/>
      <c r="Y52" s="221"/>
      <c r="AG52" t="s">
        <v>149</v>
      </c>
    </row>
    <row r="53" spans="1:60" outlineLevel="1" x14ac:dyDescent="0.2">
      <c r="A53" s="229">
        <v>20</v>
      </c>
      <c r="B53" s="230" t="s">
        <v>523</v>
      </c>
      <c r="C53" s="239" t="s">
        <v>524</v>
      </c>
      <c r="D53" s="231" t="s">
        <v>266</v>
      </c>
      <c r="E53" s="232">
        <v>5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6.7400000000000003E-3</v>
      </c>
      <c r="O53" s="232">
        <f>ROUND(E53*N53,2)</f>
        <v>0.03</v>
      </c>
      <c r="P53" s="232">
        <v>0</v>
      </c>
      <c r="Q53" s="232">
        <f>ROUND(E53*P53,2)</f>
        <v>0</v>
      </c>
      <c r="R53" s="234" t="s">
        <v>471</v>
      </c>
      <c r="S53" s="234" t="s">
        <v>153</v>
      </c>
      <c r="T53" s="235" t="s">
        <v>153</v>
      </c>
      <c r="U53" s="220">
        <v>0.70899999999999996</v>
      </c>
      <c r="V53" s="220">
        <f>ROUND(E53*U53,2)</f>
        <v>3.55</v>
      </c>
      <c r="W53" s="220"/>
      <c r="X53" s="220" t="s">
        <v>184</v>
      </c>
      <c r="Y53" s="220" t="s">
        <v>156</v>
      </c>
      <c r="Z53" s="210"/>
      <c r="AA53" s="210"/>
      <c r="AB53" s="210"/>
      <c r="AC53" s="210"/>
      <c r="AD53" s="210"/>
      <c r="AE53" s="210"/>
      <c r="AF53" s="210"/>
      <c r="AG53" s="210" t="s">
        <v>499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40" t="s">
        <v>525</v>
      </c>
      <c r="D54" s="237"/>
      <c r="E54" s="237"/>
      <c r="F54" s="237"/>
      <c r="G54" s="237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159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29">
        <v>21</v>
      </c>
      <c r="B55" s="230" t="s">
        <v>526</v>
      </c>
      <c r="C55" s="239" t="s">
        <v>527</v>
      </c>
      <c r="D55" s="231" t="s">
        <v>195</v>
      </c>
      <c r="E55" s="232">
        <v>53.762500000000003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32">
        <v>4.6999999999999999E-4</v>
      </c>
      <c r="O55" s="232">
        <f>ROUND(E55*N55,2)</f>
        <v>0.03</v>
      </c>
      <c r="P55" s="232">
        <v>0</v>
      </c>
      <c r="Q55" s="232">
        <f>ROUND(E55*P55,2)</f>
        <v>0</v>
      </c>
      <c r="R55" s="234" t="s">
        <v>471</v>
      </c>
      <c r="S55" s="234" t="s">
        <v>153</v>
      </c>
      <c r="T55" s="235" t="s">
        <v>153</v>
      </c>
      <c r="U55" s="220">
        <v>0.35899999999999999</v>
      </c>
      <c r="V55" s="220">
        <f>ROUND(E55*U55,2)</f>
        <v>19.3</v>
      </c>
      <c r="W55" s="220"/>
      <c r="X55" s="220" t="s">
        <v>184</v>
      </c>
      <c r="Y55" s="220" t="s">
        <v>156</v>
      </c>
      <c r="Z55" s="210"/>
      <c r="AA55" s="210"/>
      <c r="AB55" s="210"/>
      <c r="AC55" s="210"/>
      <c r="AD55" s="210"/>
      <c r="AE55" s="210"/>
      <c r="AF55" s="210"/>
      <c r="AG55" s="210" t="s">
        <v>185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50" t="s">
        <v>528</v>
      </c>
      <c r="D56" s="248"/>
      <c r="E56" s="248"/>
      <c r="F56" s="248"/>
      <c r="G56" s="248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187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52" t="s">
        <v>529</v>
      </c>
      <c r="D57" s="249"/>
      <c r="E57" s="249"/>
      <c r="F57" s="249"/>
      <c r="G57" s="249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159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51" t="s">
        <v>530</v>
      </c>
      <c r="D58" s="244"/>
      <c r="E58" s="245">
        <v>53.762500000000003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189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29">
        <v>22</v>
      </c>
      <c r="B59" s="230" t="s">
        <v>531</v>
      </c>
      <c r="C59" s="239" t="s">
        <v>532</v>
      </c>
      <c r="D59" s="231" t="s">
        <v>195</v>
      </c>
      <c r="E59" s="232">
        <v>31.337499999999999</v>
      </c>
      <c r="F59" s="233"/>
      <c r="G59" s="234">
        <f>ROUND(E59*F59,2)</f>
        <v>0</v>
      </c>
      <c r="H59" s="233"/>
      <c r="I59" s="234">
        <f>ROUND(E59*H59,2)</f>
        <v>0</v>
      </c>
      <c r="J59" s="233"/>
      <c r="K59" s="234">
        <f>ROUND(E59*J59,2)</f>
        <v>0</v>
      </c>
      <c r="L59" s="234">
        <v>21</v>
      </c>
      <c r="M59" s="234">
        <f>G59*(1+L59/100)</f>
        <v>0</v>
      </c>
      <c r="N59" s="232">
        <v>6.9999999999999999E-4</v>
      </c>
      <c r="O59" s="232">
        <f>ROUND(E59*N59,2)</f>
        <v>0.02</v>
      </c>
      <c r="P59" s="232">
        <v>0</v>
      </c>
      <c r="Q59" s="232">
        <f>ROUND(E59*P59,2)</f>
        <v>0</v>
      </c>
      <c r="R59" s="234" t="s">
        <v>471</v>
      </c>
      <c r="S59" s="234" t="s">
        <v>153</v>
      </c>
      <c r="T59" s="235" t="s">
        <v>153</v>
      </c>
      <c r="U59" s="220">
        <v>0.45200000000000001</v>
      </c>
      <c r="V59" s="220">
        <f>ROUND(E59*U59,2)</f>
        <v>14.16</v>
      </c>
      <c r="W59" s="220"/>
      <c r="X59" s="220" t="s">
        <v>184</v>
      </c>
      <c r="Y59" s="220" t="s">
        <v>156</v>
      </c>
      <c r="Z59" s="210"/>
      <c r="AA59" s="210"/>
      <c r="AB59" s="210"/>
      <c r="AC59" s="210"/>
      <c r="AD59" s="210"/>
      <c r="AE59" s="210"/>
      <c r="AF59" s="210"/>
      <c r="AG59" s="210" t="s">
        <v>185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50" t="s">
        <v>528</v>
      </c>
      <c r="D60" s="248"/>
      <c r="E60" s="248"/>
      <c r="F60" s="248"/>
      <c r="G60" s="248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187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52" t="s">
        <v>529</v>
      </c>
      <c r="D61" s="249"/>
      <c r="E61" s="249"/>
      <c r="F61" s="249"/>
      <c r="G61" s="249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159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51" t="s">
        <v>533</v>
      </c>
      <c r="D62" s="244"/>
      <c r="E62" s="245">
        <v>31.337499999999999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189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29">
        <v>23</v>
      </c>
      <c r="B63" s="230" t="s">
        <v>534</v>
      </c>
      <c r="C63" s="239" t="s">
        <v>535</v>
      </c>
      <c r="D63" s="231" t="s">
        <v>266</v>
      </c>
      <c r="E63" s="232">
        <v>45</v>
      </c>
      <c r="F63" s="233"/>
      <c r="G63" s="234">
        <f>ROUND(E63*F63,2)</f>
        <v>0</v>
      </c>
      <c r="H63" s="233"/>
      <c r="I63" s="234">
        <f>ROUND(E63*H63,2)</f>
        <v>0</v>
      </c>
      <c r="J63" s="233"/>
      <c r="K63" s="234">
        <f>ROUND(E63*J63,2)</f>
        <v>0</v>
      </c>
      <c r="L63" s="234">
        <v>21</v>
      </c>
      <c r="M63" s="234">
        <f>G63*(1+L63/100)</f>
        <v>0</v>
      </c>
      <c r="N63" s="232">
        <v>0</v>
      </c>
      <c r="O63" s="232">
        <f>ROUND(E63*N63,2)</f>
        <v>0</v>
      </c>
      <c r="P63" s="232">
        <v>0</v>
      </c>
      <c r="Q63" s="232">
        <f>ROUND(E63*P63,2)</f>
        <v>0</v>
      </c>
      <c r="R63" s="234" t="s">
        <v>471</v>
      </c>
      <c r="S63" s="234" t="s">
        <v>153</v>
      </c>
      <c r="T63" s="235" t="s">
        <v>153</v>
      </c>
      <c r="U63" s="220">
        <v>0.157</v>
      </c>
      <c r="V63" s="220">
        <f>ROUND(E63*U63,2)</f>
        <v>7.07</v>
      </c>
      <c r="W63" s="220"/>
      <c r="X63" s="220" t="s">
        <v>184</v>
      </c>
      <c r="Y63" s="220" t="s">
        <v>156</v>
      </c>
      <c r="Z63" s="210"/>
      <c r="AA63" s="210"/>
      <c r="AB63" s="210"/>
      <c r="AC63" s="210"/>
      <c r="AD63" s="210"/>
      <c r="AE63" s="210"/>
      <c r="AF63" s="210"/>
      <c r="AG63" s="210" t="s">
        <v>185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50" t="s">
        <v>536</v>
      </c>
      <c r="D64" s="248"/>
      <c r="E64" s="248"/>
      <c r="F64" s="248"/>
      <c r="G64" s="248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187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51" t="s">
        <v>537</v>
      </c>
      <c r="D65" s="244"/>
      <c r="E65" s="245">
        <v>40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189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17"/>
      <c r="B66" s="218"/>
      <c r="C66" s="251" t="s">
        <v>538</v>
      </c>
      <c r="D66" s="244"/>
      <c r="E66" s="245">
        <v>5</v>
      </c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189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29">
        <v>24</v>
      </c>
      <c r="B67" s="230" t="s">
        <v>539</v>
      </c>
      <c r="C67" s="239" t="s">
        <v>540</v>
      </c>
      <c r="D67" s="231" t="s">
        <v>266</v>
      </c>
      <c r="E67" s="232">
        <v>40</v>
      </c>
      <c r="F67" s="233"/>
      <c r="G67" s="234">
        <f>ROUND(E67*F67,2)</f>
        <v>0</v>
      </c>
      <c r="H67" s="233"/>
      <c r="I67" s="234">
        <f>ROUND(E67*H67,2)</f>
        <v>0</v>
      </c>
      <c r="J67" s="233"/>
      <c r="K67" s="234">
        <f>ROUND(E67*J67,2)</f>
        <v>0</v>
      </c>
      <c r="L67" s="234">
        <v>21</v>
      </c>
      <c r="M67" s="234">
        <f>G67*(1+L67/100)</f>
        <v>0</v>
      </c>
      <c r="N67" s="232">
        <v>2.7999999999999998E-4</v>
      </c>
      <c r="O67" s="232">
        <f>ROUND(E67*N67,2)</f>
        <v>0.01</v>
      </c>
      <c r="P67" s="232">
        <v>0</v>
      </c>
      <c r="Q67" s="232">
        <f>ROUND(E67*P67,2)</f>
        <v>0</v>
      </c>
      <c r="R67" s="234" t="s">
        <v>471</v>
      </c>
      <c r="S67" s="234" t="s">
        <v>153</v>
      </c>
      <c r="T67" s="235" t="s">
        <v>153</v>
      </c>
      <c r="U67" s="220">
        <v>0.78</v>
      </c>
      <c r="V67" s="220">
        <f>ROUND(E67*U67,2)</f>
        <v>31.2</v>
      </c>
      <c r="W67" s="220"/>
      <c r="X67" s="220" t="s">
        <v>184</v>
      </c>
      <c r="Y67" s="220" t="s">
        <v>156</v>
      </c>
      <c r="Z67" s="210"/>
      <c r="AA67" s="210"/>
      <c r="AB67" s="210"/>
      <c r="AC67" s="210"/>
      <c r="AD67" s="210"/>
      <c r="AE67" s="210"/>
      <c r="AF67" s="210"/>
      <c r="AG67" s="210" t="s">
        <v>185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40" t="s">
        <v>541</v>
      </c>
      <c r="D68" s="237"/>
      <c r="E68" s="237"/>
      <c r="F68" s="237"/>
      <c r="G68" s="237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159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51" t="s">
        <v>537</v>
      </c>
      <c r="D69" s="244"/>
      <c r="E69" s="245">
        <v>40</v>
      </c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189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29">
        <v>25</v>
      </c>
      <c r="B70" s="230" t="s">
        <v>542</v>
      </c>
      <c r="C70" s="239" t="s">
        <v>543</v>
      </c>
      <c r="D70" s="231" t="s">
        <v>195</v>
      </c>
      <c r="E70" s="232">
        <v>85.1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4" t="s">
        <v>471</v>
      </c>
      <c r="S70" s="234" t="s">
        <v>153</v>
      </c>
      <c r="T70" s="235" t="s">
        <v>153</v>
      </c>
      <c r="U70" s="220">
        <v>4.8000000000000001E-2</v>
      </c>
      <c r="V70" s="220">
        <f>ROUND(E70*U70,2)</f>
        <v>4.08</v>
      </c>
      <c r="W70" s="220"/>
      <c r="X70" s="220" t="s">
        <v>184</v>
      </c>
      <c r="Y70" s="220" t="s">
        <v>156</v>
      </c>
      <c r="Z70" s="210"/>
      <c r="AA70" s="210"/>
      <c r="AB70" s="210"/>
      <c r="AC70" s="210"/>
      <c r="AD70" s="210"/>
      <c r="AE70" s="210"/>
      <c r="AF70" s="210"/>
      <c r="AG70" s="210" t="s">
        <v>185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51" t="s">
        <v>487</v>
      </c>
      <c r="D71" s="244"/>
      <c r="E71" s="245">
        <v>31.337499999999999</v>
      </c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189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51" t="s">
        <v>484</v>
      </c>
      <c r="D72" s="244"/>
      <c r="E72" s="245">
        <v>53.762500000000003</v>
      </c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189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29">
        <v>26</v>
      </c>
      <c r="B73" s="230" t="s">
        <v>544</v>
      </c>
      <c r="C73" s="239" t="s">
        <v>545</v>
      </c>
      <c r="D73" s="231" t="s">
        <v>266</v>
      </c>
      <c r="E73" s="232">
        <v>5</v>
      </c>
      <c r="F73" s="233"/>
      <c r="G73" s="234">
        <f>ROUND(E73*F73,2)</f>
        <v>0</v>
      </c>
      <c r="H73" s="233"/>
      <c r="I73" s="234">
        <f>ROUND(E73*H73,2)</f>
        <v>0</v>
      </c>
      <c r="J73" s="233"/>
      <c r="K73" s="234">
        <f>ROUND(E73*J73,2)</f>
        <v>0</v>
      </c>
      <c r="L73" s="234">
        <v>21</v>
      </c>
      <c r="M73" s="234">
        <f>G73*(1+L73/100)</f>
        <v>0</v>
      </c>
      <c r="N73" s="232">
        <v>1.2999999999999999E-4</v>
      </c>
      <c r="O73" s="232">
        <f>ROUND(E73*N73,2)</f>
        <v>0</v>
      </c>
      <c r="P73" s="232">
        <v>0</v>
      </c>
      <c r="Q73" s="232">
        <f>ROUND(E73*P73,2)</f>
        <v>0</v>
      </c>
      <c r="R73" s="234"/>
      <c r="S73" s="234" t="s">
        <v>357</v>
      </c>
      <c r="T73" s="235" t="s">
        <v>154</v>
      </c>
      <c r="U73" s="220">
        <v>0</v>
      </c>
      <c r="V73" s="220">
        <f>ROUND(E73*U73,2)</f>
        <v>0</v>
      </c>
      <c r="W73" s="220"/>
      <c r="X73" s="220" t="s">
        <v>346</v>
      </c>
      <c r="Y73" s="220" t="s">
        <v>156</v>
      </c>
      <c r="Z73" s="210"/>
      <c r="AA73" s="210"/>
      <c r="AB73" s="210"/>
      <c r="AC73" s="210"/>
      <c r="AD73" s="210"/>
      <c r="AE73" s="210"/>
      <c r="AF73" s="210"/>
      <c r="AG73" s="210" t="s">
        <v>347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51" t="s">
        <v>538</v>
      </c>
      <c r="D74" s="244"/>
      <c r="E74" s="245">
        <v>5</v>
      </c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189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54">
        <v>27</v>
      </c>
      <c r="B75" s="255" t="s">
        <v>546</v>
      </c>
      <c r="C75" s="261" t="s">
        <v>547</v>
      </c>
      <c r="D75" s="256" t="s">
        <v>266</v>
      </c>
      <c r="E75" s="257">
        <v>40</v>
      </c>
      <c r="F75" s="258"/>
      <c r="G75" s="259">
        <f>ROUND(E75*F75,2)</f>
        <v>0</v>
      </c>
      <c r="H75" s="258"/>
      <c r="I75" s="259">
        <f>ROUND(E75*H75,2)</f>
        <v>0</v>
      </c>
      <c r="J75" s="258"/>
      <c r="K75" s="259">
        <f>ROUND(E75*J75,2)</f>
        <v>0</v>
      </c>
      <c r="L75" s="259">
        <v>21</v>
      </c>
      <c r="M75" s="259">
        <f>G75*(1+L75/100)</f>
        <v>0</v>
      </c>
      <c r="N75" s="257">
        <v>3.16E-3</v>
      </c>
      <c r="O75" s="257">
        <f>ROUND(E75*N75,2)</f>
        <v>0.13</v>
      </c>
      <c r="P75" s="257">
        <v>0</v>
      </c>
      <c r="Q75" s="257">
        <f>ROUND(E75*P75,2)</f>
        <v>0</v>
      </c>
      <c r="R75" s="259"/>
      <c r="S75" s="259" t="s">
        <v>357</v>
      </c>
      <c r="T75" s="260" t="s">
        <v>154</v>
      </c>
      <c r="U75" s="220">
        <v>0</v>
      </c>
      <c r="V75" s="220">
        <f>ROUND(E75*U75,2)</f>
        <v>0</v>
      </c>
      <c r="W75" s="220"/>
      <c r="X75" s="220" t="s">
        <v>346</v>
      </c>
      <c r="Y75" s="220" t="s">
        <v>156</v>
      </c>
      <c r="Z75" s="210"/>
      <c r="AA75" s="210"/>
      <c r="AB75" s="210"/>
      <c r="AC75" s="210"/>
      <c r="AD75" s="210"/>
      <c r="AE75" s="210"/>
      <c r="AF75" s="210"/>
      <c r="AG75" s="210" t="s">
        <v>347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54">
        <v>28</v>
      </c>
      <c r="B76" s="255" t="s">
        <v>548</v>
      </c>
      <c r="C76" s="261" t="s">
        <v>549</v>
      </c>
      <c r="D76" s="256" t="s">
        <v>266</v>
      </c>
      <c r="E76" s="257">
        <v>5</v>
      </c>
      <c r="F76" s="258"/>
      <c r="G76" s="259">
        <f>ROUND(E76*F76,2)</f>
        <v>0</v>
      </c>
      <c r="H76" s="258"/>
      <c r="I76" s="259">
        <f>ROUND(E76*H76,2)</f>
        <v>0</v>
      </c>
      <c r="J76" s="258"/>
      <c r="K76" s="259">
        <f>ROUND(E76*J76,2)</f>
        <v>0</v>
      </c>
      <c r="L76" s="259">
        <v>21</v>
      </c>
      <c r="M76" s="259">
        <f>G76*(1+L76/100)</f>
        <v>0</v>
      </c>
      <c r="N76" s="257">
        <v>1.1800000000000001E-3</v>
      </c>
      <c r="O76" s="257">
        <f>ROUND(E76*N76,2)</f>
        <v>0.01</v>
      </c>
      <c r="P76" s="257">
        <v>0</v>
      </c>
      <c r="Q76" s="257">
        <f>ROUND(E76*P76,2)</f>
        <v>0</v>
      </c>
      <c r="R76" s="259"/>
      <c r="S76" s="259" t="s">
        <v>357</v>
      </c>
      <c r="T76" s="260" t="s">
        <v>154</v>
      </c>
      <c r="U76" s="220">
        <v>0.2</v>
      </c>
      <c r="V76" s="220">
        <f>ROUND(E76*U76,2)</f>
        <v>1</v>
      </c>
      <c r="W76" s="220"/>
      <c r="X76" s="220" t="s">
        <v>346</v>
      </c>
      <c r="Y76" s="220" t="s">
        <v>156</v>
      </c>
      <c r="Z76" s="210"/>
      <c r="AA76" s="210"/>
      <c r="AB76" s="210"/>
      <c r="AC76" s="210"/>
      <c r="AD76" s="210"/>
      <c r="AE76" s="210"/>
      <c r="AF76" s="210"/>
      <c r="AG76" s="210" t="s">
        <v>347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29">
        <v>29</v>
      </c>
      <c r="B77" s="230" t="s">
        <v>550</v>
      </c>
      <c r="C77" s="239" t="s">
        <v>551</v>
      </c>
      <c r="D77" s="231" t="s">
        <v>288</v>
      </c>
      <c r="E77" s="232">
        <v>0.22509999999999999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4" t="s">
        <v>471</v>
      </c>
      <c r="S77" s="234" t="s">
        <v>153</v>
      </c>
      <c r="T77" s="235" t="s">
        <v>153</v>
      </c>
      <c r="U77" s="220">
        <v>1.575</v>
      </c>
      <c r="V77" s="220">
        <f>ROUND(E77*U77,2)</f>
        <v>0.35</v>
      </c>
      <c r="W77" s="220"/>
      <c r="X77" s="220" t="s">
        <v>184</v>
      </c>
      <c r="Y77" s="220" t="s">
        <v>156</v>
      </c>
      <c r="Z77" s="210"/>
      <c r="AA77" s="210"/>
      <c r="AB77" s="210"/>
      <c r="AC77" s="210"/>
      <c r="AD77" s="210"/>
      <c r="AE77" s="210"/>
      <c r="AF77" s="210"/>
      <c r="AG77" s="210" t="s">
        <v>499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50" t="s">
        <v>552</v>
      </c>
      <c r="D78" s="248"/>
      <c r="E78" s="248"/>
      <c r="F78" s="248"/>
      <c r="G78" s="248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187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x14ac:dyDescent="0.2">
      <c r="A79" s="222" t="s">
        <v>148</v>
      </c>
      <c r="B79" s="223" t="s">
        <v>96</v>
      </c>
      <c r="C79" s="238" t="s">
        <v>97</v>
      </c>
      <c r="D79" s="224"/>
      <c r="E79" s="225"/>
      <c r="F79" s="226"/>
      <c r="G79" s="226">
        <f>SUMIF(AG80:AG141,"&lt;&gt;NOR",G80:G141)</f>
        <v>0</v>
      </c>
      <c r="H79" s="226"/>
      <c r="I79" s="226">
        <f>SUM(I80:I141)</f>
        <v>0</v>
      </c>
      <c r="J79" s="226"/>
      <c r="K79" s="226">
        <f>SUM(K80:K141)</f>
        <v>0</v>
      </c>
      <c r="L79" s="226"/>
      <c r="M79" s="226">
        <f>SUM(M80:M141)</f>
        <v>0</v>
      </c>
      <c r="N79" s="225"/>
      <c r="O79" s="225">
        <f>SUM(O80:O141)</f>
        <v>0.08</v>
      </c>
      <c r="P79" s="225"/>
      <c r="Q79" s="225">
        <f>SUM(Q80:Q141)</f>
        <v>0</v>
      </c>
      <c r="R79" s="226"/>
      <c r="S79" s="226"/>
      <c r="T79" s="227"/>
      <c r="U79" s="221"/>
      <c r="V79" s="221">
        <f>SUM(V80:V141)</f>
        <v>67.529999999999987</v>
      </c>
      <c r="W79" s="221"/>
      <c r="X79" s="221"/>
      <c r="Y79" s="221"/>
      <c r="AG79" t="s">
        <v>149</v>
      </c>
    </row>
    <row r="80" spans="1:60" ht="22.5" outlineLevel="1" x14ac:dyDescent="0.2">
      <c r="A80" s="254">
        <v>30</v>
      </c>
      <c r="B80" s="255" t="s">
        <v>553</v>
      </c>
      <c r="C80" s="261" t="s">
        <v>554</v>
      </c>
      <c r="D80" s="256" t="s">
        <v>266</v>
      </c>
      <c r="E80" s="257">
        <v>5</v>
      </c>
      <c r="F80" s="258"/>
      <c r="G80" s="259">
        <f>ROUND(E80*F80,2)</f>
        <v>0</v>
      </c>
      <c r="H80" s="258"/>
      <c r="I80" s="259">
        <f>ROUND(E80*H80,2)</f>
        <v>0</v>
      </c>
      <c r="J80" s="258"/>
      <c r="K80" s="259">
        <f>ROUND(E80*J80,2)</f>
        <v>0</v>
      </c>
      <c r="L80" s="259">
        <v>21</v>
      </c>
      <c r="M80" s="259">
        <f>G80*(1+L80/100)</f>
        <v>0</v>
      </c>
      <c r="N80" s="257">
        <v>0</v>
      </c>
      <c r="O80" s="257">
        <f>ROUND(E80*N80,2)</f>
        <v>0</v>
      </c>
      <c r="P80" s="257">
        <v>0</v>
      </c>
      <c r="Q80" s="257">
        <f>ROUND(E80*P80,2)</f>
        <v>0</v>
      </c>
      <c r="R80" s="259" t="s">
        <v>471</v>
      </c>
      <c r="S80" s="259" t="s">
        <v>153</v>
      </c>
      <c r="T80" s="260" t="s">
        <v>153</v>
      </c>
      <c r="U80" s="220">
        <v>0.17696999999999999</v>
      </c>
      <c r="V80" s="220">
        <f>ROUND(E80*U80,2)</f>
        <v>0.88</v>
      </c>
      <c r="W80" s="220"/>
      <c r="X80" s="220" t="s">
        <v>184</v>
      </c>
      <c r="Y80" s="220" t="s">
        <v>156</v>
      </c>
      <c r="Z80" s="210"/>
      <c r="AA80" s="210"/>
      <c r="AB80" s="210"/>
      <c r="AC80" s="210"/>
      <c r="AD80" s="210"/>
      <c r="AE80" s="210"/>
      <c r="AF80" s="210"/>
      <c r="AG80" s="210" t="s">
        <v>185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54">
        <v>31</v>
      </c>
      <c r="B81" s="255" t="s">
        <v>555</v>
      </c>
      <c r="C81" s="261" t="s">
        <v>556</v>
      </c>
      <c r="D81" s="256" t="s">
        <v>266</v>
      </c>
      <c r="E81" s="257">
        <v>5</v>
      </c>
      <c r="F81" s="258"/>
      <c r="G81" s="259">
        <f>ROUND(E81*F81,2)</f>
        <v>0</v>
      </c>
      <c r="H81" s="258"/>
      <c r="I81" s="259">
        <f>ROUND(E81*H81,2)</f>
        <v>0</v>
      </c>
      <c r="J81" s="258"/>
      <c r="K81" s="259">
        <f>ROUND(E81*J81,2)</f>
        <v>0</v>
      </c>
      <c r="L81" s="259">
        <v>21</v>
      </c>
      <c r="M81" s="259">
        <f>G81*(1+L81/100)</f>
        <v>0</v>
      </c>
      <c r="N81" s="257">
        <v>0</v>
      </c>
      <c r="O81" s="257">
        <f>ROUND(E81*N81,2)</f>
        <v>0</v>
      </c>
      <c r="P81" s="257">
        <v>0</v>
      </c>
      <c r="Q81" s="257">
        <f>ROUND(E81*P81,2)</f>
        <v>0</v>
      </c>
      <c r="R81" s="259" t="s">
        <v>471</v>
      </c>
      <c r="S81" s="259" t="s">
        <v>153</v>
      </c>
      <c r="T81" s="260" t="s">
        <v>153</v>
      </c>
      <c r="U81" s="220">
        <v>0.21593999999999999</v>
      </c>
      <c r="V81" s="220">
        <f>ROUND(E81*U81,2)</f>
        <v>1.08</v>
      </c>
      <c r="W81" s="220"/>
      <c r="X81" s="220" t="s">
        <v>184</v>
      </c>
      <c r="Y81" s="220" t="s">
        <v>156</v>
      </c>
      <c r="Z81" s="210"/>
      <c r="AA81" s="210"/>
      <c r="AB81" s="210"/>
      <c r="AC81" s="210"/>
      <c r="AD81" s="210"/>
      <c r="AE81" s="210"/>
      <c r="AF81" s="210"/>
      <c r="AG81" s="210" t="s">
        <v>185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1" x14ac:dyDescent="0.2">
      <c r="A82" s="229">
        <v>32</v>
      </c>
      <c r="B82" s="230" t="s">
        <v>557</v>
      </c>
      <c r="C82" s="239" t="s">
        <v>558</v>
      </c>
      <c r="D82" s="231" t="s">
        <v>195</v>
      </c>
      <c r="E82" s="232">
        <v>46</v>
      </c>
      <c r="F82" s="233"/>
      <c r="G82" s="234">
        <f>ROUND(E82*F82,2)</f>
        <v>0</v>
      </c>
      <c r="H82" s="233"/>
      <c r="I82" s="234">
        <f>ROUND(E82*H82,2)</f>
        <v>0</v>
      </c>
      <c r="J82" s="233"/>
      <c r="K82" s="234">
        <f>ROUND(E82*J82,2)</f>
        <v>0</v>
      </c>
      <c r="L82" s="234">
        <v>21</v>
      </c>
      <c r="M82" s="234">
        <f>G82*(1+L82/100)</f>
        <v>0</v>
      </c>
      <c r="N82" s="232">
        <v>4.2999999999999999E-4</v>
      </c>
      <c r="O82" s="232">
        <f>ROUND(E82*N82,2)</f>
        <v>0.02</v>
      </c>
      <c r="P82" s="232">
        <v>0</v>
      </c>
      <c r="Q82" s="232">
        <f>ROUND(E82*P82,2)</f>
        <v>0</v>
      </c>
      <c r="R82" s="234" t="s">
        <v>471</v>
      </c>
      <c r="S82" s="234" t="s">
        <v>153</v>
      </c>
      <c r="T82" s="235" t="s">
        <v>153</v>
      </c>
      <c r="U82" s="220">
        <v>0.27889999999999998</v>
      </c>
      <c r="V82" s="220">
        <f>ROUND(E82*U82,2)</f>
        <v>12.83</v>
      </c>
      <c r="W82" s="220"/>
      <c r="X82" s="220" t="s">
        <v>184</v>
      </c>
      <c r="Y82" s="220" t="s">
        <v>156</v>
      </c>
      <c r="Z82" s="210"/>
      <c r="AA82" s="210"/>
      <c r="AB82" s="210"/>
      <c r="AC82" s="210"/>
      <c r="AD82" s="210"/>
      <c r="AE82" s="210"/>
      <c r="AF82" s="210"/>
      <c r="AG82" s="210" t="s">
        <v>185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50" t="s">
        <v>559</v>
      </c>
      <c r="D83" s="248"/>
      <c r="E83" s="248"/>
      <c r="F83" s="248"/>
      <c r="G83" s="248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187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52" t="s">
        <v>525</v>
      </c>
      <c r="D84" s="249"/>
      <c r="E84" s="249"/>
      <c r="F84" s="249"/>
      <c r="G84" s="249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159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51" t="s">
        <v>560</v>
      </c>
      <c r="D85" s="244"/>
      <c r="E85" s="245">
        <v>23</v>
      </c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189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17"/>
      <c r="B86" s="218"/>
      <c r="C86" s="251" t="s">
        <v>561</v>
      </c>
      <c r="D86" s="244"/>
      <c r="E86" s="245">
        <v>23</v>
      </c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189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1" x14ac:dyDescent="0.2">
      <c r="A87" s="229">
        <v>33</v>
      </c>
      <c r="B87" s="230" t="s">
        <v>562</v>
      </c>
      <c r="C87" s="239" t="s">
        <v>563</v>
      </c>
      <c r="D87" s="231" t="s">
        <v>195</v>
      </c>
      <c r="E87" s="232">
        <v>34.5</v>
      </c>
      <c r="F87" s="233"/>
      <c r="G87" s="234">
        <f>ROUND(E87*F87,2)</f>
        <v>0</v>
      </c>
      <c r="H87" s="233"/>
      <c r="I87" s="234">
        <f>ROUND(E87*H87,2)</f>
        <v>0</v>
      </c>
      <c r="J87" s="233"/>
      <c r="K87" s="234">
        <f>ROUND(E87*J87,2)</f>
        <v>0</v>
      </c>
      <c r="L87" s="234">
        <v>21</v>
      </c>
      <c r="M87" s="234">
        <f>G87*(1+L87/100)</f>
        <v>0</v>
      </c>
      <c r="N87" s="232">
        <v>5.2999999999999998E-4</v>
      </c>
      <c r="O87" s="232">
        <f>ROUND(E87*N87,2)</f>
        <v>0.02</v>
      </c>
      <c r="P87" s="232">
        <v>0</v>
      </c>
      <c r="Q87" s="232">
        <f>ROUND(E87*P87,2)</f>
        <v>0</v>
      </c>
      <c r="R87" s="234" t="s">
        <v>471</v>
      </c>
      <c r="S87" s="234" t="s">
        <v>153</v>
      </c>
      <c r="T87" s="235" t="s">
        <v>153</v>
      </c>
      <c r="U87" s="220">
        <v>0.29730000000000001</v>
      </c>
      <c r="V87" s="220">
        <f>ROUND(E87*U87,2)</f>
        <v>10.26</v>
      </c>
      <c r="W87" s="220"/>
      <c r="X87" s="220" t="s">
        <v>184</v>
      </c>
      <c r="Y87" s="220" t="s">
        <v>156</v>
      </c>
      <c r="Z87" s="210"/>
      <c r="AA87" s="210"/>
      <c r="AB87" s="210"/>
      <c r="AC87" s="210"/>
      <c r="AD87" s="210"/>
      <c r="AE87" s="210"/>
      <c r="AF87" s="210"/>
      <c r="AG87" s="210" t="s">
        <v>185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17"/>
      <c r="B88" s="218"/>
      <c r="C88" s="250" t="s">
        <v>559</v>
      </c>
      <c r="D88" s="248"/>
      <c r="E88" s="248"/>
      <c r="F88" s="248"/>
      <c r="G88" s="248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187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52" t="s">
        <v>564</v>
      </c>
      <c r="D89" s="249"/>
      <c r="E89" s="249"/>
      <c r="F89" s="249"/>
      <c r="G89" s="249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159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52" t="s">
        <v>525</v>
      </c>
      <c r="D90" s="249"/>
      <c r="E90" s="249"/>
      <c r="F90" s="249"/>
      <c r="G90" s="249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159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51" t="s">
        <v>565</v>
      </c>
      <c r="D91" s="244"/>
      <c r="E91" s="245">
        <v>17.25</v>
      </c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189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51" t="s">
        <v>566</v>
      </c>
      <c r="D92" s="244"/>
      <c r="E92" s="245">
        <v>17.25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189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2.5" outlineLevel="1" x14ac:dyDescent="0.2">
      <c r="A93" s="229">
        <v>34</v>
      </c>
      <c r="B93" s="230" t="s">
        <v>567</v>
      </c>
      <c r="C93" s="239" t="s">
        <v>568</v>
      </c>
      <c r="D93" s="231" t="s">
        <v>195</v>
      </c>
      <c r="E93" s="232">
        <v>6.9</v>
      </c>
      <c r="F93" s="233"/>
      <c r="G93" s="234">
        <f>ROUND(E93*F93,2)</f>
        <v>0</v>
      </c>
      <c r="H93" s="233"/>
      <c r="I93" s="234">
        <f>ROUND(E93*H93,2)</f>
        <v>0</v>
      </c>
      <c r="J93" s="233"/>
      <c r="K93" s="234">
        <f>ROUND(E93*J93,2)</f>
        <v>0</v>
      </c>
      <c r="L93" s="234">
        <v>21</v>
      </c>
      <c r="M93" s="234">
        <f>G93*(1+L93/100)</f>
        <v>0</v>
      </c>
      <c r="N93" s="232">
        <v>7.2999999999999996E-4</v>
      </c>
      <c r="O93" s="232">
        <f>ROUND(E93*N93,2)</f>
        <v>0.01</v>
      </c>
      <c r="P93" s="232">
        <v>0</v>
      </c>
      <c r="Q93" s="232">
        <f>ROUND(E93*P93,2)</f>
        <v>0</v>
      </c>
      <c r="R93" s="234" t="s">
        <v>471</v>
      </c>
      <c r="S93" s="234" t="s">
        <v>153</v>
      </c>
      <c r="T93" s="235" t="s">
        <v>153</v>
      </c>
      <c r="U93" s="220">
        <v>0.33279999999999998</v>
      </c>
      <c r="V93" s="220">
        <f>ROUND(E93*U93,2)</f>
        <v>2.2999999999999998</v>
      </c>
      <c r="W93" s="220"/>
      <c r="X93" s="220" t="s">
        <v>184</v>
      </c>
      <c r="Y93" s="220" t="s">
        <v>156</v>
      </c>
      <c r="Z93" s="210"/>
      <c r="AA93" s="210"/>
      <c r="AB93" s="210"/>
      <c r="AC93" s="210"/>
      <c r="AD93" s="210"/>
      <c r="AE93" s="210"/>
      <c r="AF93" s="210"/>
      <c r="AG93" s="210" t="s">
        <v>185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17"/>
      <c r="B94" s="218"/>
      <c r="C94" s="250" t="s">
        <v>559</v>
      </c>
      <c r="D94" s="248"/>
      <c r="E94" s="248"/>
      <c r="F94" s="248"/>
      <c r="G94" s="248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187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52" t="s">
        <v>564</v>
      </c>
      <c r="D95" s="249"/>
      <c r="E95" s="249"/>
      <c r="F95" s="249"/>
      <c r="G95" s="249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159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17"/>
      <c r="B96" s="218"/>
      <c r="C96" s="252" t="s">
        <v>525</v>
      </c>
      <c r="D96" s="249"/>
      <c r="E96" s="249"/>
      <c r="F96" s="249"/>
      <c r="G96" s="249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159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17"/>
      <c r="B97" s="218"/>
      <c r="C97" s="251" t="s">
        <v>569</v>
      </c>
      <c r="D97" s="244"/>
      <c r="E97" s="245">
        <v>3.45</v>
      </c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189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51" t="s">
        <v>570</v>
      </c>
      <c r="D98" s="244"/>
      <c r="E98" s="245">
        <v>3.45</v>
      </c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189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2.5" outlineLevel="1" x14ac:dyDescent="0.2">
      <c r="A99" s="229">
        <v>35</v>
      </c>
      <c r="B99" s="230" t="s">
        <v>571</v>
      </c>
      <c r="C99" s="239" t="s">
        <v>572</v>
      </c>
      <c r="D99" s="231" t="s">
        <v>195</v>
      </c>
      <c r="E99" s="232">
        <v>8.0500000000000007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32">
        <v>1.0200000000000001E-3</v>
      </c>
      <c r="O99" s="232">
        <f>ROUND(E99*N99,2)</f>
        <v>0.01</v>
      </c>
      <c r="P99" s="232">
        <v>0</v>
      </c>
      <c r="Q99" s="232">
        <f>ROUND(E99*P99,2)</f>
        <v>0</v>
      </c>
      <c r="R99" s="234" t="s">
        <v>471</v>
      </c>
      <c r="S99" s="234" t="s">
        <v>153</v>
      </c>
      <c r="T99" s="235" t="s">
        <v>153</v>
      </c>
      <c r="U99" s="220">
        <v>0.38469999999999999</v>
      </c>
      <c r="V99" s="220">
        <f>ROUND(E99*U99,2)</f>
        <v>3.1</v>
      </c>
      <c r="W99" s="220"/>
      <c r="X99" s="220" t="s">
        <v>184</v>
      </c>
      <c r="Y99" s="220" t="s">
        <v>156</v>
      </c>
      <c r="Z99" s="210"/>
      <c r="AA99" s="210"/>
      <c r="AB99" s="210"/>
      <c r="AC99" s="210"/>
      <c r="AD99" s="210"/>
      <c r="AE99" s="210"/>
      <c r="AF99" s="210"/>
      <c r="AG99" s="210" t="s">
        <v>185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">
      <c r="A100" s="217"/>
      <c r="B100" s="218"/>
      <c r="C100" s="250" t="s">
        <v>559</v>
      </c>
      <c r="D100" s="248"/>
      <c r="E100" s="248"/>
      <c r="F100" s="248"/>
      <c r="G100" s="248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187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52" t="s">
        <v>564</v>
      </c>
      <c r="D101" s="249"/>
      <c r="E101" s="249"/>
      <c r="F101" s="249"/>
      <c r="G101" s="249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159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17"/>
      <c r="B102" s="218"/>
      <c r="C102" s="252" t="s">
        <v>525</v>
      </c>
      <c r="D102" s="249"/>
      <c r="E102" s="249"/>
      <c r="F102" s="249"/>
      <c r="G102" s="249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159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17"/>
      <c r="B103" s="218"/>
      <c r="C103" s="251" t="s">
        <v>573</v>
      </c>
      <c r="D103" s="244"/>
      <c r="E103" s="245">
        <v>4.0250000000000004</v>
      </c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189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51" t="s">
        <v>574</v>
      </c>
      <c r="D104" s="244"/>
      <c r="E104" s="245">
        <v>4.0250000000000004</v>
      </c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189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2.5" outlineLevel="1" x14ac:dyDescent="0.2">
      <c r="A105" s="229">
        <v>36</v>
      </c>
      <c r="B105" s="230" t="s">
        <v>575</v>
      </c>
      <c r="C105" s="239" t="s">
        <v>576</v>
      </c>
      <c r="D105" s="231" t="s">
        <v>195</v>
      </c>
      <c r="E105" s="232">
        <v>34.5</v>
      </c>
      <c r="F105" s="233"/>
      <c r="G105" s="234">
        <f>ROUND(E105*F105,2)</f>
        <v>0</v>
      </c>
      <c r="H105" s="233"/>
      <c r="I105" s="234">
        <f>ROUND(E105*H105,2)</f>
        <v>0</v>
      </c>
      <c r="J105" s="233"/>
      <c r="K105" s="234">
        <f>ROUND(E105*J105,2)</f>
        <v>0</v>
      </c>
      <c r="L105" s="234">
        <v>21</v>
      </c>
      <c r="M105" s="234">
        <f>G105*(1+L105/100)</f>
        <v>0</v>
      </c>
      <c r="N105" s="232">
        <v>6.0000000000000002E-5</v>
      </c>
      <c r="O105" s="232">
        <f>ROUND(E105*N105,2)</f>
        <v>0</v>
      </c>
      <c r="P105" s="232">
        <v>0</v>
      </c>
      <c r="Q105" s="232">
        <f>ROUND(E105*P105,2)</f>
        <v>0</v>
      </c>
      <c r="R105" s="234" t="s">
        <v>471</v>
      </c>
      <c r="S105" s="234" t="s">
        <v>153</v>
      </c>
      <c r="T105" s="235" t="s">
        <v>153</v>
      </c>
      <c r="U105" s="220">
        <v>0.129</v>
      </c>
      <c r="V105" s="220">
        <f>ROUND(E105*U105,2)</f>
        <v>4.45</v>
      </c>
      <c r="W105" s="220"/>
      <c r="X105" s="220" t="s">
        <v>184</v>
      </c>
      <c r="Y105" s="220" t="s">
        <v>156</v>
      </c>
      <c r="Z105" s="210"/>
      <c r="AA105" s="210"/>
      <c r="AB105" s="210"/>
      <c r="AC105" s="210"/>
      <c r="AD105" s="210"/>
      <c r="AE105" s="210"/>
      <c r="AF105" s="210"/>
      <c r="AG105" s="210" t="s">
        <v>185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17"/>
      <c r="B106" s="218"/>
      <c r="C106" s="240" t="s">
        <v>577</v>
      </c>
      <c r="D106" s="237"/>
      <c r="E106" s="237"/>
      <c r="F106" s="237"/>
      <c r="G106" s="237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159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17"/>
      <c r="B107" s="218"/>
      <c r="C107" s="251" t="s">
        <v>472</v>
      </c>
      <c r="D107" s="244"/>
      <c r="E107" s="245">
        <v>34.5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189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2.5" outlineLevel="1" x14ac:dyDescent="0.2">
      <c r="A108" s="229">
        <v>37</v>
      </c>
      <c r="B108" s="230" t="s">
        <v>578</v>
      </c>
      <c r="C108" s="239" t="s">
        <v>579</v>
      </c>
      <c r="D108" s="231" t="s">
        <v>195</v>
      </c>
      <c r="E108" s="232">
        <v>6.9</v>
      </c>
      <c r="F108" s="233"/>
      <c r="G108" s="234">
        <f>ROUND(E108*F108,2)</f>
        <v>0</v>
      </c>
      <c r="H108" s="233"/>
      <c r="I108" s="234">
        <f>ROUND(E108*H108,2)</f>
        <v>0</v>
      </c>
      <c r="J108" s="233"/>
      <c r="K108" s="234">
        <f>ROUND(E108*J108,2)</f>
        <v>0</v>
      </c>
      <c r="L108" s="234">
        <v>21</v>
      </c>
      <c r="M108" s="234">
        <f>G108*(1+L108/100)</f>
        <v>0</v>
      </c>
      <c r="N108" s="232">
        <v>6.0000000000000002E-5</v>
      </c>
      <c r="O108" s="232">
        <f>ROUND(E108*N108,2)</f>
        <v>0</v>
      </c>
      <c r="P108" s="232">
        <v>0</v>
      </c>
      <c r="Q108" s="232">
        <f>ROUND(E108*P108,2)</f>
        <v>0</v>
      </c>
      <c r="R108" s="234" t="s">
        <v>471</v>
      </c>
      <c r="S108" s="234" t="s">
        <v>153</v>
      </c>
      <c r="T108" s="235" t="s">
        <v>153</v>
      </c>
      <c r="U108" s="220">
        <v>0.14199999999999999</v>
      </c>
      <c r="V108" s="220">
        <f>ROUND(E108*U108,2)</f>
        <v>0.98</v>
      </c>
      <c r="W108" s="220"/>
      <c r="X108" s="220" t="s">
        <v>184</v>
      </c>
      <c r="Y108" s="220" t="s">
        <v>156</v>
      </c>
      <c r="Z108" s="210"/>
      <c r="AA108" s="210"/>
      <c r="AB108" s="210"/>
      <c r="AC108" s="210"/>
      <c r="AD108" s="210"/>
      <c r="AE108" s="210"/>
      <c r="AF108" s="210"/>
      <c r="AG108" s="210" t="s">
        <v>185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17"/>
      <c r="B109" s="218"/>
      <c r="C109" s="240" t="s">
        <v>577</v>
      </c>
      <c r="D109" s="237"/>
      <c r="E109" s="237"/>
      <c r="F109" s="237"/>
      <c r="G109" s="237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159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17"/>
      <c r="B110" s="218"/>
      <c r="C110" s="251" t="s">
        <v>473</v>
      </c>
      <c r="D110" s="244"/>
      <c r="E110" s="245">
        <v>6.9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189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2.5" outlineLevel="1" x14ac:dyDescent="0.2">
      <c r="A111" s="229">
        <v>38</v>
      </c>
      <c r="B111" s="230" t="s">
        <v>580</v>
      </c>
      <c r="C111" s="239" t="s">
        <v>581</v>
      </c>
      <c r="D111" s="231" t="s">
        <v>195</v>
      </c>
      <c r="E111" s="232">
        <v>74.75</v>
      </c>
      <c r="F111" s="233"/>
      <c r="G111" s="234">
        <f>ROUND(E111*F111,2)</f>
        <v>0</v>
      </c>
      <c r="H111" s="233"/>
      <c r="I111" s="234">
        <f>ROUND(E111*H111,2)</f>
        <v>0</v>
      </c>
      <c r="J111" s="233"/>
      <c r="K111" s="234">
        <f>ROUND(E111*J111,2)</f>
        <v>0</v>
      </c>
      <c r="L111" s="234">
        <v>21</v>
      </c>
      <c r="M111" s="234">
        <f>G111*(1+L111/100)</f>
        <v>0</v>
      </c>
      <c r="N111" s="232">
        <v>3.0000000000000001E-5</v>
      </c>
      <c r="O111" s="232">
        <f>ROUND(E111*N111,2)</f>
        <v>0</v>
      </c>
      <c r="P111" s="232">
        <v>0</v>
      </c>
      <c r="Q111" s="232">
        <f>ROUND(E111*P111,2)</f>
        <v>0</v>
      </c>
      <c r="R111" s="234" t="s">
        <v>471</v>
      </c>
      <c r="S111" s="234" t="s">
        <v>153</v>
      </c>
      <c r="T111" s="235" t="s">
        <v>153</v>
      </c>
      <c r="U111" s="220">
        <v>0.129</v>
      </c>
      <c r="V111" s="220">
        <f>ROUND(E111*U111,2)</f>
        <v>9.64</v>
      </c>
      <c r="W111" s="220"/>
      <c r="X111" s="220" t="s">
        <v>184</v>
      </c>
      <c r="Y111" s="220" t="s">
        <v>156</v>
      </c>
      <c r="Z111" s="210"/>
      <c r="AA111" s="210"/>
      <c r="AB111" s="210"/>
      <c r="AC111" s="210"/>
      <c r="AD111" s="210"/>
      <c r="AE111" s="210"/>
      <c r="AF111" s="210"/>
      <c r="AG111" s="210" t="s">
        <v>185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40" t="s">
        <v>577</v>
      </c>
      <c r="D112" s="237"/>
      <c r="E112" s="237"/>
      <c r="F112" s="237"/>
      <c r="G112" s="237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159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51" t="s">
        <v>582</v>
      </c>
      <c r="D113" s="244"/>
      <c r="E113" s="245">
        <v>23</v>
      </c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189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17"/>
      <c r="B114" s="218"/>
      <c r="C114" s="251" t="s">
        <v>582</v>
      </c>
      <c r="D114" s="244"/>
      <c r="E114" s="245">
        <v>23</v>
      </c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189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51" t="s">
        <v>583</v>
      </c>
      <c r="D115" s="244"/>
      <c r="E115" s="245">
        <v>28.75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189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29">
        <v>39</v>
      </c>
      <c r="B116" s="230" t="s">
        <v>584</v>
      </c>
      <c r="C116" s="239" t="s">
        <v>585</v>
      </c>
      <c r="D116" s="231" t="s">
        <v>266</v>
      </c>
      <c r="E116" s="232">
        <v>20</v>
      </c>
      <c r="F116" s="233"/>
      <c r="G116" s="234">
        <f>ROUND(E116*F116,2)</f>
        <v>0</v>
      </c>
      <c r="H116" s="233"/>
      <c r="I116" s="234">
        <f>ROUND(E116*H116,2)</f>
        <v>0</v>
      </c>
      <c r="J116" s="233"/>
      <c r="K116" s="234">
        <f>ROUND(E116*J116,2)</f>
        <v>0</v>
      </c>
      <c r="L116" s="234">
        <v>21</v>
      </c>
      <c r="M116" s="234">
        <f>G116*(1+L116/100)</f>
        <v>0</v>
      </c>
      <c r="N116" s="232">
        <v>0</v>
      </c>
      <c r="O116" s="232">
        <f>ROUND(E116*N116,2)</f>
        <v>0</v>
      </c>
      <c r="P116" s="232">
        <v>0</v>
      </c>
      <c r="Q116" s="232">
        <f>ROUND(E116*P116,2)</f>
        <v>0</v>
      </c>
      <c r="R116" s="234" t="s">
        <v>471</v>
      </c>
      <c r="S116" s="234" t="s">
        <v>153</v>
      </c>
      <c r="T116" s="235" t="s">
        <v>153</v>
      </c>
      <c r="U116" s="220">
        <v>0.16500000000000001</v>
      </c>
      <c r="V116" s="220">
        <f>ROUND(E116*U116,2)</f>
        <v>3.3</v>
      </c>
      <c r="W116" s="220"/>
      <c r="X116" s="220" t="s">
        <v>184</v>
      </c>
      <c r="Y116" s="220" t="s">
        <v>156</v>
      </c>
      <c r="Z116" s="210"/>
      <c r="AA116" s="210"/>
      <c r="AB116" s="210"/>
      <c r="AC116" s="210"/>
      <c r="AD116" s="210"/>
      <c r="AE116" s="210"/>
      <c r="AF116" s="210"/>
      <c r="AG116" s="210" t="s">
        <v>185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17"/>
      <c r="B117" s="218"/>
      <c r="C117" s="250" t="s">
        <v>586</v>
      </c>
      <c r="D117" s="248"/>
      <c r="E117" s="248"/>
      <c r="F117" s="248"/>
      <c r="G117" s="248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187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17"/>
      <c r="B118" s="218"/>
      <c r="C118" s="251" t="s">
        <v>587</v>
      </c>
      <c r="D118" s="244"/>
      <c r="E118" s="245">
        <v>20</v>
      </c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189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29">
        <v>40</v>
      </c>
      <c r="B119" s="230" t="s">
        <v>588</v>
      </c>
      <c r="C119" s="239" t="s">
        <v>589</v>
      </c>
      <c r="D119" s="231" t="s">
        <v>266</v>
      </c>
      <c r="E119" s="232">
        <v>10</v>
      </c>
      <c r="F119" s="233"/>
      <c r="G119" s="234">
        <f>ROUND(E119*F119,2)</f>
        <v>0</v>
      </c>
      <c r="H119" s="233"/>
      <c r="I119" s="234">
        <f>ROUND(E119*H119,2)</f>
        <v>0</v>
      </c>
      <c r="J119" s="233"/>
      <c r="K119" s="234">
        <f>ROUND(E119*J119,2)</f>
        <v>0</v>
      </c>
      <c r="L119" s="234">
        <v>21</v>
      </c>
      <c r="M119" s="234">
        <f>G119*(1+L119/100)</f>
        <v>0</v>
      </c>
      <c r="N119" s="232">
        <v>6.0999999999999997E-4</v>
      </c>
      <c r="O119" s="232">
        <f>ROUND(E119*N119,2)</f>
        <v>0.01</v>
      </c>
      <c r="P119" s="232">
        <v>0</v>
      </c>
      <c r="Q119" s="232">
        <f>ROUND(E119*P119,2)</f>
        <v>0</v>
      </c>
      <c r="R119" s="234" t="s">
        <v>471</v>
      </c>
      <c r="S119" s="234" t="s">
        <v>153</v>
      </c>
      <c r="T119" s="235" t="s">
        <v>153</v>
      </c>
      <c r="U119" s="220">
        <v>0.22700000000000001</v>
      </c>
      <c r="V119" s="220">
        <f>ROUND(E119*U119,2)</f>
        <v>2.27</v>
      </c>
      <c r="W119" s="220"/>
      <c r="X119" s="220" t="s">
        <v>184</v>
      </c>
      <c r="Y119" s="220" t="s">
        <v>156</v>
      </c>
      <c r="Z119" s="210"/>
      <c r="AA119" s="210"/>
      <c r="AB119" s="210"/>
      <c r="AC119" s="210"/>
      <c r="AD119" s="210"/>
      <c r="AE119" s="210"/>
      <c r="AF119" s="210"/>
      <c r="AG119" s="210" t="s">
        <v>185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">
      <c r="A120" s="217"/>
      <c r="B120" s="218"/>
      <c r="C120" s="251" t="s">
        <v>590</v>
      </c>
      <c r="D120" s="244"/>
      <c r="E120" s="245">
        <v>5</v>
      </c>
      <c r="F120" s="220"/>
      <c r="G120" s="22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10"/>
      <c r="AA120" s="210"/>
      <c r="AB120" s="210"/>
      <c r="AC120" s="210"/>
      <c r="AD120" s="210"/>
      <c r="AE120" s="210"/>
      <c r="AF120" s="210"/>
      <c r="AG120" s="210" t="s">
        <v>189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">
      <c r="A121" s="217"/>
      <c r="B121" s="218"/>
      <c r="C121" s="251" t="s">
        <v>591</v>
      </c>
      <c r="D121" s="244"/>
      <c r="E121" s="245">
        <v>5</v>
      </c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189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29">
        <v>41</v>
      </c>
      <c r="B122" s="230" t="s">
        <v>592</v>
      </c>
      <c r="C122" s="239" t="s">
        <v>593</v>
      </c>
      <c r="D122" s="231" t="s">
        <v>266</v>
      </c>
      <c r="E122" s="232">
        <v>10</v>
      </c>
      <c r="F122" s="233"/>
      <c r="G122" s="234">
        <f>ROUND(E122*F122,2)</f>
        <v>0</v>
      </c>
      <c r="H122" s="233"/>
      <c r="I122" s="234">
        <f>ROUND(E122*H122,2)</f>
        <v>0</v>
      </c>
      <c r="J122" s="233"/>
      <c r="K122" s="234">
        <f>ROUND(E122*J122,2)</f>
        <v>0</v>
      </c>
      <c r="L122" s="234">
        <v>21</v>
      </c>
      <c r="M122" s="234">
        <f>G122*(1+L122/100)</f>
        <v>0</v>
      </c>
      <c r="N122" s="232">
        <v>9.7999999999999997E-4</v>
      </c>
      <c r="O122" s="232">
        <f>ROUND(E122*N122,2)</f>
        <v>0.01</v>
      </c>
      <c r="P122" s="232">
        <v>0</v>
      </c>
      <c r="Q122" s="232">
        <f>ROUND(E122*P122,2)</f>
        <v>0</v>
      </c>
      <c r="R122" s="234" t="s">
        <v>471</v>
      </c>
      <c r="S122" s="234" t="s">
        <v>153</v>
      </c>
      <c r="T122" s="235" t="s">
        <v>153</v>
      </c>
      <c r="U122" s="220">
        <v>0.26900000000000002</v>
      </c>
      <c r="V122" s="220">
        <f>ROUND(E122*U122,2)</f>
        <v>2.69</v>
      </c>
      <c r="W122" s="220"/>
      <c r="X122" s="220" t="s">
        <v>184</v>
      </c>
      <c r="Y122" s="220" t="s">
        <v>156</v>
      </c>
      <c r="Z122" s="210"/>
      <c r="AA122" s="210"/>
      <c r="AB122" s="210"/>
      <c r="AC122" s="210"/>
      <c r="AD122" s="210"/>
      <c r="AE122" s="210"/>
      <c r="AF122" s="210"/>
      <c r="AG122" s="210" t="s">
        <v>185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17"/>
      <c r="B123" s="218"/>
      <c r="C123" s="251" t="s">
        <v>510</v>
      </c>
      <c r="D123" s="244"/>
      <c r="E123" s="245">
        <v>10</v>
      </c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189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29">
        <v>42</v>
      </c>
      <c r="B124" s="230" t="s">
        <v>594</v>
      </c>
      <c r="C124" s="239" t="s">
        <v>595</v>
      </c>
      <c r="D124" s="231" t="s">
        <v>266</v>
      </c>
      <c r="E124" s="232">
        <v>10</v>
      </c>
      <c r="F124" s="233"/>
      <c r="G124" s="234">
        <f>ROUND(E124*F124,2)</f>
        <v>0</v>
      </c>
      <c r="H124" s="233"/>
      <c r="I124" s="234">
        <f>ROUND(E124*H124,2)</f>
        <v>0</v>
      </c>
      <c r="J124" s="233"/>
      <c r="K124" s="234">
        <f>ROUND(E124*J124,2)</f>
        <v>0</v>
      </c>
      <c r="L124" s="234">
        <v>21</v>
      </c>
      <c r="M124" s="234">
        <f>G124*(1+L124/100)</f>
        <v>0</v>
      </c>
      <c r="N124" s="232">
        <v>0</v>
      </c>
      <c r="O124" s="232">
        <f>ROUND(E124*N124,2)</f>
        <v>0</v>
      </c>
      <c r="P124" s="232">
        <v>0</v>
      </c>
      <c r="Q124" s="232">
        <f>ROUND(E124*P124,2)</f>
        <v>0</v>
      </c>
      <c r="R124" s="234" t="s">
        <v>471</v>
      </c>
      <c r="S124" s="234" t="s">
        <v>153</v>
      </c>
      <c r="T124" s="235" t="s">
        <v>153</v>
      </c>
      <c r="U124" s="220">
        <v>0.22700000000000001</v>
      </c>
      <c r="V124" s="220">
        <f>ROUND(E124*U124,2)</f>
        <v>2.27</v>
      </c>
      <c r="W124" s="220"/>
      <c r="X124" s="220" t="s">
        <v>184</v>
      </c>
      <c r="Y124" s="220" t="s">
        <v>156</v>
      </c>
      <c r="Z124" s="210"/>
      <c r="AA124" s="210"/>
      <c r="AB124" s="210"/>
      <c r="AC124" s="210"/>
      <c r="AD124" s="210"/>
      <c r="AE124" s="210"/>
      <c r="AF124" s="210"/>
      <c r="AG124" s="210" t="s">
        <v>185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51" t="s">
        <v>596</v>
      </c>
      <c r="D125" s="244"/>
      <c r="E125" s="245">
        <v>10</v>
      </c>
      <c r="F125" s="220"/>
      <c r="G125" s="220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189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29">
        <v>43</v>
      </c>
      <c r="B126" s="230" t="s">
        <v>597</v>
      </c>
      <c r="C126" s="239" t="s">
        <v>598</v>
      </c>
      <c r="D126" s="231" t="s">
        <v>266</v>
      </c>
      <c r="E126" s="232">
        <v>10</v>
      </c>
      <c r="F126" s="233"/>
      <c r="G126" s="234">
        <f>ROUND(E126*F126,2)</f>
        <v>0</v>
      </c>
      <c r="H126" s="233"/>
      <c r="I126" s="234">
        <f>ROUND(E126*H126,2)</f>
        <v>0</v>
      </c>
      <c r="J126" s="233"/>
      <c r="K126" s="234">
        <f>ROUND(E126*J126,2)</f>
        <v>0</v>
      </c>
      <c r="L126" s="234">
        <v>21</v>
      </c>
      <c r="M126" s="234">
        <f>G126*(1+L126/100)</f>
        <v>0</v>
      </c>
      <c r="N126" s="232">
        <v>0</v>
      </c>
      <c r="O126" s="232">
        <f>ROUND(E126*N126,2)</f>
        <v>0</v>
      </c>
      <c r="P126" s="232">
        <v>0</v>
      </c>
      <c r="Q126" s="232">
        <f>ROUND(E126*P126,2)</f>
        <v>0</v>
      </c>
      <c r="R126" s="234" t="s">
        <v>471</v>
      </c>
      <c r="S126" s="234" t="s">
        <v>153</v>
      </c>
      <c r="T126" s="235" t="s">
        <v>153</v>
      </c>
      <c r="U126" s="220">
        <v>0.26900000000000002</v>
      </c>
      <c r="V126" s="220">
        <f>ROUND(E126*U126,2)</f>
        <v>2.69</v>
      </c>
      <c r="W126" s="220"/>
      <c r="X126" s="220" t="s">
        <v>184</v>
      </c>
      <c r="Y126" s="220" t="s">
        <v>156</v>
      </c>
      <c r="Z126" s="210"/>
      <c r="AA126" s="210"/>
      <c r="AB126" s="210"/>
      <c r="AC126" s="210"/>
      <c r="AD126" s="210"/>
      <c r="AE126" s="210"/>
      <c r="AF126" s="210"/>
      <c r="AG126" s="210" t="s">
        <v>185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17"/>
      <c r="B127" s="218"/>
      <c r="C127" s="251" t="s">
        <v>599</v>
      </c>
      <c r="D127" s="244"/>
      <c r="E127" s="245">
        <v>10</v>
      </c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189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29">
        <v>44</v>
      </c>
      <c r="B128" s="230" t="s">
        <v>600</v>
      </c>
      <c r="C128" s="239" t="s">
        <v>601</v>
      </c>
      <c r="D128" s="231" t="s">
        <v>195</v>
      </c>
      <c r="E128" s="232">
        <v>95.45</v>
      </c>
      <c r="F128" s="233"/>
      <c r="G128" s="234">
        <f>ROUND(E128*F128,2)</f>
        <v>0</v>
      </c>
      <c r="H128" s="233"/>
      <c r="I128" s="234">
        <f>ROUND(E128*H128,2)</f>
        <v>0</v>
      </c>
      <c r="J128" s="233"/>
      <c r="K128" s="234">
        <f>ROUND(E128*J128,2)</f>
        <v>0</v>
      </c>
      <c r="L128" s="234">
        <v>21</v>
      </c>
      <c r="M128" s="234">
        <f>G128*(1+L128/100)</f>
        <v>0</v>
      </c>
      <c r="N128" s="232">
        <v>0</v>
      </c>
      <c r="O128" s="232">
        <f>ROUND(E128*N128,2)</f>
        <v>0</v>
      </c>
      <c r="P128" s="232">
        <v>0</v>
      </c>
      <c r="Q128" s="232">
        <f>ROUND(E128*P128,2)</f>
        <v>0</v>
      </c>
      <c r="R128" s="234" t="s">
        <v>471</v>
      </c>
      <c r="S128" s="234" t="s">
        <v>153</v>
      </c>
      <c r="T128" s="235" t="s">
        <v>153</v>
      </c>
      <c r="U128" s="220">
        <v>2.9000000000000001E-2</v>
      </c>
      <c r="V128" s="220">
        <f>ROUND(E128*U128,2)</f>
        <v>2.77</v>
      </c>
      <c r="W128" s="220"/>
      <c r="X128" s="220" t="s">
        <v>184</v>
      </c>
      <c r="Y128" s="220" t="s">
        <v>156</v>
      </c>
      <c r="Z128" s="210"/>
      <c r="AA128" s="210"/>
      <c r="AB128" s="210"/>
      <c r="AC128" s="210"/>
      <c r="AD128" s="210"/>
      <c r="AE128" s="210"/>
      <c r="AF128" s="210"/>
      <c r="AG128" s="210" t="s">
        <v>185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17"/>
      <c r="B129" s="218"/>
      <c r="C129" s="240" t="s">
        <v>602</v>
      </c>
      <c r="D129" s="237"/>
      <c r="E129" s="237"/>
      <c r="F129" s="237"/>
      <c r="G129" s="237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159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17"/>
      <c r="B130" s="218"/>
      <c r="C130" s="251" t="s">
        <v>475</v>
      </c>
      <c r="D130" s="244"/>
      <c r="E130" s="245">
        <v>46</v>
      </c>
      <c r="F130" s="220"/>
      <c r="G130" s="22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189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">
      <c r="A131" s="217"/>
      <c r="B131" s="218"/>
      <c r="C131" s="251" t="s">
        <v>472</v>
      </c>
      <c r="D131" s="244"/>
      <c r="E131" s="245">
        <v>34.5</v>
      </c>
      <c r="F131" s="220"/>
      <c r="G131" s="22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189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17"/>
      <c r="B132" s="218"/>
      <c r="C132" s="251" t="s">
        <v>473</v>
      </c>
      <c r="D132" s="244"/>
      <c r="E132" s="245">
        <v>6.9</v>
      </c>
      <c r="F132" s="220"/>
      <c r="G132" s="22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189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17"/>
      <c r="B133" s="218"/>
      <c r="C133" s="251" t="s">
        <v>474</v>
      </c>
      <c r="D133" s="244"/>
      <c r="E133" s="245">
        <v>8.0500000000000007</v>
      </c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189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29">
        <v>45</v>
      </c>
      <c r="B134" s="230" t="s">
        <v>603</v>
      </c>
      <c r="C134" s="239" t="s">
        <v>604</v>
      </c>
      <c r="D134" s="231" t="s">
        <v>195</v>
      </c>
      <c r="E134" s="232">
        <v>95.45</v>
      </c>
      <c r="F134" s="233"/>
      <c r="G134" s="234">
        <f>ROUND(E134*F134,2)</f>
        <v>0</v>
      </c>
      <c r="H134" s="233"/>
      <c r="I134" s="234">
        <f>ROUND(E134*H134,2)</f>
        <v>0</v>
      </c>
      <c r="J134" s="233"/>
      <c r="K134" s="234">
        <f>ROUND(E134*J134,2)</f>
        <v>0</v>
      </c>
      <c r="L134" s="234">
        <v>21</v>
      </c>
      <c r="M134" s="234">
        <f>G134*(1+L134/100)</f>
        <v>0</v>
      </c>
      <c r="N134" s="232">
        <v>1.0000000000000001E-5</v>
      </c>
      <c r="O134" s="232">
        <f>ROUND(E134*N134,2)</f>
        <v>0</v>
      </c>
      <c r="P134" s="232">
        <v>0</v>
      </c>
      <c r="Q134" s="232">
        <f>ROUND(E134*P134,2)</f>
        <v>0</v>
      </c>
      <c r="R134" s="234" t="s">
        <v>471</v>
      </c>
      <c r="S134" s="234" t="s">
        <v>153</v>
      </c>
      <c r="T134" s="235" t="s">
        <v>153</v>
      </c>
      <c r="U134" s="220">
        <v>6.2E-2</v>
      </c>
      <c r="V134" s="220">
        <f>ROUND(E134*U134,2)</f>
        <v>5.92</v>
      </c>
      <c r="W134" s="220"/>
      <c r="X134" s="220" t="s">
        <v>184</v>
      </c>
      <c r="Y134" s="220" t="s">
        <v>156</v>
      </c>
      <c r="Z134" s="210"/>
      <c r="AA134" s="210"/>
      <c r="AB134" s="210"/>
      <c r="AC134" s="210"/>
      <c r="AD134" s="210"/>
      <c r="AE134" s="210"/>
      <c r="AF134" s="210"/>
      <c r="AG134" s="210" t="s">
        <v>185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">
      <c r="A135" s="217"/>
      <c r="B135" s="218"/>
      <c r="C135" s="240" t="s">
        <v>605</v>
      </c>
      <c r="D135" s="237"/>
      <c r="E135" s="237"/>
      <c r="F135" s="237"/>
      <c r="G135" s="237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159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17"/>
      <c r="B136" s="218"/>
      <c r="C136" s="251" t="s">
        <v>472</v>
      </c>
      <c r="D136" s="244"/>
      <c r="E136" s="245">
        <v>34.5</v>
      </c>
      <c r="F136" s="220"/>
      <c r="G136" s="220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189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51" t="s">
        <v>473</v>
      </c>
      <c r="D137" s="244"/>
      <c r="E137" s="245">
        <v>6.9</v>
      </c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189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17"/>
      <c r="B138" s="218"/>
      <c r="C138" s="251" t="s">
        <v>475</v>
      </c>
      <c r="D138" s="244"/>
      <c r="E138" s="245">
        <v>46</v>
      </c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189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17"/>
      <c r="B139" s="218"/>
      <c r="C139" s="251" t="s">
        <v>474</v>
      </c>
      <c r="D139" s="244"/>
      <c r="E139" s="245">
        <v>8.0500000000000007</v>
      </c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189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29">
        <v>46</v>
      </c>
      <c r="B140" s="230" t="s">
        <v>606</v>
      </c>
      <c r="C140" s="239" t="s">
        <v>607</v>
      </c>
      <c r="D140" s="231" t="s">
        <v>288</v>
      </c>
      <c r="E140" s="232">
        <v>7.2889999999999996E-2</v>
      </c>
      <c r="F140" s="233"/>
      <c r="G140" s="234">
        <f>ROUND(E140*F140,2)</f>
        <v>0</v>
      </c>
      <c r="H140" s="233"/>
      <c r="I140" s="234">
        <f>ROUND(E140*H140,2)</f>
        <v>0</v>
      </c>
      <c r="J140" s="233"/>
      <c r="K140" s="234">
        <f>ROUND(E140*J140,2)</f>
        <v>0</v>
      </c>
      <c r="L140" s="234">
        <v>21</v>
      </c>
      <c r="M140" s="234">
        <f>G140*(1+L140/100)</f>
        <v>0</v>
      </c>
      <c r="N140" s="232">
        <v>0</v>
      </c>
      <c r="O140" s="232">
        <f>ROUND(E140*N140,2)</f>
        <v>0</v>
      </c>
      <c r="P140" s="232">
        <v>0</v>
      </c>
      <c r="Q140" s="232">
        <f>ROUND(E140*P140,2)</f>
        <v>0</v>
      </c>
      <c r="R140" s="234" t="s">
        <v>471</v>
      </c>
      <c r="S140" s="234" t="s">
        <v>153</v>
      </c>
      <c r="T140" s="235" t="s">
        <v>153</v>
      </c>
      <c r="U140" s="220">
        <v>1.421</v>
      </c>
      <c r="V140" s="220">
        <f>ROUND(E140*U140,2)</f>
        <v>0.1</v>
      </c>
      <c r="W140" s="220"/>
      <c r="X140" s="220" t="s">
        <v>184</v>
      </c>
      <c r="Y140" s="220" t="s">
        <v>156</v>
      </c>
      <c r="Z140" s="210"/>
      <c r="AA140" s="210"/>
      <c r="AB140" s="210"/>
      <c r="AC140" s="210"/>
      <c r="AD140" s="210"/>
      <c r="AE140" s="210"/>
      <c r="AF140" s="210"/>
      <c r="AG140" s="210" t="s">
        <v>499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17"/>
      <c r="B141" s="218"/>
      <c r="C141" s="250" t="s">
        <v>419</v>
      </c>
      <c r="D141" s="248"/>
      <c r="E141" s="248"/>
      <c r="F141" s="248"/>
      <c r="G141" s="248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187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x14ac:dyDescent="0.2">
      <c r="A142" s="222" t="s">
        <v>148</v>
      </c>
      <c r="B142" s="223" t="s">
        <v>98</v>
      </c>
      <c r="C142" s="238" t="s">
        <v>99</v>
      </c>
      <c r="D142" s="224"/>
      <c r="E142" s="225"/>
      <c r="F142" s="226"/>
      <c r="G142" s="226">
        <f>SUMIF(AG143:AG158,"&lt;&gt;NOR",G143:G158)</f>
        <v>0</v>
      </c>
      <c r="H142" s="226"/>
      <c r="I142" s="226">
        <f>SUM(I143:I158)</f>
        <v>0</v>
      </c>
      <c r="J142" s="226"/>
      <c r="K142" s="226">
        <f>SUM(K143:K158)</f>
        <v>0</v>
      </c>
      <c r="L142" s="226"/>
      <c r="M142" s="226">
        <f>SUM(M143:M158)</f>
        <v>0</v>
      </c>
      <c r="N142" s="225"/>
      <c r="O142" s="225">
        <f>SUM(O143:O158)</f>
        <v>0.12</v>
      </c>
      <c r="P142" s="225"/>
      <c r="Q142" s="225">
        <f>SUM(Q143:Q158)</f>
        <v>0</v>
      </c>
      <c r="R142" s="226"/>
      <c r="S142" s="226"/>
      <c r="T142" s="227"/>
      <c r="U142" s="221"/>
      <c r="V142" s="221">
        <f>SUM(V143:V158)</f>
        <v>62.990000000000009</v>
      </c>
      <c r="W142" s="221"/>
      <c r="X142" s="221"/>
      <c r="Y142" s="221"/>
      <c r="AG142" t="s">
        <v>149</v>
      </c>
    </row>
    <row r="143" spans="1:60" outlineLevel="1" x14ac:dyDescent="0.2">
      <c r="A143" s="229">
        <v>47</v>
      </c>
      <c r="B143" s="230" t="s">
        <v>608</v>
      </c>
      <c r="C143" s="239" t="s">
        <v>609</v>
      </c>
      <c r="D143" s="231" t="s">
        <v>266</v>
      </c>
      <c r="E143" s="232">
        <v>40</v>
      </c>
      <c r="F143" s="233"/>
      <c r="G143" s="234">
        <f>ROUND(E143*F143,2)</f>
        <v>0</v>
      </c>
      <c r="H143" s="233"/>
      <c r="I143" s="234">
        <f>ROUND(E143*H143,2)</f>
        <v>0</v>
      </c>
      <c r="J143" s="233"/>
      <c r="K143" s="234">
        <f>ROUND(E143*J143,2)</f>
        <v>0</v>
      </c>
      <c r="L143" s="234">
        <v>21</v>
      </c>
      <c r="M143" s="234">
        <f>G143*(1+L143/100)</f>
        <v>0</v>
      </c>
      <c r="N143" s="232">
        <v>0</v>
      </c>
      <c r="O143" s="232">
        <f>ROUND(E143*N143,2)</f>
        <v>0</v>
      </c>
      <c r="P143" s="232">
        <v>0</v>
      </c>
      <c r="Q143" s="232">
        <f>ROUND(E143*P143,2)</f>
        <v>0</v>
      </c>
      <c r="R143" s="234" t="s">
        <v>471</v>
      </c>
      <c r="S143" s="234" t="s">
        <v>153</v>
      </c>
      <c r="T143" s="235" t="s">
        <v>153</v>
      </c>
      <c r="U143" s="220">
        <v>1.4</v>
      </c>
      <c r="V143" s="220">
        <f>ROUND(E143*U143,2)</f>
        <v>56</v>
      </c>
      <c r="W143" s="220"/>
      <c r="X143" s="220" t="s">
        <v>184</v>
      </c>
      <c r="Y143" s="220" t="s">
        <v>156</v>
      </c>
      <c r="Z143" s="210"/>
      <c r="AA143" s="210"/>
      <c r="AB143" s="210"/>
      <c r="AC143" s="210"/>
      <c r="AD143" s="210"/>
      <c r="AE143" s="210"/>
      <c r="AF143" s="210"/>
      <c r="AG143" s="210" t="s">
        <v>185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17"/>
      <c r="B144" s="218"/>
      <c r="C144" s="251" t="s">
        <v>610</v>
      </c>
      <c r="D144" s="244"/>
      <c r="E144" s="245">
        <v>40</v>
      </c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189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29">
        <v>48</v>
      </c>
      <c r="B145" s="230" t="s">
        <v>611</v>
      </c>
      <c r="C145" s="239" t="s">
        <v>612</v>
      </c>
      <c r="D145" s="231" t="s">
        <v>266</v>
      </c>
      <c r="E145" s="232">
        <v>5</v>
      </c>
      <c r="F145" s="233"/>
      <c r="G145" s="234">
        <f>ROUND(E145*F145,2)</f>
        <v>0</v>
      </c>
      <c r="H145" s="233"/>
      <c r="I145" s="234">
        <f>ROUND(E145*H145,2)</f>
        <v>0</v>
      </c>
      <c r="J145" s="233"/>
      <c r="K145" s="234">
        <f>ROUND(E145*J145,2)</f>
        <v>0</v>
      </c>
      <c r="L145" s="234">
        <v>21</v>
      </c>
      <c r="M145" s="234">
        <f>G145*(1+L145/100)</f>
        <v>0</v>
      </c>
      <c r="N145" s="232">
        <v>2.0000000000000002E-5</v>
      </c>
      <c r="O145" s="232">
        <f>ROUND(E145*N145,2)</f>
        <v>0</v>
      </c>
      <c r="P145" s="232">
        <v>0</v>
      </c>
      <c r="Q145" s="232">
        <f>ROUND(E145*P145,2)</f>
        <v>0</v>
      </c>
      <c r="R145" s="234" t="s">
        <v>471</v>
      </c>
      <c r="S145" s="234" t="s">
        <v>153</v>
      </c>
      <c r="T145" s="235" t="s">
        <v>153</v>
      </c>
      <c r="U145" s="220">
        <v>0.16800000000000001</v>
      </c>
      <c r="V145" s="220">
        <f>ROUND(E145*U145,2)</f>
        <v>0.84</v>
      </c>
      <c r="W145" s="220"/>
      <c r="X145" s="220" t="s">
        <v>184</v>
      </c>
      <c r="Y145" s="220" t="s">
        <v>156</v>
      </c>
      <c r="Z145" s="210"/>
      <c r="AA145" s="210"/>
      <c r="AB145" s="210"/>
      <c r="AC145" s="210"/>
      <c r="AD145" s="210"/>
      <c r="AE145" s="210"/>
      <c r="AF145" s="210"/>
      <c r="AG145" s="210" t="s">
        <v>499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">
      <c r="A146" s="217"/>
      <c r="B146" s="218"/>
      <c r="C146" s="251" t="s">
        <v>613</v>
      </c>
      <c r="D146" s="244"/>
      <c r="E146" s="245">
        <v>5</v>
      </c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189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29">
        <v>49</v>
      </c>
      <c r="B147" s="230" t="s">
        <v>614</v>
      </c>
      <c r="C147" s="239" t="s">
        <v>615</v>
      </c>
      <c r="D147" s="231" t="s">
        <v>266</v>
      </c>
      <c r="E147" s="232">
        <v>35</v>
      </c>
      <c r="F147" s="233"/>
      <c r="G147" s="234">
        <f>ROUND(E147*F147,2)</f>
        <v>0</v>
      </c>
      <c r="H147" s="233"/>
      <c r="I147" s="234">
        <f>ROUND(E147*H147,2)</f>
        <v>0</v>
      </c>
      <c r="J147" s="233"/>
      <c r="K147" s="234">
        <f>ROUND(E147*J147,2)</f>
        <v>0</v>
      </c>
      <c r="L147" s="234">
        <v>21</v>
      </c>
      <c r="M147" s="234">
        <f>G147*(1+L147/100)</f>
        <v>0</v>
      </c>
      <c r="N147" s="232">
        <v>2.0000000000000002E-5</v>
      </c>
      <c r="O147" s="232">
        <f>ROUND(E147*N147,2)</f>
        <v>0</v>
      </c>
      <c r="P147" s="232">
        <v>0</v>
      </c>
      <c r="Q147" s="232">
        <f>ROUND(E147*P147,2)</f>
        <v>0</v>
      </c>
      <c r="R147" s="234"/>
      <c r="S147" s="234" t="s">
        <v>357</v>
      </c>
      <c r="T147" s="235" t="s">
        <v>154</v>
      </c>
      <c r="U147" s="220">
        <v>0.17</v>
      </c>
      <c r="V147" s="220">
        <f>ROUND(E147*U147,2)</f>
        <v>5.95</v>
      </c>
      <c r="W147" s="220"/>
      <c r="X147" s="220" t="s">
        <v>184</v>
      </c>
      <c r="Y147" s="220" t="s">
        <v>156</v>
      </c>
      <c r="Z147" s="210"/>
      <c r="AA147" s="210"/>
      <c r="AB147" s="210"/>
      <c r="AC147" s="210"/>
      <c r="AD147" s="210"/>
      <c r="AE147" s="210"/>
      <c r="AF147" s="210"/>
      <c r="AG147" s="210" t="s">
        <v>185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 x14ac:dyDescent="0.2">
      <c r="A148" s="217"/>
      <c r="B148" s="218"/>
      <c r="C148" s="251" t="s">
        <v>616</v>
      </c>
      <c r="D148" s="244"/>
      <c r="E148" s="245">
        <v>35</v>
      </c>
      <c r="F148" s="220"/>
      <c r="G148" s="220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189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54">
        <v>50</v>
      </c>
      <c r="B149" s="255" t="s">
        <v>617</v>
      </c>
      <c r="C149" s="261" t="s">
        <v>618</v>
      </c>
      <c r="D149" s="256" t="s">
        <v>266</v>
      </c>
      <c r="E149" s="257">
        <v>1</v>
      </c>
      <c r="F149" s="258"/>
      <c r="G149" s="259">
        <f>ROUND(E149*F149,2)</f>
        <v>0</v>
      </c>
      <c r="H149" s="258"/>
      <c r="I149" s="259">
        <f>ROUND(E149*H149,2)</f>
        <v>0</v>
      </c>
      <c r="J149" s="258"/>
      <c r="K149" s="259">
        <f>ROUND(E149*J149,2)</f>
        <v>0</v>
      </c>
      <c r="L149" s="259">
        <v>21</v>
      </c>
      <c r="M149" s="259">
        <f>G149*(1+L149/100)</f>
        <v>0</v>
      </c>
      <c r="N149" s="257">
        <v>1E-4</v>
      </c>
      <c r="O149" s="257">
        <f>ROUND(E149*N149,2)</f>
        <v>0</v>
      </c>
      <c r="P149" s="257">
        <v>0</v>
      </c>
      <c r="Q149" s="257">
        <f>ROUND(E149*P149,2)</f>
        <v>0</v>
      </c>
      <c r="R149" s="259"/>
      <c r="S149" s="259" t="s">
        <v>357</v>
      </c>
      <c r="T149" s="260" t="s">
        <v>154</v>
      </c>
      <c r="U149" s="220">
        <v>0</v>
      </c>
      <c r="V149" s="220">
        <f>ROUND(E149*U149,2)</f>
        <v>0</v>
      </c>
      <c r="W149" s="220"/>
      <c r="X149" s="220" t="s">
        <v>346</v>
      </c>
      <c r="Y149" s="220" t="s">
        <v>156</v>
      </c>
      <c r="Z149" s="210"/>
      <c r="AA149" s="210"/>
      <c r="AB149" s="210"/>
      <c r="AC149" s="210"/>
      <c r="AD149" s="210"/>
      <c r="AE149" s="210"/>
      <c r="AF149" s="210"/>
      <c r="AG149" s="210" t="s">
        <v>347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29">
        <v>51</v>
      </c>
      <c r="B150" s="230" t="s">
        <v>619</v>
      </c>
      <c r="C150" s="239" t="s">
        <v>620</v>
      </c>
      <c r="D150" s="231" t="s">
        <v>266</v>
      </c>
      <c r="E150" s="232">
        <v>5</v>
      </c>
      <c r="F150" s="233"/>
      <c r="G150" s="234">
        <f>ROUND(E150*F150,2)</f>
        <v>0</v>
      </c>
      <c r="H150" s="233"/>
      <c r="I150" s="234">
        <f>ROUND(E150*H150,2)</f>
        <v>0</v>
      </c>
      <c r="J150" s="233"/>
      <c r="K150" s="234">
        <f>ROUND(E150*J150,2)</f>
        <v>0</v>
      </c>
      <c r="L150" s="234">
        <v>21</v>
      </c>
      <c r="M150" s="234">
        <f>G150*(1+L150/100)</f>
        <v>0</v>
      </c>
      <c r="N150" s="232">
        <v>1.1000000000000001E-3</v>
      </c>
      <c r="O150" s="232">
        <f>ROUND(E150*N150,2)</f>
        <v>0.01</v>
      </c>
      <c r="P150" s="232">
        <v>0</v>
      </c>
      <c r="Q150" s="232">
        <f>ROUND(E150*P150,2)</f>
        <v>0</v>
      </c>
      <c r="R150" s="234"/>
      <c r="S150" s="234" t="s">
        <v>357</v>
      </c>
      <c r="T150" s="235" t="s">
        <v>154</v>
      </c>
      <c r="U150" s="220">
        <v>0</v>
      </c>
      <c r="V150" s="220">
        <f>ROUND(E150*U150,2)</f>
        <v>0</v>
      </c>
      <c r="W150" s="220"/>
      <c r="X150" s="220" t="s">
        <v>346</v>
      </c>
      <c r="Y150" s="220" t="s">
        <v>156</v>
      </c>
      <c r="Z150" s="210"/>
      <c r="AA150" s="210"/>
      <c r="AB150" s="210"/>
      <c r="AC150" s="210"/>
      <c r="AD150" s="210"/>
      <c r="AE150" s="210"/>
      <c r="AF150" s="210"/>
      <c r="AG150" s="210" t="s">
        <v>347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">
      <c r="A151" s="217"/>
      <c r="B151" s="218"/>
      <c r="C151" s="251" t="s">
        <v>507</v>
      </c>
      <c r="D151" s="244"/>
      <c r="E151" s="245">
        <v>5</v>
      </c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10"/>
      <c r="AA151" s="210"/>
      <c r="AB151" s="210"/>
      <c r="AC151" s="210"/>
      <c r="AD151" s="210"/>
      <c r="AE151" s="210"/>
      <c r="AF151" s="210"/>
      <c r="AG151" s="210" t="s">
        <v>189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54">
        <v>52</v>
      </c>
      <c r="B152" s="255" t="s">
        <v>621</v>
      </c>
      <c r="C152" s="261" t="s">
        <v>622</v>
      </c>
      <c r="D152" s="256" t="s">
        <v>266</v>
      </c>
      <c r="E152" s="257">
        <v>40</v>
      </c>
      <c r="F152" s="258"/>
      <c r="G152" s="259">
        <f>ROUND(E152*F152,2)</f>
        <v>0</v>
      </c>
      <c r="H152" s="258"/>
      <c r="I152" s="259">
        <f>ROUND(E152*H152,2)</f>
        <v>0</v>
      </c>
      <c r="J152" s="258"/>
      <c r="K152" s="259">
        <f>ROUND(E152*J152,2)</f>
        <v>0</v>
      </c>
      <c r="L152" s="259">
        <v>21</v>
      </c>
      <c r="M152" s="259">
        <f>G152*(1+L152/100)</f>
        <v>0</v>
      </c>
      <c r="N152" s="257">
        <v>2.7000000000000001E-3</v>
      </c>
      <c r="O152" s="257">
        <f>ROUND(E152*N152,2)</f>
        <v>0.11</v>
      </c>
      <c r="P152" s="257">
        <v>0</v>
      </c>
      <c r="Q152" s="257">
        <f>ROUND(E152*P152,2)</f>
        <v>0</v>
      </c>
      <c r="R152" s="259"/>
      <c r="S152" s="259" t="s">
        <v>357</v>
      </c>
      <c r="T152" s="260" t="s">
        <v>154</v>
      </c>
      <c r="U152" s="220">
        <v>0</v>
      </c>
      <c r="V152" s="220">
        <f>ROUND(E152*U152,2)</f>
        <v>0</v>
      </c>
      <c r="W152" s="220"/>
      <c r="X152" s="220" t="s">
        <v>346</v>
      </c>
      <c r="Y152" s="220" t="s">
        <v>156</v>
      </c>
      <c r="Z152" s="210"/>
      <c r="AA152" s="210"/>
      <c r="AB152" s="210"/>
      <c r="AC152" s="210"/>
      <c r="AD152" s="210"/>
      <c r="AE152" s="210"/>
      <c r="AF152" s="210"/>
      <c r="AG152" s="210" t="s">
        <v>347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54">
        <v>53</v>
      </c>
      <c r="B153" s="255" t="s">
        <v>623</v>
      </c>
      <c r="C153" s="261" t="s">
        <v>624</v>
      </c>
      <c r="D153" s="256" t="s">
        <v>266</v>
      </c>
      <c r="E153" s="257">
        <v>5</v>
      </c>
      <c r="F153" s="258"/>
      <c r="G153" s="259">
        <f>ROUND(E153*F153,2)</f>
        <v>0</v>
      </c>
      <c r="H153" s="258"/>
      <c r="I153" s="259">
        <f>ROUND(E153*H153,2)</f>
        <v>0</v>
      </c>
      <c r="J153" s="258"/>
      <c r="K153" s="259">
        <f>ROUND(E153*J153,2)</f>
        <v>0</v>
      </c>
      <c r="L153" s="259">
        <v>21</v>
      </c>
      <c r="M153" s="259">
        <f>G153*(1+L153/100)</f>
        <v>0</v>
      </c>
      <c r="N153" s="257">
        <v>6.9999999999999999E-4</v>
      </c>
      <c r="O153" s="257">
        <f>ROUND(E153*N153,2)</f>
        <v>0</v>
      </c>
      <c r="P153" s="257">
        <v>0</v>
      </c>
      <c r="Q153" s="257">
        <f>ROUND(E153*P153,2)</f>
        <v>0</v>
      </c>
      <c r="R153" s="259"/>
      <c r="S153" s="259" t="s">
        <v>357</v>
      </c>
      <c r="T153" s="260" t="s">
        <v>154</v>
      </c>
      <c r="U153" s="220">
        <v>0</v>
      </c>
      <c r="V153" s="220">
        <f>ROUND(E153*U153,2)</f>
        <v>0</v>
      </c>
      <c r="W153" s="220"/>
      <c r="X153" s="220" t="s">
        <v>346</v>
      </c>
      <c r="Y153" s="220" t="s">
        <v>156</v>
      </c>
      <c r="Z153" s="210"/>
      <c r="AA153" s="210"/>
      <c r="AB153" s="210"/>
      <c r="AC153" s="210"/>
      <c r="AD153" s="210"/>
      <c r="AE153" s="210"/>
      <c r="AF153" s="210"/>
      <c r="AG153" s="210" t="s">
        <v>347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29">
        <v>54</v>
      </c>
      <c r="B154" s="230" t="s">
        <v>625</v>
      </c>
      <c r="C154" s="239" t="s">
        <v>626</v>
      </c>
      <c r="D154" s="231" t="s">
        <v>266</v>
      </c>
      <c r="E154" s="232">
        <v>35</v>
      </c>
      <c r="F154" s="233"/>
      <c r="G154" s="234">
        <f>ROUND(E154*F154,2)</f>
        <v>0</v>
      </c>
      <c r="H154" s="233"/>
      <c r="I154" s="234">
        <f>ROUND(E154*H154,2)</f>
        <v>0</v>
      </c>
      <c r="J154" s="233"/>
      <c r="K154" s="234">
        <f>ROUND(E154*J154,2)</f>
        <v>0</v>
      </c>
      <c r="L154" s="234">
        <v>21</v>
      </c>
      <c r="M154" s="234">
        <f>G154*(1+L154/100)</f>
        <v>0</v>
      </c>
      <c r="N154" s="232">
        <v>0</v>
      </c>
      <c r="O154" s="232">
        <f>ROUND(E154*N154,2)</f>
        <v>0</v>
      </c>
      <c r="P154" s="232">
        <v>0</v>
      </c>
      <c r="Q154" s="232">
        <f>ROUND(E154*P154,2)</f>
        <v>0</v>
      </c>
      <c r="R154" s="234"/>
      <c r="S154" s="234" t="s">
        <v>357</v>
      </c>
      <c r="T154" s="235" t="s">
        <v>154</v>
      </c>
      <c r="U154" s="220">
        <v>0</v>
      </c>
      <c r="V154" s="220">
        <f>ROUND(E154*U154,2)</f>
        <v>0</v>
      </c>
      <c r="W154" s="220"/>
      <c r="X154" s="220" t="s">
        <v>346</v>
      </c>
      <c r="Y154" s="220" t="s">
        <v>156</v>
      </c>
      <c r="Z154" s="210"/>
      <c r="AA154" s="210"/>
      <c r="AB154" s="210"/>
      <c r="AC154" s="210"/>
      <c r="AD154" s="210"/>
      <c r="AE154" s="210"/>
      <c r="AF154" s="210"/>
      <c r="AG154" s="210" t="s">
        <v>347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17"/>
      <c r="B155" s="218"/>
      <c r="C155" s="251" t="s">
        <v>627</v>
      </c>
      <c r="D155" s="244"/>
      <c r="E155" s="245">
        <v>35</v>
      </c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189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54">
        <v>55</v>
      </c>
      <c r="B156" s="255" t="s">
        <v>628</v>
      </c>
      <c r="C156" s="261" t="s">
        <v>629</v>
      </c>
      <c r="D156" s="256" t="s">
        <v>266</v>
      </c>
      <c r="E156" s="257">
        <v>5</v>
      </c>
      <c r="F156" s="258"/>
      <c r="G156" s="259">
        <f>ROUND(E156*F156,2)</f>
        <v>0</v>
      </c>
      <c r="H156" s="258"/>
      <c r="I156" s="259">
        <f>ROUND(E156*H156,2)</f>
        <v>0</v>
      </c>
      <c r="J156" s="258"/>
      <c r="K156" s="259">
        <f>ROUND(E156*J156,2)</f>
        <v>0</v>
      </c>
      <c r="L156" s="259">
        <v>21</v>
      </c>
      <c r="M156" s="259">
        <f>G156*(1+L156/100)</f>
        <v>0</v>
      </c>
      <c r="N156" s="257">
        <v>6.9999999999999999E-4</v>
      </c>
      <c r="O156" s="257">
        <f>ROUND(E156*N156,2)</f>
        <v>0</v>
      </c>
      <c r="P156" s="257">
        <v>0</v>
      </c>
      <c r="Q156" s="257">
        <f>ROUND(E156*P156,2)</f>
        <v>0</v>
      </c>
      <c r="R156" s="259"/>
      <c r="S156" s="259" t="s">
        <v>357</v>
      </c>
      <c r="T156" s="260" t="s">
        <v>154</v>
      </c>
      <c r="U156" s="220">
        <v>0</v>
      </c>
      <c r="V156" s="220">
        <f>ROUND(E156*U156,2)</f>
        <v>0</v>
      </c>
      <c r="W156" s="220"/>
      <c r="X156" s="220" t="s">
        <v>346</v>
      </c>
      <c r="Y156" s="220" t="s">
        <v>156</v>
      </c>
      <c r="Z156" s="210"/>
      <c r="AA156" s="210"/>
      <c r="AB156" s="210"/>
      <c r="AC156" s="210"/>
      <c r="AD156" s="210"/>
      <c r="AE156" s="210"/>
      <c r="AF156" s="210"/>
      <c r="AG156" s="210" t="s">
        <v>347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29">
        <v>56</v>
      </c>
      <c r="B157" s="230" t="s">
        <v>630</v>
      </c>
      <c r="C157" s="239" t="s">
        <v>631</v>
      </c>
      <c r="D157" s="231" t="s">
        <v>288</v>
      </c>
      <c r="E157" s="232">
        <v>0.12139999999999999</v>
      </c>
      <c r="F157" s="233"/>
      <c r="G157" s="234">
        <f>ROUND(E157*F157,2)</f>
        <v>0</v>
      </c>
      <c r="H157" s="233"/>
      <c r="I157" s="234">
        <f>ROUND(E157*H157,2)</f>
        <v>0</v>
      </c>
      <c r="J157" s="233"/>
      <c r="K157" s="234">
        <f>ROUND(E157*J157,2)</f>
        <v>0</v>
      </c>
      <c r="L157" s="234">
        <v>21</v>
      </c>
      <c r="M157" s="234">
        <f>G157*(1+L157/100)</f>
        <v>0</v>
      </c>
      <c r="N157" s="232">
        <v>0</v>
      </c>
      <c r="O157" s="232">
        <f>ROUND(E157*N157,2)</f>
        <v>0</v>
      </c>
      <c r="P157" s="232">
        <v>0</v>
      </c>
      <c r="Q157" s="232">
        <f>ROUND(E157*P157,2)</f>
        <v>0</v>
      </c>
      <c r="R157" s="234" t="s">
        <v>471</v>
      </c>
      <c r="S157" s="234" t="s">
        <v>153</v>
      </c>
      <c r="T157" s="235" t="s">
        <v>153</v>
      </c>
      <c r="U157" s="220">
        <v>1.629</v>
      </c>
      <c r="V157" s="220">
        <f>ROUND(E157*U157,2)</f>
        <v>0.2</v>
      </c>
      <c r="W157" s="220"/>
      <c r="X157" s="220" t="s">
        <v>184</v>
      </c>
      <c r="Y157" s="220" t="s">
        <v>156</v>
      </c>
      <c r="Z157" s="210"/>
      <c r="AA157" s="210"/>
      <c r="AB157" s="210"/>
      <c r="AC157" s="210"/>
      <c r="AD157" s="210"/>
      <c r="AE157" s="210"/>
      <c r="AF157" s="210"/>
      <c r="AG157" s="210" t="s">
        <v>499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">
      <c r="A158" s="217"/>
      <c r="B158" s="218"/>
      <c r="C158" s="250" t="s">
        <v>419</v>
      </c>
      <c r="D158" s="248"/>
      <c r="E158" s="248"/>
      <c r="F158" s="248"/>
      <c r="G158" s="248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10"/>
      <c r="AA158" s="210"/>
      <c r="AB158" s="210"/>
      <c r="AC158" s="210"/>
      <c r="AD158" s="210"/>
      <c r="AE158" s="210"/>
      <c r="AF158" s="210"/>
      <c r="AG158" s="210" t="s">
        <v>187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x14ac:dyDescent="0.2">
      <c r="A159" s="222" t="s">
        <v>148</v>
      </c>
      <c r="B159" s="223" t="s">
        <v>100</v>
      </c>
      <c r="C159" s="238" t="s">
        <v>101</v>
      </c>
      <c r="D159" s="224"/>
      <c r="E159" s="225"/>
      <c r="F159" s="226"/>
      <c r="G159" s="226">
        <f>SUMIF(AG160:AG163,"&lt;&gt;NOR",G160:G163)</f>
        <v>0</v>
      </c>
      <c r="H159" s="226"/>
      <c r="I159" s="226">
        <f>SUM(I160:I163)</f>
        <v>0</v>
      </c>
      <c r="J159" s="226"/>
      <c r="K159" s="226">
        <f>SUM(K160:K163)</f>
        <v>0</v>
      </c>
      <c r="L159" s="226"/>
      <c r="M159" s="226">
        <f>SUM(M160:M163)</f>
        <v>0</v>
      </c>
      <c r="N159" s="225"/>
      <c r="O159" s="225">
        <f>SUM(O160:O163)</f>
        <v>0.06</v>
      </c>
      <c r="P159" s="225"/>
      <c r="Q159" s="225">
        <f>SUM(Q160:Q163)</f>
        <v>0</v>
      </c>
      <c r="R159" s="226"/>
      <c r="S159" s="226"/>
      <c r="T159" s="227"/>
      <c r="U159" s="221"/>
      <c r="V159" s="221">
        <f>SUM(V160:V163)</f>
        <v>2.82</v>
      </c>
      <c r="W159" s="221"/>
      <c r="X159" s="221"/>
      <c r="Y159" s="221"/>
      <c r="AG159" t="s">
        <v>149</v>
      </c>
    </row>
    <row r="160" spans="1:60" outlineLevel="1" x14ac:dyDescent="0.2">
      <c r="A160" s="254">
        <v>57</v>
      </c>
      <c r="B160" s="255" t="s">
        <v>632</v>
      </c>
      <c r="C160" s="261" t="s">
        <v>633</v>
      </c>
      <c r="D160" s="256" t="s">
        <v>266</v>
      </c>
      <c r="E160" s="257">
        <v>5</v>
      </c>
      <c r="F160" s="258"/>
      <c r="G160" s="259">
        <f>ROUND(E160*F160,2)</f>
        <v>0</v>
      </c>
      <c r="H160" s="258"/>
      <c r="I160" s="259">
        <f>ROUND(E160*H160,2)</f>
        <v>0</v>
      </c>
      <c r="J160" s="258"/>
      <c r="K160" s="259">
        <f>ROUND(E160*J160,2)</f>
        <v>0</v>
      </c>
      <c r="L160" s="259">
        <v>21</v>
      </c>
      <c r="M160" s="259">
        <f>G160*(1+L160/100)</f>
        <v>0</v>
      </c>
      <c r="N160" s="257">
        <v>0</v>
      </c>
      <c r="O160" s="257">
        <f>ROUND(E160*N160,2)</f>
        <v>0</v>
      </c>
      <c r="P160" s="257">
        <v>0</v>
      </c>
      <c r="Q160" s="257">
        <f>ROUND(E160*P160,2)</f>
        <v>0</v>
      </c>
      <c r="R160" s="259" t="s">
        <v>481</v>
      </c>
      <c r="S160" s="259" t="s">
        <v>153</v>
      </c>
      <c r="T160" s="260" t="s">
        <v>153</v>
      </c>
      <c r="U160" s="220">
        <v>0.5</v>
      </c>
      <c r="V160" s="220">
        <f>ROUND(E160*U160,2)</f>
        <v>2.5</v>
      </c>
      <c r="W160" s="220"/>
      <c r="X160" s="220" t="s">
        <v>184</v>
      </c>
      <c r="Y160" s="220" t="s">
        <v>156</v>
      </c>
      <c r="Z160" s="210"/>
      <c r="AA160" s="210"/>
      <c r="AB160" s="210"/>
      <c r="AC160" s="210"/>
      <c r="AD160" s="210"/>
      <c r="AE160" s="210"/>
      <c r="AF160" s="210"/>
      <c r="AG160" s="210" t="s">
        <v>185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54">
        <v>58</v>
      </c>
      <c r="B161" s="255" t="s">
        <v>634</v>
      </c>
      <c r="C161" s="261" t="s">
        <v>635</v>
      </c>
      <c r="D161" s="256" t="s">
        <v>266</v>
      </c>
      <c r="E161" s="257">
        <v>5</v>
      </c>
      <c r="F161" s="258"/>
      <c r="G161" s="259">
        <f>ROUND(E161*F161,2)</f>
        <v>0</v>
      </c>
      <c r="H161" s="258"/>
      <c r="I161" s="259">
        <f>ROUND(E161*H161,2)</f>
        <v>0</v>
      </c>
      <c r="J161" s="258"/>
      <c r="K161" s="259">
        <f>ROUND(E161*J161,2)</f>
        <v>0</v>
      </c>
      <c r="L161" s="259">
        <v>21</v>
      </c>
      <c r="M161" s="259">
        <f>G161*(1+L161/100)</f>
        <v>0</v>
      </c>
      <c r="N161" s="257">
        <v>1.1900000000000001E-2</v>
      </c>
      <c r="O161" s="257">
        <f>ROUND(E161*N161,2)</f>
        <v>0.06</v>
      </c>
      <c r="P161" s="257">
        <v>0</v>
      </c>
      <c r="Q161" s="257">
        <f>ROUND(E161*P161,2)</f>
        <v>0</v>
      </c>
      <c r="R161" s="259"/>
      <c r="S161" s="259" t="s">
        <v>357</v>
      </c>
      <c r="T161" s="260" t="s">
        <v>154</v>
      </c>
      <c r="U161" s="220">
        <v>0</v>
      </c>
      <c r="V161" s="220">
        <f>ROUND(E161*U161,2)</f>
        <v>0</v>
      </c>
      <c r="W161" s="220"/>
      <c r="X161" s="220" t="s">
        <v>346</v>
      </c>
      <c r="Y161" s="220" t="s">
        <v>156</v>
      </c>
      <c r="Z161" s="210"/>
      <c r="AA161" s="210"/>
      <c r="AB161" s="210"/>
      <c r="AC161" s="210"/>
      <c r="AD161" s="210"/>
      <c r="AE161" s="210"/>
      <c r="AF161" s="210"/>
      <c r="AG161" s="210" t="s">
        <v>347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29">
        <v>59</v>
      </c>
      <c r="B162" s="230" t="s">
        <v>636</v>
      </c>
      <c r="C162" s="239" t="s">
        <v>637</v>
      </c>
      <c r="D162" s="231" t="s">
        <v>288</v>
      </c>
      <c r="E162" s="232">
        <v>5.9499999999999997E-2</v>
      </c>
      <c r="F162" s="233"/>
      <c r="G162" s="234">
        <f>ROUND(E162*F162,2)</f>
        <v>0</v>
      </c>
      <c r="H162" s="233"/>
      <c r="I162" s="234">
        <f>ROUND(E162*H162,2)</f>
        <v>0</v>
      </c>
      <c r="J162" s="233"/>
      <c r="K162" s="234">
        <f>ROUND(E162*J162,2)</f>
        <v>0</v>
      </c>
      <c r="L162" s="234">
        <v>21</v>
      </c>
      <c r="M162" s="234">
        <f>G162*(1+L162/100)</f>
        <v>0</v>
      </c>
      <c r="N162" s="232">
        <v>0</v>
      </c>
      <c r="O162" s="232">
        <f>ROUND(E162*N162,2)</f>
        <v>0</v>
      </c>
      <c r="P162" s="232">
        <v>0</v>
      </c>
      <c r="Q162" s="232">
        <f>ROUND(E162*P162,2)</f>
        <v>0</v>
      </c>
      <c r="R162" s="234" t="s">
        <v>481</v>
      </c>
      <c r="S162" s="234" t="s">
        <v>153</v>
      </c>
      <c r="T162" s="235" t="s">
        <v>153</v>
      </c>
      <c r="U162" s="220">
        <v>5.4</v>
      </c>
      <c r="V162" s="220">
        <f>ROUND(E162*U162,2)</f>
        <v>0.32</v>
      </c>
      <c r="W162" s="220"/>
      <c r="X162" s="220" t="s">
        <v>184</v>
      </c>
      <c r="Y162" s="220" t="s">
        <v>156</v>
      </c>
      <c r="Z162" s="210"/>
      <c r="AA162" s="210"/>
      <c r="AB162" s="210"/>
      <c r="AC162" s="210"/>
      <c r="AD162" s="210"/>
      <c r="AE162" s="210"/>
      <c r="AF162" s="210"/>
      <c r="AG162" s="210" t="s">
        <v>499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">
      <c r="A163" s="217"/>
      <c r="B163" s="218"/>
      <c r="C163" s="250" t="s">
        <v>419</v>
      </c>
      <c r="D163" s="248"/>
      <c r="E163" s="248"/>
      <c r="F163" s="248"/>
      <c r="G163" s="248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187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x14ac:dyDescent="0.2">
      <c r="A164" s="222" t="s">
        <v>148</v>
      </c>
      <c r="B164" s="223" t="s">
        <v>112</v>
      </c>
      <c r="C164" s="238" t="s">
        <v>113</v>
      </c>
      <c r="D164" s="224"/>
      <c r="E164" s="225"/>
      <c r="F164" s="226"/>
      <c r="G164" s="226">
        <f>SUMIF(AG165:AG166,"&lt;&gt;NOR",G165:G166)</f>
        <v>0</v>
      </c>
      <c r="H164" s="226"/>
      <c r="I164" s="226">
        <f>SUM(I165:I166)</f>
        <v>0</v>
      </c>
      <c r="J164" s="226"/>
      <c r="K164" s="226">
        <f>SUM(K165:K166)</f>
        <v>0</v>
      </c>
      <c r="L164" s="226"/>
      <c r="M164" s="226">
        <f>SUM(M165:M166)</f>
        <v>0</v>
      </c>
      <c r="N164" s="225"/>
      <c r="O164" s="225">
        <f>SUM(O165:O166)</f>
        <v>0</v>
      </c>
      <c r="P164" s="225"/>
      <c r="Q164" s="225">
        <f>SUM(Q165:Q166)</f>
        <v>0</v>
      </c>
      <c r="R164" s="226"/>
      <c r="S164" s="226"/>
      <c r="T164" s="227"/>
      <c r="U164" s="221"/>
      <c r="V164" s="221">
        <f>SUM(V165:V166)</f>
        <v>0</v>
      </c>
      <c r="W164" s="221"/>
      <c r="X164" s="221"/>
      <c r="Y164" s="221"/>
      <c r="AG164" t="s">
        <v>149</v>
      </c>
    </row>
    <row r="165" spans="1:60" outlineLevel="1" x14ac:dyDescent="0.2">
      <c r="A165" s="229">
        <v>60</v>
      </c>
      <c r="B165" s="230" t="s">
        <v>638</v>
      </c>
      <c r="C165" s="239" t="s">
        <v>639</v>
      </c>
      <c r="D165" s="231" t="s">
        <v>266</v>
      </c>
      <c r="E165" s="232">
        <v>5</v>
      </c>
      <c r="F165" s="233"/>
      <c r="G165" s="234">
        <f>ROUND(E165*F165,2)</f>
        <v>0</v>
      </c>
      <c r="H165" s="233"/>
      <c r="I165" s="234">
        <f>ROUND(E165*H165,2)</f>
        <v>0</v>
      </c>
      <c r="J165" s="233"/>
      <c r="K165" s="234">
        <f>ROUND(E165*J165,2)</f>
        <v>0</v>
      </c>
      <c r="L165" s="234">
        <v>21</v>
      </c>
      <c r="M165" s="234">
        <f>G165*(1+L165/100)</f>
        <v>0</v>
      </c>
      <c r="N165" s="232">
        <v>0</v>
      </c>
      <c r="O165" s="232">
        <f>ROUND(E165*N165,2)</f>
        <v>0</v>
      </c>
      <c r="P165" s="232">
        <v>0</v>
      </c>
      <c r="Q165" s="232">
        <f>ROUND(E165*P165,2)</f>
        <v>0</v>
      </c>
      <c r="R165" s="234"/>
      <c r="S165" s="234" t="s">
        <v>357</v>
      </c>
      <c r="T165" s="235" t="s">
        <v>154</v>
      </c>
      <c r="U165" s="220">
        <v>0</v>
      </c>
      <c r="V165" s="220">
        <f>ROUND(E165*U165,2)</f>
        <v>0</v>
      </c>
      <c r="W165" s="220"/>
      <c r="X165" s="220" t="s">
        <v>184</v>
      </c>
      <c r="Y165" s="220" t="s">
        <v>156</v>
      </c>
      <c r="Z165" s="210"/>
      <c r="AA165" s="210"/>
      <c r="AB165" s="210"/>
      <c r="AC165" s="210"/>
      <c r="AD165" s="210"/>
      <c r="AE165" s="210"/>
      <c r="AF165" s="210"/>
      <c r="AG165" s="210" t="s">
        <v>185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">
      <c r="A166" s="217"/>
      <c r="B166" s="218"/>
      <c r="C166" s="251" t="s">
        <v>640</v>
      </c>
      <c r="D166" s="244"/>
      <c r="E166" s="245">
        <v>5</v>
      </c>
      <c r="F166" s="220"/>
      <c r="G166" s="22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189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x14ac:dyDescent="0.2">
      <c r="A167" s="3"/>
      <c r="B167" s="4"/>
      <c r="C167" s="241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AE167">
        <v>12</v>
      </c>
      <c r="AF167">
        <v>21</v>
      </c>
      <c r="AG167" t="s">
        <v>134</v>
      </c>
    </row>
    <row r="168" spans="1:60" x14ac:dyDescent="0.2">
      <c r="A168" s="213"/>
      <c r="B168" s="214" t="s">
        <v>29</v>
      </c>
      <c r="C168" s="242"/>
      <c r="D168" s="215"/>
      <c r="E168" s="216"/>
      <c r="F168" s="216"/>
      <c r="G168" s="228">
        <f>G8+G14+G17+G28+G30+G32+G44+G52+G79+G142+G159+G164</f>
        <v>0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AE168">
        <f>SUMIF(L7:L166,AE167,G7:G166)</f>
        <v>0</v>
      </c>
      <c r="AF168">
        <f>SUMIF(L7:L166,AF167,G7:G166)</f>
        <v>0</v>
      </c>
      <c r="AG168" t="s">
        <v>177</v>
      </c>
    </row>
    <row r="169" spans="1:60" x14ac:dyDescent="0.2">
      <c r="C169" s="243"/>
      <c r="D169" s="10"/>
      <c r="AG169" t="s">
        <v>178</v>
      </c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WlNlMwYeoyAAjdvd+QuVUQf+8dTb/FaCg8KT8iAytkgDt8BFYd52dQa1Oc8AUC8SBogl4RV0bx9ermgDrBxGA==" saltValue="F8m9PssFNuuQOKmI8cdV8w==" spinCount="100000" sheet="1" formatRows="0"/>
  <mergeCells count="40">
    <mergeCell ref="C135:G135"/>
    <mergeCell ref="C141:G141"/>
    <mergeCell ref="C158:G158"/>
    <mergeCell ref="C163:G163"/>
    <mergeCell ref="C102:G102"/>
    <mergeCell ref="C106:G106"/>
    <mergeCell ref="C109:G109"/>
    <mergeCell ref="C112:G112"/>
    <mergeCell ref="C117:G117"/>
    <mergeCell ref="C129:G129"/>
    <mergeCell ref="C90:G90"/>
    <mergeCell ref="C94:G94"/>
    <mergeCell ref="C95:G95"/>
    <mergeCell ref="C96:G96"/>
    <mergeCell ref="C100:G100"/>
    <mergeCell ref="C101:G101"/>
    <mergeCell ref="C68:G68"/>
    <mergeCell ref="C78:G78"/>
    <mergeCell ref="C83:G83"/>
    <mergeCell ref="C84:G84"/>
    <mergeCell ref="C88:G88"/>
    <mergeCell ref="C89:G89"/>
    <mergeCell ref="C54:G54"/>
    <mergeCell ref="C56:G56"/>
    <mergeCell ref="C57:G57"/>
    <mergeCell ref="C60:G60"/>
    <mergeCell ref="C61:G61"/>
    <mergeCell ref="C64:G64"/>
    <mergeCell ref="C35:G35"/>
    <mergeCell ref="C38:G38"/>
    <mergeCell ref="C39:G39"/>
    <mergeCell ref="C42:G42"/>
    <mergeCell ref="C47:G47"/>
    <mergeCell ref="C51:G51"/>
    <mergeCell ref="A1:G1"/>
    <mergeCell ref="C2:G2"/>
    <mergeCell ref="C3:G3"/>
    <mergeCell ref="C4:G4"/>
    <mergeCell ref="C16:G16"/>
    <mergeCell ref="C34:G3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099 01 Naklady</vt:lpstr>
      <vt:lpstr>01 01 Pol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'099 01 Naklady'!Názvy_tisku</vt:lpstr>
      <vt:lpstr>oadresa</vt:lpstr>
      <vt:lpstr>Stavba!Objednatel</vt:lpstr>
      <vt:lpstr>Stavba!Objekt</vt:lpstr>
      <vt:lpstr>'01 01 Pol'!Oblast_tisku</vt:lpstr>
      <vt:lpstr>'01 02 Pol'!Oblast_tisku</vt:lpstr>
      <vt:lpstr>'099 01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Svoboda</dc:creator>
  <cp:lastModifiedBy>Pavel Svoboda</cp:lastModifiedBy>
  <cp:lastPrinted>2019-03-19T12:27:02Z</cp:lastPrinted>
  <dcterms:created xsi:type="dcterms:W3CDTF">2009-04-08T07:15:50Z</dcterms:created>
  <dcterms:modified xsi:type="dcterms:W3CDTF">2024-04-08T08:32:12Z</dcterms:modified>
</cp:coreProperties>
</file>