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rozpočty\"/>
    </mc:Choice>
  </mc:AlternateContent>
  <xr:revisionPtr revIDLastSave="0" documentId="8_{51E08E2A-CFEB-4344-97A0-A3C419D8A10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SO 101 1A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'SO 101 1A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Naklady'!$A$1:$X$28</definedName>
    <definedName name="_xlnm.Print_Area" localSheetId="4">'SO 101 1A Pol'!$A$1:$X$275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1" i="1"/>
  <c r="F41" i="1"/>
  <c r="G40" i="1"/>
  <c r="F40" i="1"/>
  <c r="G39" i="1"/>
  <c r="F39" i="1"/>
  <c r="G274" i="13"/>
  <c r="BA242" i="13"/>
  <c r="BA60" i="13"/>
  <c r="BA50" i="13"/>
  <c r="BA47" i="13"/>
  <c r="BA10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G14" i="13"/>
  <c r="M14" i="13" s="1"/>
  <c r="I14" i="13"/>
  <c r="K14" i="13"/>
  <c r="O14" i="13"/>
  <c r="O8" i="13" s="1"/>
  <c r="Q14" i="13"/>
  <c r="V14" i="13"/>
  <c r="G16" i="13"/>
  <c r="M16" i="13" s="1"/>
  <c r="I16" i="13"/>
  <c r="K16" i="13"/>
  <c r="O16" i="13"/>
  <c r="Q16" i="13"/>
  <c r="V16" i="13"/>
  <c r="G17" i="13"/>
  <c r="I17" i="13"/>
  <c r="K17" i="13"/>
  <c r="M17" i="13"/>
  <c r="O17" i="13"/>
  <c r="Q17" i="13"/>
  <c r="V17" i="13"/>
  <c r="G19" i="13"/>
  <c r="I19" i="13"/>
  <c r="K19" i="13"/>
  <c r="M19" i="13"/>
  <c r="O19" i="13"/>
  <c r="Q19" i="13"/>
  <c r="V19" i="13"/>
  <c r="G21" i="13"/>
  <c r="M21" i="13" s="1"/>
  <c r="I21" i="13"/>
  <c r="K21" i="13"/>
  <c r="O21" i="13"/>
  <c r="Q21" i="13"/>
  <c r="V21" i="13"/>
  <c r="G23" i="13"/>
  <c r="M23" i="13" s="1"/>
  <c r="I23" i="13"/>
  <c r="K23" i="13"/>
  <c r="O23" i="13"/>
  <c r="Q23" i="13"/>
  <c r="V23" i="13"/>
  <c r="G25" i="13"/>
  <c r="I25" i="13"/>
  <c r="K25" i="13"/>
  <c r="M25" i="13"/>
  <c r="O25" i="13"/>
  <c r="Q25" i="13"/>
  <c r="V25" i="13"/>
  <c r="G30" i="13"/>
  <c r="M30" i="13" s="1"/>
  <c r="M29" i="13" s="1"/>
  <c r="I30" i="13"/>
  <c r="I29" i="13" s="1"/>
  <c r="K30" i="13"/>
  <c r="O30" i="13"/>
  <c r="O29" i="13" s="1"/>
  <c r="Q30" i="13"/>
  <c r="Q29" i="13" s="1"/>
  <c r="V30" i="13"/>
  <c r="G34" i="13"/>
  <c r="M34" i="13" s="1"/>
  <c r="I34" i="13"/>
  <c r="K34" i="13"/>
  <c r="K29" i="13" s="1"/>
  <c r="O34" i="13"/>
  <c r="Q34" i="13"/>
  <c r="V34" i="13"/>
  <c r="V29" i="13" s="1"/>
  <c r="G36" i="13"/>
  <c r="I36" i="13"/>
  <c r="K36" i="13"/>
  <c r="M36" i="13"/>
  <c r="O36" i="13"/>
  <c r="Q36" i="13"/>
  <c r="V36" i="13"/>
  <c r="G40" i="13"/>
  <c r="I40" i="13"/>
  <c r="K40" i="13"/>
  <c r="M40" i="13"/>
  <c r="O40" i="13"/>
  <c r="Q40" i="13"/>
  <c r="V40" i="13"/>
  <c r="G46" i="13"/>
  <c r="M46" i="13" s="1"/>
  <c r="I46" i="13"/>
  <c r="I45" i="13" s="1"/>
  <c r="K46" i="13"/>
  <c r="K45" i="13" s="1"/>
  <c r="O46" i="13"/>
  <c r="Q46" i="13"/>
  <c r="Q45" i="13" s="1"/>
  <c r="V46" i="13"/>
  <c r="V45" i="13" s="1"/>
  <c r="G49" i="13"/>
  <c r="I49" i="13"/>
  <c r="K49" i="13"/>
  <c r="M49" i="13"/>
  <c r="O49" i="13"/>
  <c r="Q49" i="13"/>
  <c r="V49" i="13"/>
  <c r="G52" i="13"/>
  <c r="I52" i="13"/>
  <c r="K52" i="13"/>
  <c r="M52" i="13"/>
  <c r="O52" i="13"/>
  <c r="Q52" i="13"/>
  <c r="V52" i="13"/>
  <c r="G54" i="13"/>
  <c r="M54" i="13" s="1"/>
  <c r="I54" i="13"/>
  <c r="K54" i="13"/>
  <c r="O54" i="13"/>
  <c r="O45" i="13" s="1"/>
  <c r="Q54" i="13"/>
  <c r="V54" i="13"/>
  <c r="G57" i="13"/>
  <c r="I57" i="13"/>
  <c r="K57" i="13"/>
  <c r="K56" i="13" s="1"/>
  <c r="M57" i="13"/>
  <c r="O57" i="13"/>
  <c r="Q57" i="13"/>
  <c r="V57" i="13"/>
  <c r="V56" i="13" s="1"/>
  <c r="G58" i="13"/>
  <c r="I58" i="13"/>
  <c r="K58" i="13"/>
  <c r="M58" i="13"/>
  <c r="O58" i="13"/>
  <c r="Q58" i="13"/>
  <c r="V58" i="13"/>
  <c r="G59" i="13"/>
  <c r="G56" i="13" s="1"/>
  <c r="I59" i="13"/>
  <c r="K59" i="13"/>
  <c r="O59" i="13"/>
  <c r="O56" i="13" s="1"/>
  <c r="Q59" i="13"/>
  <c r="V59" i="13"/>
  <c r="G61" i="13"/>
  <c r="M61" i="13" s="1"/>
  <c r="I61" i="13"/>
  <c r="I56" i="13" s="1"/>
  <c r="K61" i="13"/>
  <c r="O61" i="13"/>
  <c r="Q61" i="13"/>
  <c r="Q56" i="13" s="1"/>
  <c r="V61" i="13"/>
  <c r="G63" i="13"/>
  <c r="I63" i="13"/>
  <c r="K63" i="13"/>
  <c r="M63" i="13"/>
  <c r="O63" i="13"/>
  <c r="Q63" i="13"/>
  <c r="V63" i="13"/>
  <c r="G66" i="13"/>
  <c r="I66" i="13"/>
  <c r="K66" i="13"/>
  <c r="M66" i="13"/>
  <c r="O66" i="13"/>
  <c r="Q66" i="13"/>
  <c r="V66" i="13"/>
  <c r="G68" i="13"/>
  <c r="M68" i="13" s="1"/>
  <c r="I68" i="13"/>
  <c r="K68" i="13"/>
  <c r="O68" i="13"/>
  <c r="Q68" i="13"/>
  <c r="V68" i="13"/>
  <c r="G73" i="13"/>
  <c r="M73" i="13" s="1"/>
  <c r="I73" i="13"/>
  <c r="K73" i="13"/>
  <c r="O73" i="13"/>
  <c r="Q73" i="13"/>
  <c r="V73" i="13"/>
  <c r="G74" i="13"/>
  <c r="I74" i="13"/>
  <c r="K74" i="13"/>
  <c r="M74" i="13"/>
  <c r="O74" i="13"/>
  <c r="Q74" i="13"/>
  <c r="V74" i="13"/>
  <c r="G75" i="13"/>
  <c r="I75" i="13"/>
  <c r="K75" i="13"/>
  <c r="M75" i="13"/>
  <c r="O75" i="13"/>
  <c r="Q75" i="13"/>
  <c r="V75" i="13"/>
  <c r="G76" i="13"/>
  <c r="M76" i="13" s="1"/>
  <c r="I76" i="13"/>
  <c r="K76" i="13"/>
  <c r="O76" i="13"/>
  <c r="Q76" i="13"/>
  <c r="V76" i="13"/>
  <c r="G78" i="13"/>
  <c r="M78" i="13" s="1"/>
  <c r="I78" i="13"/>
  <c r="K78" i="13"/>
  <c r="O78" i="13"/>
  <c r="Q78" i="13"/>
  <c r="V78" i="13"/>
  <c r="G80" i="13"/>
  <c r="I80" i="13"/>
  <c r="K80" i="13"/>
  <c r="M80" i="13"/>
  <c r="O80" i="13"/>
  <c r="Q80" i="13"/>
  <c r="V80" i="13"/>
  <c r="G82" i="13"/>
  <c r="I82" i="13"/>
  <c r="K82" i="13"/>
  <c r="M82" i="13"/>
  <c r="O82" i="13"/>
  <c r="Q82" i="13"/>
  <c r="V82" i="13"/>
  <c r="G85" i="13"/>
  <c r="M85" i="13" s="1"/>
  <c r="I85" i="13"/>
  <c r="K85" i="13"/>
  <c r="O85" i="13"/>
  <c r="Q85" i="13"/>
  <c r="V85" i="13"/>
  <c r="G87" i="13"/>
  <c r="M87" i="13" s="1"/>
  <c r="I87" i="13"/>
  <c r="K87" i="13"/>
  <c r="O87" i="13"/>
  <c r="Q87" i="13"/>
  <c r="V87" i="13"/>
  <c r="G90" i="13"/>
  <c r="I90" i="13"/>
  <c r="K90" i="13"/>
  <c r="M90" i="13"/>
  <c r="O90" i="13"/>
  <c r="Q90" i="13"/>
  <c r="V90" i="13"/>
  <c r="G91" i="13"/>
  <c r="I91" i="13"/>
  <c r="K91" i="13"/>
  <c r="M91" i="13"/>
  <c r="O91" i="13"/>
  <c r="Q91" i="13"/>
  <c r="V91" i="13"/>
  <c r="G93" i="13"/>
  <c r="O93" i="13"/>
  <c r="G94" i="13"/>
  <c r="M94" i="13" s="1"/>
  <c r="M93" i="13" s="1"/>
  <c r="I94" i="13"/>
  <c r="I93" i="13" s="1"/>
  <c r="K94" i="13"/>
  <c r="K93" i="13" s="1"/>
  <c r="O94" i="13"/>
  <c r="Q94" i="13"/>
  <c r="Q93" i="13" s="1"/>
  <c r="V94" i="13"/>
  <c r="V93" i="13" s="1"/>
  <c r="G100" i="13"/>
  <c r="G99" i="13" s="1"/>
  <c r="I100" i="13"/>
  <c r="K100" i="13"/>
  <c r="M100" i="13"/>
  <c r="O100" i="13"/>
  <c r="O99" i="13" s="1"/>
  <c r="Q100" i="13"/>
  <c r="V100" i="13"/>
  <c r="G102" i="13"/>
  <c r="M102" i="13" s="1"/>
  <c r="I102" i="13"/>
  <c r="K102" i="13"/>
  <c r="O102" i="13"/>
  <c r="Q102" i="13"/>
  <c r="V102" i="13"/>
  <c r="G104" i="13"/>
  <c r="M104" i="13" s="1"/>
  <c r="I104" i="13"/>
  <c r="I99" i="13" s="1"/>
  <c r="K104" i="13"/>
  <c r="O104" i="13"/>
  <c r="Q104" i="13"/>
  <c r="Q99" i="13" s="1"/>
  <c r="V104" i="13"/>
  <c r="G107" i="13"/>
  <c r="I107" i="13"/>
  <c r="K107" i="13"/>
  <c r="K99" i="13" s="1"/>
  <c r="M107" i="13"/>
  <c r="O107" i="13"/>
  <c r="Q107" i="13"/>
  <c r="V107" i="13"/>
  <c r="V99" i="13" s="1"/>
  <c r="G111" i="13"/>
  <c r="I111" i="13"/>
  <c r="K111" i="13"/>
  <c r="M111" i="13"/>
  <c r="O111" i="13"/>
  <c r="Q111" i="13"/>
  <c r="V111" i="13"/>
  <c r="G113" i="13"/>
  <c r="M113" i="13" s="1"/>
  <c r="I113" i="13"/>
  <c r="K113" i="13"/>
  <c r="O113" i="13"/>
  <c r="Q113" i="13"/>
  <c r="V113" i="13"/>
  <c r="G118" i="13"/>
  <c r="M118" i="13" s="1"/>
  <c r="I118" i="13"/>
  <c r="K118" i="13"/>
  <c r="O118" i="13"/>
  <c r="Q118" i="13"/>
  <c r="V118" i="13"/>
  <c r="G122" i="13"/>
  <c r="I122" i="13"/>
  <c r="K122" i="13"/>
  <c r="M122" i="13"/>
  <c r="O122" i="13"/>
  <c r="Q122" i="13"/>
  <c r="V122" i="13"/>
  <c r="G127" i="13"/>
  <c r="I127" i="13"/>
  <c r="K127" i="13"/>
  <c r="M127" i="13"/>
  <c r="O127" i="13"/>
  <c r="Q127" i="13"/>
  <c r="V127" i="13"/>
  <c r="G130" i="13"/>
  <c r="M130" i="13" s="1"/>
  <c r="I130" i="13"/>
  <c r="K130" i="13"/>
  <c r="O130" i="13"/>
  <c r="Q130" i="13"/>
  <c r="V130" i="13"/>
  <c r="G131" i="13"/>
  <c r="M131" i="13" s="1"/>
  <c r="I131" i="13"/>
  <c r="K131" i="13"/>
  <c r="O131" i="13"/>
  <c r="Q131" i="13"/>
  <c r="V131" i="13"/>
  <c r="G134" i="13"/>
  <c r="I134" i="13"/>
  <c r="K134" i="13"/>
  <c r="M134" i="13"/>
  <c r="O134" i="13"/>
  <c r="Q134" i="13"/>
  <c r="V134" i="13"/>
  <c r="G142" i="13"/>
  <c r="I142" i="13"/>
  <c r="K142" i="13"/>
  <c r="M142" i="13"/>
  <c r="O142" i="13"/>
  <c r="Q142" i="13"/>
  <c r="V142" i="13"/>
  <c r="G144" i="13"/>
  <c r="M144" i="13" s="1"/>
  <c r="I144" i="13"/>
  <c r="K144" i="13"/>
  <c r="O144" i="13"/>
  <c r="Q144" i="13"/>
  <c r="V144" i="13"/>
  <c r="G146" i="13"/>
  <c r="M146" i="13" s="1"/>
  <c r="I146" i="13"/>
  <c r="K146" i="13"/>
  <c r="O146" i="13"/>
  <c r="Q146" i="13"/>
  <c r="V146" i="13"/>
  <c r="G153" i="13"/>
  <c r="I153" i="13"/>
  <c r="K153" i="13"/>
  <c r="M153" i="13"/>
  <c r="O153" i="13"/>
  <c r="Q153" i="13"/>
  <c r="V153" i="13"/>
  <c r="G159" i="13"/>
  <c r="I159" i="13"/>
  <c r="K159" i="13"/>
  <c r="M159" i="13"/>
  <c r="O159" i="13"/>
  <c r="Q159" i="13"/>
  <c r="V159" i="13"/>
  <c r="G161" i="13"/>
  <c r="M161" i="13" s="1"/>
  <c r="I161" i="13"/>
  <c r="K161" i="13"/>
  <c r="O161" i="13"/>
  <c r="Q161" i="13"/>
  <c r="V161" i="13"/>
  <c r="G167" i="13"/>
  <c r="M167" i="13" s="1"/>
  <c r="I167" i="13"/>
  <c r="K167" i="13"/>
  <c r="K166" i="13" s="1"/>
  <c r="O167" i="13"/>
  <c r="Q167" i="13"/>
  <c r="V167" i="13"/>
  <c r="V166" i="13" s="1"/>
  <c r="G169" i="13"/>
  <c r="I169" i="13"/>
  <c r="K169" i="13"/>
  <c r="M169" i="13"/>
  <c r="O169" i="13"/>
  <c r="Q169" i="13"/>
  <c r="V169" i="13"/>
  <c r="G175" i="13"/>
  <c r="G166" i="13" s="1"/>
  <c r="I175" i="13"/>
  <c r="K175" i="13"/>
  <c r="O175" i="13"/>
  <c r="O166" i="13" s="1"/>
  <c r="Q175" i="13"/>
  <c r="V175" i="13"/>
  <c r="G178" i="13"/>
  <c r="M178" i="13" s="1"/>
  <c r="I178" i="13"/>
  <c r="I166" i="13" s="1"/>
  <c r="K178" i="13"/>
  <c r="O178" i="13"/>
  <c r="Q178" i="13"/>
  <c r="Q166" i="13" s="1"/>
  <c r="V178" i="13"/>
  <c r="G180" i="13"/>
  <c r="I180" i="13"/>
  <c r="K180" i="13"/>
  <c r="M180" i="13"/>
  <c r="O180" i="13"/>
  <c r="Q180" i="13"/>
  <c r="V180" i="13"/>
  <c r="K185" i="13"/>
  <c r="V185" i="13"/>
  <c r="G186" i="13"/>
  <c r="M186" i="13" s="1"/>
  <c r="I186" i="13"/>
  <c r="I185" i="13" s="1"/>
  <c r="K186" i="13"/>
  <c r="O186" i="13"/>
  <c r="O185" i="13" s="1"/>
  <c r="Q186" i="13"/>
  <c r="Q185" i="13" s="1"/>
  <c r="V186" i="13"/>
  <c r="G187" i="13"/>
  <c r="M187" i="13" s="1"/>
  <c r="I187" i="13"/>
  <c r="K187" i="13"/>
  <c r="O187" i="13"/>
  <c r="Q187" i="13"/>
  <c r="V187" i="13"/>
  <c r="G190" i="13"/>
  <c r="G189" i="13" s="1"/>
  <c r="I190" i="13"/>
  <c r="K190" i="13"/>
  <c r="M190" i="13"/>
  <c r="O190" i="13"/>
  <c r="O189" i="13" s="1"/>
  <c r="Q190" i="13"/>
  <c r="V190" i="13"/>
  <c r="G195" i="13"/>
  <c r="M195" i="13" s="1"/>
  <c r="I195" i="13"/>
  <c r="K195" i="13"/>
  <c r="O195" i="13"/>
  <c r="Q195" i="13"/>
  <c r="V195" i="13"/>
  <c r="G197" i="13"/>
  <c r="M197" i="13" s="1"/>
  <c r="I197" i="13"/>
  <c r="I189" i="13" s="1"/>
  <c r="K197" i="13"/>
  <c r="O197" i="13"/>
  <c r="Q197" i="13"/>
  <c r="Q189" i="13" s="1"/>
  <c r="V197" i="13"/>
  <c r="G198" i="13"/>
  <c r="M198" i="13" s="1"/>
  <c r="I198" i="13"/>
  <c r="K198" i="13"/>
  <c r="K189" i="13" s="1"/>
  <c r="O198" i="13"/>
  <c r="Q198" i="13"/>
  <c r="V198" i="13"/>
  <c r="V189" i="13" s="1"/>
  <c r="G200" i="13"/>
  <c r="I200" i="13"/>
  <c r="K200" i="13"/>
  <c r="M200" i="13"/>
  <c r="O200" i="13"/>
  <c r="Q200" i="13"/>
  <c r="V200" i="13"/>
  <c r="G205" i="13"/>
  <c r="G206" i="13"/>
  <c r="M206" i="13" s="1"/>
  <c r="M205" i="13" s="1"/>
  <c r="I206" i="13"/>
  <c r="I205" i="13" s="1"/>
  <c r="K206" i="13"/>
  <c r="K205" i="13" s="1"/>
  <c r="O206" i="13"/>
  <c r="Q206" i="13"/>
  <c r="Q205" i="13" s="1"/>
  <c r="V206" i="13"/>
  <c r="V205" i="13" s="1"/>
  <c r="G209" i="13"/>
  <c r="M209" i="13" s="1"/>
  <c r="I209" i="13"/>
  <c r="K209" i="13"/>
  <c r="O209" i="13"/>
  <c r="Q209" i="13"/>
  <c r="V209" i="13"/>
  <c r="G212" i="13"/>
  <c r="I212" i="13"/>
  <c r="K212" i="13"/>
  <c r="M212" i="13"/>
  <c r="O212" i="13"/>
  <c r="Q212" i="13"/>
  <c r="V212" i="13"/>
  <c r="G216" i="13"/>
  <c r="M216" i="13" s="1"/>
  <c r="I216" i="13"/>
  <c r="K216" i="13"/>
  <c r="O216" i="13"/>
  <c r="O205" i="13" s="1"/>
  <c r="Q216" i="13"/>
  <c r="V216" i="13"/>
  <c r="G219" i="13"/>
  <c r="M219" i="13" s="1"/>
  <c r="I219" i="13"/>
  <c r="K219" i="13"/>
  <c r="O219" i="13"/>
  <c r="Q219" i="13"/>
  <c r="V219" i="13"/>
  <c r="G222" i="13"/>
  <c r="I222" i="13"/>
  <c r="K222" i="13"/>
  <c r="M222" i="13"/>
  <c r="O222" i="13"/>
  <c r="Q222" i="13"/>
  <c r="V222" i="13"/>
  <c r="G225" i="13"/>
  <c r="I225" i="13"/>
  <c r="K225" i="13"/>
  <c r="M225" i="13"/>
  <c r="O225" i="13"/>
  <c r="Q225" i="13"/>
  <c r="V225" i="13"/>
  <c r="G231" i="13"/>
  <c r="M231" i="13" s="1"/>
  <c r="I231" i="13"/>
  <c r="I230" i="13" s="1"/>
  <c r="K231" i="13"/>
  <c r="K230" i="13" s="1"/>
  <c r="O231" i="13"/>
  <c r="Q231" i="13"/>
  <c r="Q230" i="13" s="1"/>
  <c r="V231" i="13"/>
  <c r="V230" i="13" s="1"/>
  <c r="G233" i="13"/>
  <c r="I233" i="13"/>
  <c r="K233" i="13"/>
  <c r="M233" i="13"/>
  <c r="O233" i="13"/>
  <c r="Q233" i="13"/>
  <c r="V233" i="13"/>
  <c r="G234" i="13"/>
  <c r="I234" i="13"/>
  <c r="K234" i="13"/>
  <c r="M234" i="13"/>
  <c r="O234" i="13"/>
  <c r="Q234" i="13"/>
  <c r="V234" i="13"/>
  <c r="G235" i="13"/>
  <c r="G230" i="13" s="1"/>
  <c r="I235" i="13"/>
  <c r="K235" i="13"/>
  <c r="O235" i="13"/>
  <c r="O230" i="13" s="1"/>
  <c r="Q235" i="13"/>
  <c r="V235" i="13"/>
  <c r="G241" i="13"/>
  <c r="M241" i="13" s="1"/>
  <c r="I241" i="13"/>
  <c r="K241" i="13"/>
  <c r="K240" i="13" s="1"/>
  <c r="O241" i="13"/>
  <c r="Q241" i="13"/>
  <c r="V241" i="13"/>
  <c r="V240" i="13" s="1"/>
  <c r="G248" i="13"/>
  <c r="I248" i="13"/>
  <c r="K248" i="13"/>
  <c r="M248" i="13"/>
  <c r="O248" i="13"/>
  <c r="Q248" i="13"/>
  <c r="V248" i="13"/>
  <c r="G254" i="13"/>
  <c r="G240" i="13" s="1"/>
  <c r="I254" i="13"/>
  <c r="K254" i="13"/>
  <c r="O254" i="13"/>
  <c r="O240" i="13" s="1"/>
  <c r="Q254" i="13"/>
  <c r="V254" i="13"/>
  <c r="G256" i="13"/>
  <c r="M256" i="13" s="1"/>
  <c r="I256" i="13"/>
  <c r="I240" i="13" s="1"/>
  <c r="K256" i="13"/>
  <c r="O256" i="13"/>
  <c r="Q256" i="13"/>
  <c r="Q240" i="13" s="1"/>
  <c r="V256" i="13"/>
  <c r="G261" i="13"/>
  <c r="I261" i="13"/>
  <c r="K261" i="13"/>
  <c r="M261" i="13"/>
  <c r="O261" i="13"/>
  <c r="Q261" i="13"/>
  <c r="V261" i="13"/>
  <c r="G265" i="13"/>
  <c r="I265" i="13"/>
  <c r="K265" i="13"/>
  <c r="M265" i="13"/>
  <c r="O265" i="13"/>
  <c r="Q265" i="13"/>
  <c r="V265" i="13"/>
  <c r="G269" i="13"/>
  <c r="M269" i="13" s="1"/>
  <c r="I269" i="13"/>
  <c r="K269" i="13"/>
  <c r="O269" i="13"/>
  <c r="Q269" i="13"/>
  <c r="V269" i="13"/>
  <c r="AE274" i="13"/>
  <c r="AF274" i="13"/>
  <c r="G27" i="12"/>
  <c r="BA23" i="12"/>
  <c r="BA21" i="12"/>
  <c r="BA19" i="12"/>
  <c r="BA14" i="12"/>
  <c r="BA10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G16" i="12"/>
  <c r="M16" i="12" s="1"/>
  <c r="I16" i="12"/>
  <c r="I15" i="12" s="1"/>
  <c r="K16" i="12"/>
  <c r="K15" i="12" s="1"/>
  <c r="O16" i="12"/>
  <c r="Q16" i="12"/>
  <c r="Q15" i="12" s="1"/>
  <c r="V16" i="12"/>
  <c r="V15" i="12" s="1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O15" i="12" s="1"/>
  <c r="Q22" i="12"/>
  <c r="V22" i="12"/>
  <c r="G24" i="12"/>
  <c r="M24" i="12" s="1"/>
  <c r="I24" i="12"/>
  <c r="K24" i="12"/>
  <c r="O24" i="12"/>
  <c r="Q24" i="12"/>
  <c r="V24" i="12"/>
  <c r="AE27" i="12"/>
  <c r="I20" i="1"/>
  <c r="I19" i="1"/>
  <c r="I18" i="1"/>
  <c r="I17" i="1"/>
  <c r="I16" i="1"/>
  <c r="I71" i="1"/>
  <c r="J70" i="1" s="1"/>
  <c r="J65" i="1"/>
  <c r="J58" i="1"/>
  <c r="F45" i="1"/>
  <c r="G23" i="1" s="1"/>
  <c r="G45" i="1"/>
  <c r="G25" i="1" s="1"/>
  <c r="H45" i="1"/>
  <c r="I44" i="1"/>
  <c r="I43" i="1"/>
  <c r="I41" i="1"/>
  <c r="I40" i="1"/>
  <c r="I39" i="1"/>
  <c r="I45" i="1" s="1"/>
  <c r="J44" i="1" s="1"/>
  <c r="J28" i="1"/>
  <c r="J26" i="1"/>
  <c r="G38" i="1"/>
  <c r="F38" i="1"/>
  <c r="J23" i="1"/>
  <c r="J24" i="1"/>
  <c r="J25" i="1"/>
  <c r="J27" i="1"/>
  <c r="E24" i="1"/>
  <c r="G24" i="1"/>
  <c r="E26" i="1"/>
  <c r="G26" i="1"/>
  <c r="J68" i="1" l="1"/>
  <c r="J57" i="1"/>
  <c r="J63" i="1"/>
  <c r="J66" i="1"/>
  <c r="J61" i="1"/>
  <c r="J64" i="1"/>
  <c r="J60" i="1"/>
  <c r="J62" i="1"/>
  <c r="J59" i="1"/>
  <c r="J67" i="1"/>
  <c r="J69" i="1"/>
  <c r="A27" i="1"/>
  <c r="A28" i="1" s="1"/>
  <c r="G28" i="1" s="1"/>
  <c r="G27" i="1" s="1"/>
  <c r="G29" i="1" s="1"/>
  <c r="M185" i="13"/>
  <c r="M99" i="13"/>
  <c r="M189" i="13"/>
  <c r="M8" i="13"/>
  <c r="M45" i="13"/>
  <c r="M254" i="13"/>
  <c r="M240" i="13" s="1"/>
  <c r="M235" i="13"/>
  <c r="M230" i="13" s="1"/>
  <c r="G185" i="13"/>
  <c r="G29" i="13"/>
  <c r="G45" i="13"/>
  <c r="G8" i="13"/>
  <c r="M175" i="13"/>
  <c r="M166" i="13" s="1"/>
  <c r="M59" i="13"/>
  <c r="M56" i="13" s="1"/>
  <c r="M15" i="12"/>
  <c r="AF27" i="12"/>
  <c r="I21" i="1"/>
  <c r="J43" i="1"/>
  <c r="J40" i="1"/>
  <c r="J39" i="1"/>
  <c r="J45" i="1" s="1"/>
  <c r="J41" i="1"/>
  <c r="J7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E2FAD920-B910-48A2-854B-EE7136EF68D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C6F9557-29D0-44D1-9DCC-0B9B7F4CA06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0BB0CF8F-4A58-491D-B82B-4288167E290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CBD4C29-E9F0-4F34-80EC-28D078437F7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<sst xmlns="http://schemas.openxmlformats.org/spreadsheetml/2006/main" count="1355" uniqueCount="501">
  <si>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</si>
  <si>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</si>
  <si>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</si>
  <si>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</si>
  <si>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</si>
  <si>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</si>
  <si>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</si>
  <si>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</si>
  <si>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</si>
  <si>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</si>
  <si>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</si>
  <si>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</si>
  <si>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</si>
  <si>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</si>
  <si>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</si>
  <si>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</si>
  <si>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</si>
  <si>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</si>
  <si>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</si>
  <si>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</si>
  <si>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</si>
  <si>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</si>
  <si>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</si>
  <si>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</si>
  <si>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</si>
  <si>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</si>
  <si>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</si>
  <si>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</si>
  <si>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</si>
  <si>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</si>
  <si>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</si>
  <si>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</si>
  <si>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</si>
  <si>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</si>
  <si>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</si>
  <si>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</si>
  <si>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</si>
  <si>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</si>
  <si>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</si>
  <si>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</si>
  <si>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</si>
  <si>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</si>
  <si>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</si>
  <si>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2022/05 AiD</t>
  </si>
  <si>
    <t>MEN</t>
  </si>
  <si>
    <t>Mendelova univerzita v Brně</t>
  </si>
  <si>
    <t>Zemědělská 1665/1</t>
  </si>
  <si>
    <t>Brno-Černá Pole</t>
  </si>
  <si>
    <t>61300</t>
  </si>
  <si>
    <t>62156489</t>
  </si>
  <si>
    <t>CZ62156489</t>
  </si>
  <si>
    <t>AiD team a.s.</t>
  </si>
  <si>
    <t>Netroufalky 797/7</t>
  </si>
  <si>
    <t>Brno-Bohunice</t>
  </si>
  <si>
    <t>62500</t>
  </si>
  <si>
    <t>04270100</t>
  </si>
  <si>
    <t>CZ04270100</t>
  </si>
  <si>
    <t>Stavba</t>
  </si>
  <si>
    <t>Ostatní a vedlejší náklady</t>
  </si>
  <si>
    <t>0</t>
  </si>
  <si>
    <t>VN+ON</t>
  </si>
  <si>
    <t>Stavební objekt</t>
  </si>
  <si>
    <t>SO 101</t>
  </si>
  <si>
    <t>Realizace zelené střechy na objektu C</t>
  </si>
  <si>
    <t>1A</t>
  </si>
  <si>
    <t>stavební část</t>
  </si>
  <si>
    <t>Celkem za stavbu</t>
  </si>
  <si>
    <t>CZK</t>
  </si>
  <si>
    <t>#POPS</t>
  </si>
  <si>
    <t>Popis stavby: 2022/05 AiD - MEN</t>
  </si>
  <si>
    <t>#POPO</t>
  </si>
  <si>
    <t>Popis objektu: 00 - Vedlejší a ostatní náklady</t>
  </si>
  <si>
    <t>#POPR</t>
  </si>
  <si>
    <t>Popis rozpočtu: 0 - VN+ON</t>
  </si>
  <si>
    <t>Popis objektu: SO 101 - Realizace zelené střechy na objektu C</t>
  </si>
  <si>
    <t>Popis rozpočtu: 1A - stavební část</t>
  </si>
  <si>
    <t>Rekapitulace dílů</t>
  </si>
  <si>
    <t>Typ dílu</t>
  </si>
  <si>
    <t>181</t>
  </si>
  <si>
    <t>Sadové úpravy</t>
  </si>
  <si>
    <t>62</t>
  </si>
  <si>
    <t>Úpravy povrchů vnější</t>
  </si>
  <si>
    <t>63</t>
  </si>
  <si>
    <t>Podlahy a podlahové konstrukce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</si>
  <si>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</si>
  <si>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</si>
  <si>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</si>
  <si>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</si>
  <si>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</si>
  <si>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</si>
  <si>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</si>
  <si>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</si>
  <si>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721</t>
  </si>
  <si>
    <t>Vnitřní kanalizace</t>
  </si>
  <si>
    <t>762</t>
  </si>
  <si>
    <t>Konstrukce tesařské</t>
  </si>
  <si>
    <t>764</t>
  </si>
  <si>
    <t>Konstrukce klempířské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</si>
  <si>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</si>
  <si>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</si>
  <si>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</si>
  <si>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</si>
  <si>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</si>
  <si>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</si>
  <si>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</si>
  <si>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</si>
  <si>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</si>
  <si>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</si>
  <si>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</si>
  <si>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</si>
  <si>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</si>
  <si>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</si>
  <si>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</si>
  <si>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</si>
  <si>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</si>
  <si>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</si>
  <si>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</si>
  <si>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</si>
  <si>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</si>
  <si>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</si>
  <si>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</si>
  <si>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</si>
  <si>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</si>
  <si>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</si>
  <si>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</si>
  <si>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</si>
  <si>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</si>
  <si>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</si>
  <si>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</si>
  <si>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</si>
  <si>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</si>
  <si>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</si>
  <si>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</si>
  <si>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</si>
  <si>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</si>
  <si>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</si>
  <si>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005111021R</t>
  </si>
  <si>
    <t>Vytyčení inženýrských sítí</t>
  </si>
  <si>
    <t>Soubor</t>
  </si>
  <si>
    <t>RTS 22/ II</t>
  </si>
  <si>
    <t>Indiv</t>
  </si>
  <si>
    <t>VRN</t>
  </si>
  <si>
    <t>POL99_8</t>
  </si>
  <si>
    <t>Zaměření a vytýčení stávajících inženýrských sítí v místě stavby z hlediska jejich ochrany při provádění stavby.</t>
  </si>
  <si>
    <t>POP</t>
  </si>
  <si>
    <t>005121 R</t>
  </si>
  <si>
    <t>Zařízení staveniště</t>
  </si>
  <si>
    <t>POL99_2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</si>
  <si>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</si>
  <si>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</si>
  <si>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</si>
  <si>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</si>
  <si>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</si>
  <si>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 xml:space="preserve">18040 </t>
  </si>
  <si>
    <t>rekutivace trávníku</t>
  </si>
  <si>
    <t>m2</t>
  </si>
  <si>
    <t>Vlastní</t>
  </si>
  <si>
    <t>Agregovaná položka</t>
  </si>
  <si>
    <t>POL2_</t>
  </si>
  <si>
    <t>Včetně prvního pokosení, naložení odpadu a odvezení do 20 km, se složením.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</si>
  <si>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</si>
  <si>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</si>
  <si>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</si>
  <si>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</si>
  <si>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</si>
  <si>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</si>
  <si>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</si>
  <si>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</si>
  <si>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</si>
  <si>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005211</t>
  </si>
  <si>
    <t>Ochrana zastřešení ang.dvorků před poškozením-zřízení+odstranění</t>
  </si>
  <si>
    <t xml:space="preserve">m2    </t>
  </si>
  <si>
    <t>40,5*1,0</t>
  </si>
  <si>
    <t>VV</t>
  </si>
  <si>
    <t>SUM</t>
  </si>
  <si>
    <t>END</t>
  </si>
  <si>
    <t>Položkový soupis prací a dodávek</t>
  </si>
  <si>
    <t>181301101R00</t>
  </si>
  <si>
    <t>Rozprostření a urovnání ornice v rovině v souvislé ploše do 500 m2, tloušťka vrstvy do 100 mm</t>
  </si>
  <si>
    <t>800-1</t>
  </si>
  <si>
    <t>Práce</t>
  </si>
  <si>
    <t>POL1_</t>
  </si>
  <si>
    <t>s případným nutným přemístěním hromad nebo dočasných skládek na místo potřeby ze vzdálenosti do 30 m, v rovině nebo ve svahu do 1 : 5,</t>
  </si>
  <si>
    <t>SPI</t>
  </si>
  <si>
    <t>S01 : 595,2</t>
  </si>
  <si>
    <t>183403153R00</t>
  </si>
  <si>
    <t>Obdělávání půdy hrabáním, v rovině nebo na svahu 1:5</t>
  </si>
  <si>
    <t>823-1</t>
  </si>
  <si>
    <t>POL1_1</t>
  </si>
  <si>
    <t>183403161R00</t>
  </si>
  <si>
    <t>Obdělávání půdy válením, v rovině nebo na svahu 1:5</t>
  </si>
  <si>
    <t>185804312R00</t>
  </si>
  <si>
    <t xml:space="preserve">Zalití rostlin vodou plocha přes 20 m2,  </t>
  </si>
  <si>
    <t>m3</t>
  </si>
  <si>
    <t>3xopakování : 595,2*,01*3</t>
  </si>
  <si>
    <t>180 R2</t>
  </si>
  <si>
    <t>Založení zelené střechy řízky rozchodníků</t>
  </si>
  <si>
    <t>183405 R</t>
  </si>
  <si>
    <t>Výsev trávníku na střeše hydroosevem</t>
  </si>
  <si>
    <t>Včetně hmot potřebných k provedení hydroosevu, s výjimkou travního semene.</t>
  </si>
  <si>
    <t>10371520R</t>
  </si>
  <si>
    <t>substrát střešní, směs spongilitu, liadrainu a rašeliny; balení žokovaný; extenzivní</t>
  </si>
  <si>
    <t>SPCM</t>
  </si>
  <si>
    <t>Specifikace</t>
  </si>
  <si>
    <t>POL3_</t>
  </si>
  <si>
    <t>S01 : 595,2*,06*1,1</t>
  </si>
  <si>
    <t>MAT R1</t>
  </si>
  <si>
    <t>Osivo travinobylinné pro zelené střechy (složení viz.TZ)</t>
  </si>
  <si>
    <t>kg</t>
  </si>
  <si>
    <t>Viz TZ SO 101  Zelená střecha, Rostliny zelené střechy, 5g/m2 : 595,2*5/1000</t>
  </si>
  <si>
    <t>MAT R2</t>
  </si>
  <si>
    <t>Rozchodník - Sedum, řízky, směs min. 8 druhů-složení dle TZ</t>
  </si>
  <si>
    <t>100g/m2 : 595,2*,1</t>
  </si>
  <si>
    <t>998231311R00</t>
  </si>
  <si>
    <t>Přesun hmot pro krajinářské a sadovnické úpravy přesun hmot pro sadovnické a krajinářské úpravy do 5000 m vodorovně, bez svislého přesunu</t>
  </si>
  <si>
    <t>t</t>
  </si>
  <si>
    <t>Přesun hmot</t>
  </si>
  <si>
    <t>POL7_</t>
  </si>
  <si>
    <t xml:space="preserve">Hmotnosti z položek s pořadovými čísly: : </t>
  </si>
  <si>
    <t xml:space="preserve">6,7,8,9, : </t>
  </si>
  <si>
    <t>Součet: : 48,65462</t>
  </si>
  <si>
    <t>622421131R00</t>
  </si>
  <si>
    <t>Omítky vnější stěn vápenné nebo vápenocementové hladké,  , složitost 1÷ 2, Malta pro zdění</t>
  </si>
  <si>
    <t>801-1</t>
  </si>
  <si>
    <t>atiky zevnitř : (4,45-3,78)*49,175+(4,45-3,78+,18)*(4,775+,3)</t>
  </si>
  <si>
    <t>(4,02-3,64)*44,7</t>
  </si>
  <si>
    <t>(3,78-3,51)/2*9,425*2+(3,64-3,51)/2*5,2*2</t>
  </si>
  <si>
    <t>622421143R00</t>
  </si>
  <si>
    <t>Omítky vnější stěn vápenné nebo vápenocementové štukové,  , složitost 1÷ 2, Malta pro zdění</t>
  </si>
  <si>
    <t>S08 větr.nástavby : ((2,0*2+,8*2)*1,0-,45*,45*4)*2</t>
  </si>
  <si>
    <t>622422321R00</t>
  </si>
  <si>
    <t>Oprava vnějších omítek vápenných a vápenocementových štukových, stupeň členitosti 1 a 2, v množství opravované plochy přes 20 do 30 %, s barvením na 100% opravované plochy, bez nákladů na umělecké dekorace fasád</t>
  </si>
  <si>
    <t>801-4</t>
  </si>
  <si>
    <t>bez otlučení vadných míst</t>
  </si>
  <si>
    <t>Včetně barvení vždy celé plochy (100%), s výjimkou položek oprav omítek drásaných.</t>
  </si>
  <si>
    <t>S08 : 12,7*,5</t>
  </si>
  <si>
    <t>622471317RV7</t>
  </si>
  <si>
    <t xml:space="preserve">Nátěry a nástřiky vnějších stěn a pilířů základním a krycím nátěrem (nebo přestřikem povrchu) hmota silikonová, složitost 1 ÷ 2,  </t>
  </si>
  <si>
    <t>Penetrace + 2 x krycí nátěr.</t>
  </si>
  <si>
    <t>S09 větr.nástavby : ((2,0*2+,8*2)*1,0-,45*,45*4)*2</t>
  </si>
  <si>
    <t>S09 : 12,7*,5</t>
  </si>
  <si>
    <t>631571010R00</t>
  </si>
  <si>
    <t>Násyp pod podlahy z kameniva bez dodávky materiálu_x000D_
 bez určení tloušťky</t>
  </si>
  <si>
    <t>pod mazaniny a dlažby, popř. na plochých střechách, vodorovný nebo ve spádu, s udusáním a urovnáním povrchu,</t>
  </si>
  <si>
    <t>69,99*,09</t>
  </si>
  <si>
    <t>632451022R00</t>
  </si>
  <si>
    <t>Vyrovnávací potěr z cementové malty v pásu o průměrné (střední) tloušťce od 20 do 30 mm</t>
  </si>
  <si>
    <t>na zdivu jako podklad např. pod izolaci, na parapetech z prefabrikovaných dílců, pod oplechování apod., vodorovný nebo ve spádu do 15°, hlazený dřevěným hladítkem,</t>
  </si>
  <si>
    <t>atika : ,3*(49,175+6,475+4,775)+,15*(44,85+8,6+15,075)</t>
  </si>
  <si>
    <t>631343822R0x</t>
  </si>
  <si>
    <t>spádová vrstva  z pěnobetonu 300kg/m3 - kompl.dod+mtz</t>
  </si>
  <si>
    <t>Kalkul</t>
  </si>
  <si>
    <t>spád : 1,27</t>
  </si>
  <si>
    <t>58333663R</t>
  </si>
  <si>
    <t>kamenivo přírodní těžené frakce 22,0 až 33,0 mm; třída prané, kačírek</t>
  </si>
  <si>
    <t>l</t>
  </si>
  <si>
    <t>POL3_0</t>
  </si>
  <si>
    <t>69,99*,09*1000</t>
  </si>
  <si>
    <t>622904112R00</t>
  </si>
  <si>
    <t>Očištění fasád tlakovou vodou, složitost fasády 1 - 2</t>
  </si>
  <si>
    <t>952902110R00</t>
  </si>
  <si>
    <t>Čištění budov zametáním v místnostech, chodbách, na schodišti a na půdě</t>
  </si>
  <si>
    <t>962086111R00</t>
  </si>
  <si>
    <t>Bourání zdiva příček z plynosilikátu a pórobetonu a ostatních nepálených zdicích materiálů o objemové hmotnosti do 500 kg/m3, tloušťky do 150 mm</t>
  </si>
  <si>
    <t>801-3</t>
  </si>
  <si>
    <t>nebo vybourání otvorů jakýchkoliv rozměrů, včetně pomocného lešení o výšce podlahy do 1900 mm a pro zatížení do 1,5 kPa  (150 kg/m2),</t>
  </si>
  <si>
    <t>965042141R00</t>
  </si>
  <si>
    <t>Bourání podkladů pod dlažby nebo litých celistvých dlažeb a mazanin  betonových nebo z litého asfaltu, tloušťky do 100 mm, plochy přes 4 m2</t>
  </si>
  <si>
    <t>679,94*,03</t>
  </si>
  <si>
    <t>965082923R00</t>
  </si>
  <si>
    <t>Odstranění násypu pod podlahami a ochranného na střechách tloušťky do 100 mm, plochy přes 2 m2</t>
  </si>
  <si>
    <t>679,94*,015</t>
  </si>
  <si>
    <t>písek spád : 1,27</t>
  </si>
  <si>
    <t>978015241R00</t>
  </si>
  <si>
    <t>Otlučení omítek vápenných nebo vápenocementových vnějších s vyškrabáním spár, s očištěním zdiva_x000D_
 1. až 4. stupni složitosti, v rozsahu do 30 %</t>
  </si>
  <si>
    <t>978015291R00</t>
  </si>
  <si>
    <t>Otlučení omítek vápenných nebo vápenocementových vnějších s vyškrabáním spár, s očištěním zdiva_x000D_
 1. až 4. stupni složitosti, v rozsahu do 100 %</t>
  </si>
  <si>
    <t>větr.nástavby : ((2,0*2+,8*2)*1,0-,45*,45*4)*2</t>
  </si>
  <si>
    <t>712300831RT3</t>
  </si>
  <si>
    <t>Odstranění povlakové krytiny a mechu na střechách plochých do 10° povlakové krytiny_x000D_
 jednovrstvé, z ploch jednotlivě přes 20 m</t>
  </si>
  <si>
    <t>800-711</t>
  </si>
  <si>
    <t>712300833RT3</t>
  </si>
  <si>
    <t>Odstranění povlakové krytiny a mechu na střechách plochých do 10° povlakové krytiny_x000D_
 třívrstvé, z ploch jednotlivě přes 20 m</t>
  </si>
  <si>
    <t>721210823R00</t>
  </si>
  <si>
    <t>Demontáž vpusti střešní , DN 125</t>
  </si>
  <si>
    <t>kus</t>
  </si>
  <si>
    <t>800-721</t>
  </si>
  <si>
    <t>728415815R00</t>
  </si>
  <si>
    <t>Demontáž větrací nebo ventilační mřížky nad průřez 0,2 m2</t>
  </si>
  <si>
    <t>800-728</t>
  </si>
  <si>
    <t>8+1</t>
  </si>
  <si>
    <t>764312821R00</t>
  </si>
  <si>
    <t xml:space="preserve">Demontáž krytiny hladké střešní z tabulí 2 x 0,67 m, plochy do 25 m, sklonu do 30° </t>
  </si>
  <si>
    <t>800-764</t>
  </si>
  <si>
    <t>2,0*2</t>
  </si>
  <si>
    <t>764345831R00</t>
  </si>
  <si>
    <t>Demontáž ostatních kusových prvků demontáž ventilačních nástavců výšky 500 až 1 000 mm se stříškou a lemováním_x000D_
 průměru přes 75 do 150 mm, sklonu do 30°</t>
  </si>
  <si>
    <t>ventil.hlavice : 10</t>
  </si>
  <si>
    <t>764396810R00</t>
  </si>
  <si>
    <t>Demontáž ostatních prvků střešních krycí dilatační lišty, rš 250 mm, sklonu do 30°</t>
  </si>
  <si>
    <t>m</t>
  </si>
  <si>
    <t>49,175*2+14,625*2+,3*2</t>
  </si>
  <si>
    <t>(2,0*2+,8*2)*2+,6*4*3+3,14*,3*2</t>
  </si>
  <si>
    <t>764430810R00</t>
  </si>
  <si>
    <t>Demontáž oplechování zdí a nadezdívek rš do 250 mm</t>
  </si>
  <si>
    <t>45,0+8,45+2,105+12,5</t>
  </si>
  <si>
    <t>764430840R00</t>
  </si>
  <si>
    <t>Demontáž oplechování zdí a nadezdívek rš od 330 do 500 mm</t>
  </si>
  <si>
    <t>49,625+5,875+4,775</t>
  </si>
  <si>
    <t>2,255</t>
  </si>
  <si>
    <t>777101101R00</t>
  </si>
  <si>
    <t>Příprava podkladu vysávání podlah průmyslovým vysavačem</t>
  </si>
  <si>
    <t>800-773</t>
  </si>
  <si>
    <t>965049111RTx</t>
  </si>
  <si>
    <t>Příplatek, bourání mazanin s výztuží drátky  tl. do 10 cm</t>
  </si>
  <si>
    <t>RTS 22/ I</t>
  </si>
  <si>
    <t>999281105R00</t>
  </si>
  <si>
    <t xml:space="preserve">Přesun hmot pro opravy a údržbu objektů pro opravy a údržbu dosavadních objektů včetně vnějších plášťů_x000D_
 výšky do 6 m,  </t>
  </si>
  <si>
    <t>oborů 801, 803, 811 a 812</t>
  </si>
  <si>
    <t xml:space="preserve">11,12,13,14,16,17,18,19,21, : </t>
  </si>
  <si>
    <t>Součet: : 16,50899</t>
  </si>
  <si>
    <t>712311101RZ1</t>
  </si>
  <si>
    <t>Povlakové krytiny střech do 10° za studena nátěrem 1 x, penetračním nebo asfaltovým lakem, včetně dodávky materiálu</t>
  </si>
  <si>
    <t>S01 : 679,94</t>
  </si>
  <si>
    <t>712341559RT1</t>
  </si>
  <si>
    <t>Povlakové krytiny střech do 10° pásy přitavením v celé ploše, 1 vrstva, bez dodávky pásu</t>
  </si>
  <si>
    <t>712391171RT1</t>
  </si>
  <si>
    <t>Textílie na střechách do 10° podkladní, položení - bez dodávky textílie</t>
  </si>
  <si>
    <t>S01-300g/m2 : 679,94</t>
  </si>
  <si>
    <t>smyčková rohož 900g/m2 : 162,3</t>
  </si>
  <si>
    <t>712391172RT1</t>
  </si>
  <si>
    <t>Textílie na střechách do 10° ochranná, položení - bez dodávky textílie</t>
  </si>
  <si>
    <t>S01-500g/m2 : 679,94</t>
  </si>
  <si>
    <t>kačírek oddělení : ,3*(44,54*2+49,015*2+14,025*2+,3*2+2,6*4+1,4*4+2,0*4+,8*4+1,5*2+,9*2+4,9*2+1,2*2)</t>
  </si>
  <si>
    <t>S01-200g/m2 : 162,3</t>
  </si>
  <si>
    <t>712499096RT3</t>
  </si>
  <si>
    <t>Povlaková krytina střech do 30° ostatní příplatek k ceně za plochu jednotlivě přes 5 do 10 m2, natěradly a AIP</t>
  </si>
  <si>
    <t>712811101RZ1</t>
  </si>
  <si>
    <t>Samostatné vytažení izolačního povlaku za studena nátěrem 1 x, penetračním lakem (ALP), včetně dodávky materiálu</t>
  </si>
  <si>
    <t>na konstrukce převyšující úroveň střechy,</t>
  </si>
  <si>
    <t>712831101R00</t>
  </si>
  <si>
    <t>Samostatné vytažení izol. povlaku pásy na sucho 1 vrstva, materiál ve specifikaci</t>
  </si>
  <si>
    <t>textilie 300g/m2 atiky zevnitř : 31,82775</t>
  </si>
  <si>
    <t xml:space="preserve">                       atiky vrch : ,38*(49,015+6,475+4,775)+,23*(44,54+8,6+15,075)</t>
  </si>
  <si>
    <t>712841559RT1</t>
  </si>
  <si>
    <t>Samostatné vytažení izol. povlaku pásy přitavením v celé ploše, 1 vrstva, materiál ve specifikaci</t>
  </si>
  <si>
    <t>711823111</t>
  </si>
  <si>
    <t>Položení hydroakumulačních desek vodorovně</t>
  </si>
  <si>
    <t>Viz TZ SO 101 hydroakumulační a pěstební deska 1. vrstva : 595,2</t>
  </si>
  <si>
    <t>Viz TZ SO 101 hydroakumulační a pěstební deska 2. vrstva : 120,7</t>
  </si>
  <si>
    <t>712 S04</t>
  </si>
  <si>
    <t>S04 pojistný střešní přepad - kompl.dod+mtz dle standardu S04</t>
  </si>
  <si>
    <t>ks</t>
  </si>
  <si>
    <t>712370010RAX</t>
  </si>
  <si>
    <t>Hydroizolační PVC fólie odolná proti prorůstání kořínků a UV záření, mech.kotvená - kompl.dod+mtz, vč.vytažení na atiky a všech systémových detailů</t>
  </si>
  <si>
    <t>679,94+31,82775</t>
  </si>
  <si>
    <t>,38*(49,015+6,475+4,775)+,23*(44,54+8,6+15,075)</t>
  </si>
  <si>
    <t>62852265R</t>
  </si>
  <si>
    <t xml:space="preserve">pás izolační z modifikovaného asfaltu natavitelný, mechanicky kotvený; nosná vložka skelná tkanina; horní strana jemný minerální posyp; spodní strana PE fólie; tl. 4,0 mm </t>
  </si>
  <si>
    <t>S01 : 679,94*1,15</t>
  </si>
  <si>
    <t>Začátek provozního součtu</t>
  </si>
  <si>
    <t xml:space="preserve">  atiky zevnitř : (4,45-3,78)*49,175+(4,45-3,78+,18)*(4,775+,3)</t>
  </si>
  <si>
    <t xml:space="preserve">  (4,02-3,64)*44,7</t>
  </si>
  <si>
    <t xml:space="preserve">  (3,78-3,51)/2*9,425*2+(3,64-3,51)/2*5,2*2</t>
  </si>
  <si>
    <t>Konec provozního součtu</t>
  </si>
  <si>
    <t>57,46775*1,2</t>
  </si>
  <si>
    <t>67390980R</t>
  </si>
  <si>
    <t>geotextilie PE; funkce drenážní, separační, distanční; plošná hmotnost 900 g/m2; tl. při 20 kPa 5,00 mm; tl. při 2 kPa 6,00 mm; tl. při 200 kPa 3,00 mm</t>
  </si>
  <si>
    <t>smyčková rohož 900g/m2 : 162,3*1,1</t>
  </si>
  <si>
    <t>69366197R</t>
  </si>
  <si>
    <t>geotextilie PP; funkce separační, ochranná, výztužná, filtrační; plošná hmotnost 200 g/m2; zpevněná oboustranně</t>
  </si>
  <si>
    <t>S01-200g/m2 : 162,3*1,1</t>
  </si>
  <si>
    <t>69366198R</t>
  </si>
  <si>
    <t>geotextilie PP; funkce separační, ochranná, výztužná, filtrační; plošná hmotnost 300 g/m2; zpevněná oboustranně</t>
  </si>
  <si>
    <t>S01 : 679,94*1,05</t>
  </si>
  <si>
    <t xml:space="preserve">  textilie 300g/m2 atiky zevnitř : 31,82775</t>
  </si>
  <si>
    <t xml:space="preserve">                         atiky vrch : ,38*(49,015+6,475+4,775)+,23*(44,54+8,6+15,075)</t>
  </si>
  <si>
    <t>70,4179*1,1</t>
  </si>
  <si>
    <t>69366199R</t>
  </si>
  <si>
    <t>geotextilie PP; funkce separační, ochranná, výztužná, filtrační; plošná hmotnost 500 g/m2; zpevněná oboustranně</t>
  </si>
  <si>
    <t xml:space="preserve">  S01 : 679,94</t>
  </si>
  <si>
    <t xml:space="preserve">  kačírek oddělení : ,3*(44,54*2+49,015*2+14,025*2+,3*2+2,6*4+1,4*4+2,0*4+,8*4+1,5*2+,9*2+4,9*2+1,2*2)</t>
  </si>
  <si>
    <t>757,928*1,05</t>
  </si>
  <si>
    <t>MAT R3</t>
  </si>
  <si>
    <t>Hydroakumulační a pěstební deska tl. 30 mm, z netkané textilie z recyklovaných syntetických vláken,</t>
  </si>
  <si>
    <t>715,9*1,05</t>
  </si>
  <si>
    <t>998712101R00</t>
  </si>
  <si>
    <t>Přesun hmot pro povlakové krytiny v objektech výšky do 6 m</t>
  </si>
  <si>
    <t>50 m vodorovně</t>
  </si>
  <si>
    <t xml:space="preserve">38,39,41,43,45,49,50,51,52,53,54, : </t>
  </si>
  <si>
    <t>Součet: : 7,45003</t>
  </si>
  <si>
    <t>713141123R00</t>
  </si>
  <si>
    <t>Montáž tepelné izolace plochých střech lepené bodově na tmel, jednovrstvé</t>
  </si>
  <si>
    <t>800-713</t>
  </si>
  <si>
    <t>713141125R00</t>
  </si>
  <si>
    <t>Montáž tepelné izolace plochých střech desky, na lepidlo</t>
  </si>
  <si>
    <t>Včetně očištění podkladu od nesoudržných vrstev.</t>
  </si>
  <si>
    <t>-,2*(49,175+4,775+,3+44,7+9,425*2+5,2*2)</t>
  </si>
  <si>
    <t>28375705R</t>
  </si>
  <si>
    <t>deska izolační stabilizovaná; pěnový polystyren; rovná hrana; součinitel tepelné vodivosti 0,035 W/mK; obj. hmotnost 25,00 kg/m3</t>
  </si>
  <si>
    <t>S01 : (679,94-,5*44,54)*,2*1,02</t>
  </si>
  <si>
    <t>31,82775*,08*1,02</t>
  </si>
  <si>
    <t>28375972R</t>
  </si>
  <si>
    <t>deska spádová, klín EPS 150; pěnový polystyren; součinitel tepelné vodivosti 0,035 W/mK</t>
  </si>
  <si>
    <t>,5*44,54*(,08+,2)/2*1,1</t>
  </si>
  <si>
    <t>998713101R00</t>
  </si>
  <si>
    <t>Přesun hmot pro izolace tepelné v objektech výšky do 6 m</t>
  </si>
  <si>
    <t xml:space="preserve">56,57,58,59, : </t>
  </si>
  <si>
    <t>Součet: : 4,87517</t>
  </si>
  <si>
    <t>721300912R00</t>
  </si>
  <si>
    <t>Pročištění svislých odpadů, v jednom podlaží do DN 200</t>
  </si>
  <si>
    <t>72123 S06</t>
  </si>
  <si>
    <t>S06- Střešní vtok 2stupňový - kompl.dod+mtz dle standardu S06</t>
  </si>
  <si>
    <t>S06 : 4</t>
  </si>
  <si>
    <t>762313112R00</t>
  </si>
  <si>
    <t>Montáž ocelových spojovacích prostředků svorníků, šroubů _x000D_
 délky přes 150 do 300 mm</t>
  </si>
  <si>
    <t>800-762</t>
  </si>
  <si>
    <t xml:space="preserve">  atika : ((49,015+6,475+4,775)+(44,54+8,6+15,075))/,3</t>
  </si>
  <si>
    <t>430</t>
  </si>
  <si>
    <t>762341630R00</t>
  </si>
  <si>
    <t xml:space="preserve">Montáž bednění okapových říms, krajnic, závětrných prken, a žaluzií ve spádu nebo rovnoběžně s okapem z desek tvrdých tloušťky do 8 mm,  </t>
  </si>
  <si>
    <t>atika : ,38*(49,015+6,475+4,775)+,23*(44,54+8,6+15,075)</t>
  </si>
  <si>
    <t>309854243R</t>
  </si>
  <si>
    <t>šroub ocelový; zápustná hlava T30, průměr hlavy 11,5 mm; pr. 7,5; l = 202 mm; povrchově kalená ocel</t>
  </si>
  <si>
    <t>60726123R</t>
  </si>
  <si>
    <t>deska dřevoštěpková třívrstvá pro prostředí vlhké; strana broušená; hrana pero/drážka; tl = 25,0 mm</t>
  </si>
  <si>
    <t>atika : (,38*(49,015+6,475+4,775)+,23*(44,54+8,6+15,075))*1,1</t>
  </si>
  <si>
    <t>998762102R00</t>
  </si>
  <si>
    <t>Přesun hmot pro konstrukce tesařské v objektech výšky do 12 m</t>
  </si>
  <si>
    <t xml:space="preserve">66, : </t>
  </si>
  <si>
    <t>Součet: : 0,63674</t>
  </si>
  <si>
    <t>764217400R00</t>
  </si>
  <si>
    <t xml:space="preserve">Krytiny z titanzinkového plechu výroba a montáž hladké střešní krytiny s úpravou krytiny u okapů, prostupů a výčnělků_x000D_
 železobetonových desek,  </t>
  </si>
  <si>
    <t>včetně spojovacích prostředků, zednické výpomoci a dodávky difuzní fólie.</t>
  </si>
  <si>
    <t>K5 : 2,0*2</t>
  </si>
  <si>
    <t>764234460R00</t>
  </si>
  <si>
    <t xml:space="preserve">Lemování z titanzinkového plechu výroba a montáž lemování zdí_x000D_
 na plochých střechách s krycím plechem nadezdívky ze dvou dílů, rš 660 mm,  </t>
  </si>
  <si>
    <t>včetně zedniké výpomoci a spojovacích prostředků.</t>
  </si>
  <si>
    <t>K3 : 12,8</t>
  </si>
  <si>
    <t>764530440R00</t>
  </si>
  <si>
    <t>Oplechování zdí a nadezdívek z titanzinkového plechu výroba a montáž včetně rohů _x000D_
 rš 500 mm</t>
  </si>
  <si>
    <t>včetně spojovacích prostředků.</t>
  </si>
  <si>
    <t>K1 : 53,6</t>
  </si>
  <si>
    <t>K4 : 2,3</t>
  </si>
  <si>
    <t>764530450R00</t>
  </si>
  <si>
    <t>Oplechování zdí a nadezdívek z titanzinkového plechu výroba a montáž včetně rohů _x000D_
 rš 600 mm</t>
  </si>
  <si>
    <t>K2 : 61,3</t>
  </si>
  <si>
    <t>764543440R00</t>
  </si>
  <si>
    <t>Ostatní prvky na fasádě z titanzinkového plechu výroba a montáž lemování sloupků zábradlí_x000D_
 obvodu přes 300 mm</t>
  </si>
  <si>
    <t>K4 : 2</t>
  </si>
  <si>
    <t>764296430R0X</t>
  </si>
  <si>
    <t>Připojovací lišta z pl. Ti-Zn dilatační, rš 150 mm</t>
  </si>
  <si>
    <t>K6 : 11,2</t>
  </si>
  <si>
    <t>998764101R00</t>
  </si>
  <si>
    <t>Přesun hmot pro konstrukce klempířské v objektech výšky do 6 m</t>
  </si>
  <si>
    <t xml:space="preserve">68,69,70,71,72,73, : </t>
  </si>
  <si>
    <t>Součet: : 0,73392</t>
  </si>
  <si>
    <t>767811100R00</t>
  </si>
  <si>
    <t>Montáž větracích mřížek bez rozlišení</t>
  </si>
  <si>
    <t>800-767</t>
  </si>
  <si>
    <t>S03 : 9</t>
  </si>
  <si>
    <t>767 S07</t>
  </si>
  <si>
    <t>S07-záchytný systém proti pádu ze střechy délka 58m-komp.dod+mtz dle standardu S07</t>
  </si>
  <si>
    <t>soubor</t>
  </si>
  <si>
    <t>MAT R4</t>
  </si>
  <si>
    <t>Mřížka větrací  hliníková 500/500mm (dle standardu S03)</t>
  </si>
  <si>
    <t>998767101R00</t>
  </si>
  <si>
    <t>Přesun hmot pro kovové stavební doplňk. konstrukce v objektech výšky do 6 m</t>
  </si>
  <si>
    <t xml:space="preserve">77, : </t>
  </si>
  <si>
    <t>Součet: : 0,02295</t>
  </si>
  <si>
    <t>979951111R00</t>
  </si>
  <si>
    <t>Výkup kovů - železný šrot tl. do 4 mm</t>
  </si>
  <si>
    <t>Pro vyjádření výnosu ve prospěch zhotovitele je nutné jednotkovou cenu uvést se záporným znaménkem. (Získaná částka ponižuje náklad stavby.)</t>
  </si>
  <si>
    <t>4,0*,0075</t>
  </si>
  <si>
    <t>10*,00303</t>
  </si>
  <si>
    <t>148,484*,00164</t>
  </si>
  <si>
    <t>68,055*,00142</t>
  </si>
  <si>
    <t>62,53*,0023</t>
  </si>
  <si>
    <t>979990107R00</t>
  </si>
  <si>
    <t>Poplatek za skládku Poplatek za uložení suti - směs betonu, cihel, dřeva, skupina odpadu 170904</t>
  </si>
  <si>
    <t xml:space="preserve">Demontážní hmotnosti z položek s pořadovými čísly: : </t>
  </si>
  <si>
    <t xml:space="preserve">21,22,23,24,25,26,27,28,29,30,31,32,33,34, : </t>
  </si>
  <si>
    <t>Součet: : 177,87975</t>
  </si>
  <si>
    <t>-,54427</t>
  </si>
  <si>
    <t>-13,5988</t>
  </si>
  <si>
    <t>979990121R00</t>
  </si>
  <si>
    <t>Poplatek za skládku Poplatek za uložení suti - asfaltové pásy, skupina odpadu 170302</t>
  </si>
  <si>
    <t>679,94*(,006+,014)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</si>
  <si>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</si>
  <si>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</si>
  <si>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</si>
  <si>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</si>
  <si>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</si>
  <si>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</si>
  <si>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</si>
  <si>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2490,31647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</si>
  <si>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</si>
  <si>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</si>
  <si>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</si>
  <si>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</si>
  <si>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1423,03798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</si>
</sst>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164" fontId="21" fillId="0" borderId="0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LRzIxQltXAxjvo8Zl+YKFwR2+eAZNZwAL7lM2dmeXuY/qFewKFUjacVgpYwejNBiSqPkJxXPzmNENYVohkdZoQ==" saltValue="39y4IyY6izR49vysvzcrl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abSelected="1" topLeftCell="B2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5">
      <c r="A2" s="2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5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5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5">
      <c r="A5" s="2"/>
      <c r="B5" s="30" t="s">
        <v>42</v>
      </c>
      <c r="D5" s="120" t="s">
        <v>45</v>
      </c>
      <c r="E5" s="87"/>
      <c r="F5" s="87"/>
      <c r="G5" s="87"/>
      <c r="H5" s="18" t="s">
        <v>40</v>
      </c>
      <c r="I5" s="124" t="s">
        <v>49</v>
      </c>
      <c r="J5" s="8"/>
    </row>
    <row r="6" spans="1:15" ht="15.75" customHeight="1" x14ac:dyDescent="0.25">
      <c r="A6" s="2"/>
      <c r="B6" s="27"/>
      <c r="C6" s="52"/>
      <c r="D6" s="121" t="s">
        <v>46</v>
      </c>
      <c r="E6" s="88"/>
      <c r="F6" s="88"/>
      <c r="G6" s="88"/>
      <c r="H6" s="18" t="s">
        <v>34</v>
      </c>
      <c r="I6" s="124" t="s">
        <v>50</v>
      </c>
      <c r="J6" s="8"/>
    </row>
    <row r="7" spans="1:15" ht="15.75" customHeight="1" x14ac:dyDescent="0.25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5">
      <c r="A8" s="2"/>
      <c r="B8" s="30" t="s">
        <v>20</v>
      </c>
      <c r="D8" s="125" t="s">
        <v>51</v>
      </c>
      <c r="H8" s="18" t="s">
        <v>40</v>
      </c>
      <c r="I8" s="124" t="s">
        <v>55</v>
      </c>
      <c r="J8" s="8"/>
    </row>
    <row r="9" spans="1:15" ht="15.75" hidden="1" customHeight="1" x14ac:dyDescent="0.25">
      <c r="A9" s="2"/>
      <c r="B9" s="2"/>
      <c r="D9" s="125" t="s">
        <v>52</v>
      </c>
      <c r="H9" s="18" t="s">
        <v>34</v>
      </c>
      <c r="I9" s="124" t="s">
        <v>56</v>
      </c>
      <c r="J9" s="8"/>
    </row>
    <row r="10" spans="1:15" ht="15.75" hidden="1" customHeight="1" x14ac:dyDescent="0.25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5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5">
      <c r="A16" s="197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SUMIF(F57:F70,A16,I57:I70)+SUMIF(F57:F70,"PSU",I57:I70)</f>
        <v>0</v>
      </c>
      <c r="J16" s="81"/>
    </row>
    <row r="17" spans="1:10" ht="23.25" customHeight="1" x14ac:dyDescent="0.25">
      <c r="A17" s="197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SUMIF(F57:F70,A17,I57:I70)</f>
        <v>0</v>
      </c>
      <c r="J17" s="81"/>
    </row>
    <row r="18" spans="1:10" ht="23.25" customHeight="1" x14ac:dyDescent="0.25">
      <c r="A18" s="197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SUMIF(F57:F70,A18,I57:I70)</f>
        <v>0</v>
      </c>
      <c r="J18" s="81"/>
    </row>
    <row r="19" spans="1:10" ht="23.25" customHeight="1" x14ac:dyDescent="0.25">
      <c r="A19" s="197" t="s">
        <v>103</v>
      </c>
      <c r="B19" s="37" t="s">
        <v>27</v>
      </c>
      <c r="C19" s="58"/>
      <c r="D19" s="59"/>
      <c r="E19" s="79"/>
      <c r="F19" s="80"/>
      <c r="G19" s="79"/>
      <c r="H19" s="80"/>
      <c r="I19" s="79">
        <f>SUMIF(F57:F70,A19,I57:I70)</f>
        <v>0</v>
      </c>
      <c r="J19" s="81"/>
    </row>
    <row r="20" spans="1:10" ht="23.25" customHeight="1" x14ac:dyDescent="0.25">
      <c r="A20" s="197" t="s">
        <v>104</v>
      </c>
      <c r="B20" s="37" t="s">
        <v>28</v>
      </c>
      <c r="C20" s="58"/>
      <c r="D20" s="59"/>
      <c r="E20" s="79"/>
      <c r="F20" s="80"/>
      <c r="G20" s="79"/>
      <c r="H20" s="80"/>
      <c r="I20" s="79">
        <f>SUMIF(F57:F70,A20,I57:I70)</f>
        <v>0</v>
      </c>
      <c r="J20" s="81"/>
    </row>
    <row r="21" spans="1:10" ht="23.25" customHeight="1" x14ac:dyDescent="0.25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5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/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 x14ac:dyDescent="0.25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 x14ac:dyDescent="0.25">
      <c r="A25" s="2"/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 x14ac:dyDescent="0.25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IF(A28&gt;50, ROUNDUP(A27, 0), ROUNDDOWN(A27, 0))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3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67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5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5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5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5">
        <v>1</v>
      </c>
      <c r="B39" s="146" t="s">
        <v>57</v>
      </c>
      <c r="C39" s="147"/>
      <c r="D39" s="147"/>
      <c r="E39" s="147"/>
      <c r="F39" s="148">
        <f>'00 0 Naklady'!AE27+'SO 101 1A Pol'!AE274</f>
        <v>0</v>
      </c>
      <c r="G39" s="149">
        <f>'00 0 Naklady'!AF27+'SO 101 1A Pol'!AF274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5">
      <c r="A40" s="135">
        <v>2</v>
      </c>
      <c r="B40" s="153"/>
      <c r="C40" s="154" t="s">
        <v>58</v>
      </c>
      <c r="D40" s="154"/>
      <c r="E40" s="154"/>
      <c r="F40" s="155">
        <f>'00 0 Naklady'!AE27</f>
        <v>0</v>
      </c>
      <c r="G40" s="156">
        <f>'00 0 Naklady'!AF27</f>
        <v>0</v>
      </c>
      <c r="H40" s="156"/>
      <c r="I40" s="157">
        <f>F40+G40+H40</f>
        <v>0</v>
      </c>
      <c r="J40" s="158" t="str">
        <f>IF(CenaCelkemVypocet=0,"",I40/CenaCelkemVypocet*100)</f>
        <v/>
      </c>
    </row>
    <row r="41" spans="1:10" ht="25.5" customHeight="1" x14ac:dyDescent="0.25">
      <c r="A41" s="135">
        <v>3</v>
      </c>
      <c r="B41" s="159" t="s">
        <v>59</v>
      </c>
      <c r="C41" s="147" t="s">
        <v>60</v>
      </c>
      <c r="D41" s="147"/>
      <c r="E41" s="147"/>
      <c r="F41" s="160">
        <f>'00 0 Naklady'!AE27</f>
        <v>0</v>
      </c>
      <c r="G41" s="150">
        <f>'00 0 Naklady'!AF27</f>
        <v>0</v>
      </c>
      <c r="H41" s="150"/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5">
      <c r="A42" s="135">
        <v>2</v>
      </c>
      <c r="B42" s="153"/>
      <c r="C42" s="154" t="s">
        <v>61</v>
      </c>
      <c r="D42" s="154"/>
      <c r="E42" s="154"/>
      <c r="F42" s="155"/>
      <c r="G42" s="156"/>
      <c r="H42" s="156"/>
      <c r="I42" s="157"/>
      <c r="J42" s="158"/>
    </row>
    <row r="43" spans="1:10" ht="25.5" customHeight="1" x14ac:dyDescent="0.25">
      <c r="A43" s="135">
        <v>2</v>
      </c>
      <c r="B43" s="153" t="s">
        <v>62</v>
      </c>
      <c r="C43" s="154" t="s">
        <v>63</v>
      </c>
      <c r="D43" s="154"/>
      <c r="E43" s="154"/>
      <c r="F43" s="155">
        <f>'SO 101 1A Pol'!AE274</f>
        <v>0</v>
      </c>
      <c r="G43" s="156">
        <f>'SO 101 1A Pol'!AF274</f>
        <v>0</v>
      </c>
      <c r="H43" s="156"/>
      <c r="I43" s="157">
        <f>F43+G43+H43</f>
        <v>0</v>
      </c>
      <c r="J43" s="158" t="str">
        <f>IF(CenaCelkemVypocet=0,"",I43/CenaCelkemVypocet*100)</f>
        <v/>
      </c>
    </row>
    <row r="44" spans="1:10" ht="25.5" customHeight="1" x14ac:dyDescent="0.25">
      <c r="A44" s="135">
        <v>3</v>
      </c>
      <c r="B44" s="159" t="s">
        <v>64</v>
      </c>
      <c r="C44" s="147" t="s">
        <v>65</v>
      </c>
      <c r="D44" s="147"/>
      <c r="E44" s="147"/>
      <c r="F44" s="160">
        <f>'SO 101 1A Pol'!AE274</f>
        <v>0</v>
      </c>
      <c r="G44" s="150">
        <f>'SO 101 1A Pol'!AF274</f>
        <v>0</v>
      </c>
      <c r="H44" s="150"/>
      <c r="I44" s="151">
        <f>F44+G44+H44</f>
        <v>0</v>
      </c>
      <c r="J44" s="152" t="str">
        <f>IF(CenaCelkemVypocet=0,"",I44/CenaCelkemVypocet*100)</f>
        <v/>
      </c>
    </row>
    <row r="45" spans="1:10" ht="25.5" customHeight="1" x14ac:dyDescent="0.25">
      <c r="A45" s="135"/>
      <c r="B45" s="161" t="s">
        <v>66</v>
      </c>
      <c r="C45" s="162"/>
      <c r="D45" s="162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5">
        <f>SUMIF(A39:A44,"=1",I39:I44)</f>
        <v>0</v>
      </c>
      <c r="J45" s="166">
        <f>SUMIF(A39:A44,"=1",J39:J44)</f>
        <v>0</v>
      </c>
    </row>
    <row r="47" spans="1:10" x14ac:dyDescent="0.25">
      <c r="A47" t="s">
        <v>68</v>
      </c>
      <c r="B47" t="s">
        <v>69</v>
      </c>
    </row>
    <row r="48" spans="1:10" x14ac:dyDescent="0.25">
      <c r="A48" t="s">
        <v>70</v>
      </c>
      <c r="B48" t="s">
        <v>71</v>
      </c>
    </row>
    <row r="49" spans="1:10" x14ac:dyDescent="0.25">
      <c r="A49" t="s">
        <v>72</v>
      </c>
      <c r="B49" t="s">
        <v>73</v>
      </c>
    </row>
    <row r="50" spans="1:10" x14ac:dyDescent="0.25">
      <c r="A50" t="s">
        <v>70</v>
      </c>
      <c r="B50" t="s">
        <v>74</v>
      </c>
    </row>
    <row r="51" spans="1:10" x14ac:dyDescent="0.25">
      <c r="A51" t="s">
        <v>72</v>
      </c>
      <c r="B51" t="s">
        <v>75</v>
      </c>
    </row>
    <row r="54" spans="1:10" ht="15.6" x14ac:dyDescent="0.3">
      <c r="B54" s="177" t="s">
        <v>76</v>
      </c>
    </row>
    <row r="56" spans="1:10" ht="25.5" customHeight="1" x14ac:dyDescent="0.25">
      <c r="A56" s="179"/>
      <c r="B56" s="182" t="s">
        <v>17</v>
      </c>
      <c r="C56" s="182" t="s">
        <v>5</v>
      </c>
      <c r="D56" s="183"/>
      <c r="E56" s="183"/>
      <c r="F56" s="184" t="s">
        <v>77</v>
      </c>
      <c r="G56" s="184"/>
      <c r="H56" s="184"/>
      <c r="I56" s="184" t="s">
        <v>29</v>
      </c>
      <c r="J56" s="184" t="s">
        <v>0</v>
      </c>
    </row>
    <row r="57" spans="1:10" ht="36.75" customHeight="1" x14ac:dyDescent="0.25">
      <c r="A57" s="180"/>
      <c r="B57" s="185" t="s">
        <v>78</v>
      </c>
      <c r="C57" s="186" t="s">
        <v>79</v>
      </c>
      <c r="D57" s="187"/>
      <c r="E57" s="187"/>
      <c r="F57" s="193" t="s">
        <v>24</v>
      </c>
      <c r="G57" s="194"/>
      <c r="H57" s="194"/>
      <c r="I57" s="194">
        <f>'SO 101 1A Pol'!G8</f>
        <v>0</v>
      </c>
      <c r="J57" s="191" t="str">
        <f>IF(I71=0,"",I57/I71*100)</f>
        <v/>
      </c>
    </row>
    <row r="58" spans="1:10" ht="36.75" customHeight="1" x14ac:dyDescent="0.25">
      <c r="A58" s="180"/>
      <c r="B58" s="185" t="s">
        <v>80</v>
      </c>
      <c r="C58" s="186" t="s">
        <v>81</v>
      </c>
      <c r="D58" s="187"/>
      <c r="E58" s="187"/>
      <c r="F58" s="193" t="s">
        <v>24</v>
      </c>
      <c r="G58" s="194"/>
      <c r="H58" s="194"/>
      <c r="I58" s="194">
        <f>'SO 101 1A Pol'!G29</f>
        <v>0</v>
      </c>
      <c r="J58" s="191" t="str">
        <f>IF(I71=0,"",I58/I71*100)</f>
        <v/>
      </c>
    </row>
    <row r="59" spans="1:10" ht="36.75" customHeight="1" x14ac:dyDescent="0.25">
      <c r="A59" s="180"/>
      <c r="B59" s="185" t="s">
        <v>82</v>
      </c>
      <c r="C59" s="186" t="s">
        <v>83</v>
      </c>
      <c r="D59" s="187"/>
      <c r="E59" s="187"/>
      <c r="F59" s="193" t="s">
        <v>24</v>
      </c>
      <c r="G59" s="194"/>
      <c r="H59" s="194"/>
      <c r="I59" s="194">
        <f>'SO 101 1A Pol'!G45</f>
        <v>0</v>
      </c>
      <c r="J59" s="191" t="str">
        <f>IF(I71=0,"",I59/I71*100)</f>
        <v/>
      </c>
    </row>
    <row r="60" spans="1:10" ht="36.75" customHeight="1" x14ac:dyDescent="0.25">
      <c r="A60" s="180"/>
      <c r="B60" s="185" t="s">
        <v>84</v>
      </c>
      <c r="C60" s="186" t="s">
        <v>85</v>
      </c>
      <c r="D60" s="187"/>
      <c r="E60" s="187"/>
      <c r="F60" s="193" t="s">
        <v>24</v>
      </c>
      <c r="G60" s="194"/>
      <c r="H60" s="194"/>
      <c r="I60" s="194">
        <f>'SO 101 1A Pol'!G56</f>
        <v>0</v>
      </c>
      <c r="J60" s="191" t="str">
        <f>IF(I71=0,"",I60/I71*100)</f>
        <v/>
      </c>
    </row>
    <row r="61" spans="1:10" ht="36.75" customHeight="1" x14ac:dyDescent="0.25">
      <c r="A61" s="180"/>
      <c r="B61" s="185" t="s">
        <v>86</v>
      </c>
      <c r="C61" s="186" t="s">
        <v>87</v>
      </c>
      <c r="D61" s="187"/>
      <c r="E61" s="187"/>
      <c r="F61" s="193" t="s">
        <v>24</v>
      </c>
      <c r="G61" s="194"/>
      <c r="H61" s="194"/>
      <c r="I61" s="194">
        <f>'SO 101 1A Pol'!G93</f>
        <v>0</v>
      </c>
      <c r="J61" s="191" t="str">
        <f>IF(I71=0,"",I61/I71*100)</f>
        <v/>
      </c>
    </row>
    <row r="62" spans="1:10" ht="36.75" customHeight="1" x14ac:dyDescent="0.25">
      <c r="A62" s="180"/>
      <c r="B62" s="185" t="s">
        <v>88</v>
      </c>
      <c r="C62" s="186" t="s">
        <v>89</v>
      </c>
      <c r="D62" s="187"/>
      <c r="E62" s="187"/>
      <c r="F62" s="193" t="s">
        <v>25</v>
      </c>
      <c r="G62" s="194"/>
      <c r="H62" s="194"/>
      <c r="I62" s="194">
        <f>'SO 101 1A Pol'!G99</f>
        <v>0</v>
      </c>
      <c r="J62" s="191" t="str">
        <f>IF(I71=0,"",I62/I71*100)</f>
        <v/>
      </c>
    </row>
    <row r="63" spans="1:10" ht="36.75" customHeight="1" x14ac:dyDescent="0.25">
      <c r="A63" s="180"/>
      <c r="B63" s="185" t="s">
        <v>90</v>
      </c>
      <c r="C63" s="186" t="s">
        <v>91</v>
      </c>
      <c r="D63" s="187"/>
      <c r="E63" s="187"/>
      <c r="F63" s="193" t="s">
        <v>25</v>
      </c>
      <c r="G63" s="194"/>
      <c r="H63" s="194"/>
      <c r="I63" s="194">
        <f>'SO 101 1A Pol'!G166</f>
        <v>0</v>
      </c>
      <c r="J63" s="191" t="str">
        <f>IF(I71=0,"",I63/I71*100)</f>
        <v/>
      </c>
    </row>
    <row r="64" spans="1:10" ht="36.75" customHeight="1" x14ac:dyDescent="0.25">
      <c r="A64" s="180"/>
      <c r="B64" s="185" t="s">
        <v>92</v>
      </c>
      <c r="C64" s="186" t="s">
        <v>93</v>
      </c>
      <c r="D64" s="187"/>
      <c r="E64" s="187"/>
      <c r="F64" s="193" t="s">
        <v>25</v>
      </c>
      <c r="G64" s="194"/>
      <c r="H64" s="194"/>
      <c r="I64" s="194">
        <f>'SO 101 1A Pol'!G185</f>
        <v>0</v>
      </c>
      <c r="J64" s="191" t="str">
        <f>IF(I71=0,"",I64/I71*100)</f>
        <v/>
      </c>
    </row>
    <row r="65" spans="1:10" ht="36.75" customHeight="1" x14ac:dyDescent="0.25">
      <c r="A65" s="180"/>
      <c r="B65" s="185" t="s">
        <v>94</v>
      </c>
      <c r="C65" s="186" t="s">
        <v>95</v>
      </c>
      <c r="D65" s="187"/>
      <c r="E65" s="187"/>
      <c r="F65" s="193" t="s">
        <v>25</v>
      </c>
      <c r="G65" s="194"/>
      <c r="H65" s="194"/>
      <c r="I65" s="194">
        <f>'SO 101 1A Pol'!G189</f>
        <v>0</v>
      </c>
      <c r="J65" s="191" t="str">
        <f>IF(I71=0,"",I65/I71*100)</f>
        <v/>
      </c>
    </row>
    <row r="66" spans="1:10" ht="36.75" customHeight="1" x14ac:dyDescent="0.25">
      <c r="A66" s="180"/>
      <c r="B66" s="185" t="s">
        <v>96</v>
      </c>
      <c r="C66" s="186" t="s">
        <v>97</v>
      </c>
      <c r="D66" s="187"/>
      <c r="E66" s="187"/>
      <c r="F66" s="193" t="s">
        <v>25</v>
      </c>
      <c r="G66" s="194"/>
      <c r="H66" s="194"/>
      <c r="I66" s="194">
        <f>'SO 101 1A Pol'!G205</f>
        <v>0</v>
      </c>
      <c r="J66" s="191" t="str">
        <f>IF(I71=0,"",I66/I71*100)</f>
        <v/>
      </c>
    </row>
    <row r="67" spans="1:10" ht="36.75" customHeight="1" x14ac:dyDescent="0.25">
      <c r="A67" s="180"/>
      <c r="B67" s="185" t="s">
        <v>98</v>
      </c>
      <c r="C67" s="186" t="s">
        <v>99</v>
      </c>
      <c r="D67" s="187"/>
      <c r="E67" s="187"/>
      <c r="F67" s="193" t="s">
        <v>25</v>
      </c>
      <c r="G67" s="194"/>
      <c r="H67" s="194"/>
      <c r="I67" s="194">
        <f>'SO 101 1A Pol'!G230</f>
        <v>0</v>
      </c>
      <c r="J67" s="191" t="str">
        <f>IF(I71=0,"",I67/I71*100)</f>
        <v/>
      </c>
    </row>
    <row r="68" spans="1:10" ht="36.75" customHeight="1" x14ac:dyDescent="0.25">
      <c r="A68" s="180"/>
      <c r="B68" s="185" t="s">
        <v>100</v>
      </c>
      <c r="C68" s="186" t="s">
        <v>101</v>
      </c>
      <c r="D68" s="187"/>
      <c r="E68" s="187"/>
      <c r="F68" s="193" t="s">
        <v>102</v>
      </c>
      <c r="G68" s="194"/>
      <c r="H68" s="194"/>
      <c r="I68" s="194">
        <f>'SO 101 1A Pol'!G240</f>
        <v>0</v>
      </c>
      <c r="J68" s="191" t="str">
        <f>IF(I71=0,"",I68/I71*100)</f>
        <v/>
      </c>
    </row>
    <row r="69" spans="1:10" ht="36.75" customHeight="1" x14ac:dyDescent="0.25">
      <c r="A69" s="180"/>
      <c r="B69" s="185" t="s">
        <v>103</v>
      </c>
      <c r="C69" s="186" t="s">
        <v>27</v>
      </c>
      <c r="D69" s="187"/>
      <c r="E69" s="187"/>
      <c r="F69" s="193" t="s">
        <v>103</v>
      </c>
      <c r="G69" s="194"/>
      <c r="H69" s="194"/>
      <c r="I69" s="194">
        <f>'00 0 Naklady'!G8</f>
        <v>0</v>
      </c>
      <c r="J69" s="191" t="str">
        <f>IF(I71=0,"",I69/I71*100)</f>
        <v/>
      </c>
    </row>
    <row r="70" spans="1:10" ht="36.75" customHeight="1" x14ac:dyDescent="0.25">
      <c r="A70" s="180"/>
      <c r="B70" s="185" t="s">
        <v>104</v>
      </c>
      <c r="C70" s="186" t="s">
        <v>28</v>
      </c>
      <c r="D70" s="187"/>
      <c r="E70" s="187"/>
      <c r="F70" s="193" t="s">
        <v>104</v>
      </c>
      <c r="G70" s="194"/>
      <c r="H70" s="194"/>
      <c r="I70" s="194">
        <f>'00 0 Naklady'!G15</f>
        <v>0</v>
      </c>
      <c r="J70" s="191" t="str">
        <f>IF(I71=0,"",I70/I71*100)</f>
        <v/>
      </c>
    </row>
    <row r="71" spans="1:10" ht="25.5" customHeight="1" x14ac:dyDescent="0.25">
      <c r="A71" s="181"/>
      <c r="B71" s="188" t="s">
        <v>1</v>
      </c>
      <c r="C71" s="189"/>
      <c r="D71" s="190"/>
      <c r="E71" s="190"/>
      <c r="F71" s="195"/>
      <c r="G71" s="196"/>
      <c r="H71" s="196"/>
      <c r="I71" s="196">
        <f>SUM(I57:I70)</f>
        <v>0</v>
      </c>
      <c r="J71" s="192">
        <f>SUM(J57:J70)</f>
        <v>0</v>
      </c>
    </row>
    <row r="72" spans="1:10" x14ac:dyDescent="0.25">
      <c r="F72" s="133"/>
      <c r="G72" s="133"/>
      <c r="H72" s="133"/>
      <c r="I72" s="133"/>
      <c r="J72" s="134"/>
    </row>
    <row r="73" spans="1:10" x14ac:dyDescent="0.25">
      <c r="F73" s="133"/>
      <c r="G73" s="133"/>
      <c r="H73" s="133"/>
      <c r="I73" s="133"/>
      <c r="J73" s="134"/>
    </row>
    <row r="74" spans="1:10" x14ac:dyDescent="0.25">
      <c r="F74" s="133"/>
      <c r="G74" s="133"/>
      <c r="H74" s="133"/>
      <c r="I74" s="133"/>
      <c r="J74" s="134"/>
    </row>
  </sheetData>
  <sheetProtection algorithmName="SHA-512" hashValue="yb1VFzlzh6VyxUNPPZ5YpvjVRTI19zOnodRNeGYt9KWYaORjBg1l3dYAVwyMsJ078zA5EqEbgI+At8CdhxUDKQ==" saltValue="CjGzJe0njQlQTu0ygOIjS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 x14ac:dyDescent="0.25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 x14ac:dyDescent="0.25">
      <c r="A4" s="49" t="s">
        <v>9</v>
      </c>
      <c r="B4" s="48"/>
      <c r="C4" s="102"/>
      <c r="D4" s="102"/>
      <c r="E4" s="102"/>
      <c r="F4" s="102"/>
      <c r="G4" s="103"/>
    </row>
    <row r="5" spans="1:7" x14ac:dyDescent="0.25">
      <c r="B5" s="4"/>
      <c r="C5" s="5"/>
      <c r="D5" s="6"/>
    </row>
  </sheetData>
  <sheetProtection algorithmName="SHA-512" hashValue="v+xghceODT0IcPwv4ieJoQ9gOQwVPbtKtwbg1eX11Jr2DUxNe5MN+qJxhSOdX2n3P39INXNvD2SNHXvlWJO5lQ==" saltValue="uIek6G+FNF60DKK44bmv/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06D27-B3E2-4806-9641-CF45C0F7F403}">
  <sheetPr>
    <outlinePr summaryBelow="0"/>
  </sheetPr>
  <dimension ref="A1:BH5000"/>
  <sheetViews>
    <sheetView workbookViewId="0">
      <pane ySplit="7" topLeftCell="A17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8" customWidth="1"/>
    <col min="3" max="3" width="63.33203125" style="17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8" t="s">
        <v>105</v>
      </c>
      <c r="B1" s="198"/>
      <c r="C1" s="198"/>
      <c r="D1" s="198"/>
      <c r="E1" s="198"/>
      <c r="F1" s="198"/>
      <c r="G1" s="198"/>
      <c r="AG1" t="s">
        <v>106</v>
      </c>
    </row>
    <row r="2" spans="1:60" ht="25.05" customHeight="1" x14ac:dyDescent="0.25">
      <c r="A2" s="199" t="s">
        <v>7</v>
      </c>
      <c r="B2" s="48" t="s">
        <v>43</v>
      </c>
      <c r="C2" s="202" t="s">
        <v>44</v>
      </c>
      <c r="D2" s="200"/>
      <c r="E2" s="200"/>
      <c r="F2" s="200"/>
      <c r="G2" s="201"/>
      <c r="AG2" t="s">
        <v>107</v>
      </c>
    </row>
    <row r="3" spans="1:60" ht="25.05" customHeight="1" x14ac:dyDescent="0.25">
      <c r="A3" s="199" t="s">
        <v>8</v>
      </c>
      <c r="B3" s="48" t="s">
        <v>108</v>
      </c>
      <c r="C3" s="202" t="s">
        <v>109</v>
      </c>
      <c r="D3" s="200"/>
      <c r="E3" s="200"/>
      <c r="F3" s="200"/>
      <c r="G3" s="201"/>
      <c r="AC3" s="178" t="s">
        <v>110</v>
      </c>
      <c r="AG3" t="s">
        <v>111</v>
      </c>
    </row>
    <row r="4" spans="1:60" ht="25.05" customHeight="1" x14ac:dyDescent="0.25">
      <c r="A4" s="203" t="s">
        <v>9</v>
      </c>
      <c r="B4" s="204" t="s">
        <v>59</v>
      </c>
      <c r="C4" s="205" t="s">
        <v>60</v>
      </c>
      <c r="D4" s="206"/>
      <c r="E4" s="206"/>
      <c r="F4" s="206"/>
      <c r="G4" s="207"/>
      <c r="AG4" t="s">
        <v>112</v>
      </c>
    </row>
    <row r="5" spans="1:60" x14ac:dyDescent="0.25">
      <c r="D5" s="10"/>
    </row>
    <row r="6" spans="1:60" ht="39.6" x14ac:dyDescent="0.25">
      <c r="A6" s="209" t="s">
        <v>113</v>
      </c>
      <c r="B6" s="211" t="s">
        <v>114</v>
      </c>
      <c r="C6" s="211" t="s">
        <v>115</v>
      </c>
      <c r="D6" s="210" t="s">
        <v>116</v>
      </c>
      <c r="E6" s="209" t="s">
        <v>117</v>
      </c>
      <c r="F6" s="208" t="s">
        <v>118</v>
      </c>
      <c r="G6" s="209" t="s">
        <v>29</v>
      </c>
      <c r="H6" s="212" t="s">
        <v>30</v>
      </c>
      <c r="I6" s="212" t="s">
        <v>119</v>
      </c>
      <c r="J6" s="212" t="s">
        <v>31</v>
      </c>
      <c r="K6" s="212" t="s">
        <v>120</v>
      </c>
      <c r="L6" s="212" t="s">
        <v>121</v>
      </c>
      <c r="M6" s="212" t="s">
        <v>122</v>
      </c>
      <c r="N6" s="212" t="s">
        <v>123</v>
      </c>
      <c r="O6" s="212" t="s">
        <v>124</v>
      </c>
      <c r="P6" s="212" t="s">
        <v>125</v>
      </c>
      <c r="Q6" s="212" t="s">
        <v>126</v>
      </c>
      <c r="R6" s="212" t="s">
        <v>127</v>
      </c>
      <c r="S6" s="212" t="s">
        <v>128</v>
      </c>
      <c r="T6" s="212" t="s">
        <v>129</v>
      </c>
      <c r="U6" s="212" t="s">
        <v>130</v>
      </c>
      <c r="V6" s="212" t="s">
        <v>131</v>
      </c>
      <c r="W6" s="212" t="s">
        <v>132</v>
      </c>
      <c r="X6" s="212" t="s">
        <v>133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</row>
    <row r="8" spans="1:60" x14ac:dyDescent="0.25">
      <c r="A8" s="227" t="s">
        <v>134</v>
      </c>
      <c r="B8" s="228" t="s">
        <v>103</v>
      </c>
      <c r="C8" s="243" t="s">
        <v>27</v>
      </c>
      <c r="D8" s="229"/>
      <c r="E8" s="230"/>
      <c r="F8" s="231"/>
      <c r="G8" s="231">
        <f>SUMIF(AG9:AG14,"&lt;&gt;NOR",G9:G14)</f>
        <v>0</v>
      </c>
      <c r="H8" s="231"/>
      <c r="I8" s="231">
        <f>SUM(I9:I14)</f>
        <v>0</v>
      </c>
      <c r="J8" s="231"/>
      <c r="K8" s="231">
        <f>SUM(K9:K14)</f>
        <v>0</v>
      </c>
      <c r="L8" s="231"/>
      <c r="M8" s="231">
        <f>SUM(M9:M14)</f>
        <v>0</v>
      </c>
      <c r="N8" s="230"/>
      <c r="O8" s="230">
        <f>SUM(O9:O14)</f>
        <v>0</v>
      </c>
      <c r="P8" s="230"/>
      <c r="Q8" s="230">
        <f>SUM(Q9:Q14)</f>
        <v>0</v>
      </c>
      <c r="R8" s="231"/>
      <c r="S8" s="231"/>
      <c r="T8" s="232"/>
      <c r="U8" s="226"/>
      <c r="V8" s="226">
        <f>SUM(V9:V14)</f>
        <v>0</v>
      </c>
      <c r="W8" s="226"/>
      <c r="X8" s="226"/>
      <c r="AG8" t="s">
        <v>135</v>
      </c>
    </row>
    <row r="9" spans="1:60" outlineLevel="1" x14ac:dyDescent="0.25">
      <c r="A9" s="234">
        <v>1</v>
      </c>
      <c r="B9" s="235" t="s">
        <v>136</v>
      </c>
      <c r="C9" s="244" t="s">
        <v>137</v>
      </c>
      <c r="D9" s="236" t="s">
        <v>138</v>
      </c>
      <c r="E9" s="237">
        <v>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/>
      <c r="S9" s="239" t="s">
        <v>139</v>
      </c>
      <c r="T9" s="240" t="s">
        <v>140</v>
      </c>
      <c r="U9" s="223">
        <v>0</v>
      </c>
      <c r="V9" s="223">
        <f>ROUND(E9*U9,2)</f>
        <v>0</v>
      </c>
      <c r="W9" s="223"/>
      <c r="X9" s="223" t="s">
        <v>141</v>
      </c>
      <c r="Y9" s="213"/>
      <c r="Z9" s="213"/>
      <c r="AA9" s="213"/>
      <c r="AB9" s="213"/>
      <c r="AC9" s="213"/>
      <c r="AD9" s="213"/>
      <c r="AE9" s="213"/>
      <c r="AF9" s="213"/>
      <c r="AG9" s="213" t="s">
        <v>142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5">
      <c r="A10" s="220"/>
      <c r="B10" s="221"/>
      <c r="C10" s="245" t="s">
        <v>143</v>
      </c>
      <c r="D10" s="242"/>
      <c r="E10" s="242"/>
      <c r="F10" s="242"/>
      <c r="G10" s="242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13"/>
      <c r="Z10" s="213"/>
      <c r="AA10" s="213"/>
      <c r="AB10" s="213"/>
      <c r="AC10" s="213"/>
      <c r="AD10" s="213"/>
      <c r="AE10" s="213"/>
      <c r="AF10" s="213"/>
      <c r="AG10" s="213" t="s">
        <v>144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41" t="str">
        <f>C10</f>
        <v>Zaměření a vytýčení stávajících inženýrských sítí v místě stavby z hlediska jejich ochrany při provádění stavby.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5">
      <c r="A11" s="234">
        <v>2</v>
      </c>
      <c r="B11" s="235" t="s">
        <v>145</v>
      </c>
      <c r="C11" s="244" t="s">
        <v>146</v>
      </c>
      <c r="D11" s="236" t="s">
        <v>138</v>
      </c>
      <c r="E11" s="237">
        <v>1</v>
      </c>
      <c r="F11" s="238"/>
      <c r="G11" s="239">
        <f>ROUND(E11*F11,2)</f>
        <v>0</v>
      </c>
      <c r="H11" s="238"/>
      <c r="I11" s="239">
        <f>ROUND(E11*H11,2)</f>
        <v>0</v>
      </c>
      <c r="J11" s="238"/>
      <c r="K11" s="239">
        <f>ROUND(E11*J11,2)</f>
        <v>0</v>
      </c>
      <c r="L11" s="239">
        <v>21</v>
      </c>
      <c r="M11" s="239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9"/>
      <c r="S11" s="239" t="s">
        <v>139</v>
      </c>
      <c r="T11" s="240" t="s">
        <v>140</v>
      </c>
      <c r="U11" s="223">
        <v>0</v>
      </c>
      <c r="V11" s="223">
        <f>ROUND(E11*U11,2)</f>
        <v>0</v>
      </c>
      <c r="W11" s="223"/>
      <c r="X11" s="223" t="s">
        <v>141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147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5">
      <c r="A12" s="220"/>
      <c r="B12" s="221"/>
      <c r="C12" s="245" t="s">
        <v>148</v>
      </c>
      <c r="D12" s="242"/>
      <c r="E12" s="242"/>
      <c r="F12" s="242"/>
      <c r="G12" s="242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13"/>
      <c r="Z12" s="213"/>
      <c r="AA12" s="213"/>
      <c r="AB12" s="213"/>
      <c r="AC12" s="213"/>
      <c r="AD12" s="213"/>
      <c r="AE12" s="213"/>
      <c r="AF12" s="213"/>
      <c r="AG12" s="213" t="s">
        <v>144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5">
      <c r="A13" s="234">
        <v>3</v>
      </c>
      <c r="B13" s="235" t="s">
        <v>149</v>
      </c>
      <c r="C13" s="244" t="s">
        <v>150</v>
      </c>
      <c r="D13" s="236" t="s">
        <v>138</v>
      </c>
      <c r="E13" s="237">
        <v>1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9"/>
      <c r="S13" s="239" t="s">
        <v>139</v>
      </c>
      <c r="T13" s="240" t="s">
        <v>140</v>
      </c>
      <c r="U13" s="223">
        <v>0</v>
      </c>
      <c r="V13" s="223">
        <f>ROUND(E13*U13,2)</f>
        <v>0</v>
      </c>
      <c r="W13" s="223"/>
      <c r="X13" s="223" t="s">
        <v>141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151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1" outlineLevel="1" x14ac:dyDescent="0.25">
      <c r="A14" s="220"/>
      <c r="B14" s="221"/>
      <c r="C14" s="245" t="s">
        <v>152</v>
      </c>
      <c r="D14" s="242"/>
      <c r="E14" s="242"/>
      <c r="F14" s="242"/>
      <c r="G14" s="242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13"/>
      <c r="Z14" s="213"/>
      <c r="AA14" s="213"/>
      <c r="AB14" s="213"/>
      <c r="AC14" s="213"/>
      <c r="AD14" s="213"/>
      <c r="AE14" s="213"/>
      <c r="AF14" s="213"/>
      <c r="AG14" s="213" t="s">
        <v>144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41" t="str">
        <f>C14</f>
        <v>Náklady na ztížené provádění stavebních prací v důsledku nepřerušeného provozu na staveništi nebo v případech nepřerušeného provozu v objektech v nichž se stavební práce provádí.</v>
      </c>
      <c r="BB14" s="213"/>
      <c r="BC14" s="213"/>
      <c r="BD14" s="213"/>
      <c r="BE14" s="213"/>
      <c r="BF14" s="213"/>
      <c r="BG14" s="213"/>
      <c r="BH14" s="213"/>
    </row>
    <row r="15" spans="1:60" x14ac:dyDescent="0.25">
      <c r="A15" s="227" t="s">
        <v>134</v>
      </c>
      <c r="B15" s="228" t="s">
        <v>104</v>
      </c>
      <c r="C15" s="243" t="s">
        <v>28</v>
      </c>
      <c r="D15" s="229"/>
      <c r="E15" s="230"/>
      <c r="F15" s="231"/>
      <c r="G15" s="231">
        <f>SUMIF(AG16:AG25,"&lt;&gt;NOR",G16:G25)</f>
        <v>0</v>
      </c>
      <c r="H15" s="231"/>
      <c r="I15" s="231">
        <f>SUM(I16:I25)</f>
        <v>0</v>
      </c>
      <c r="J15" s="231"/>
      <c r="K15" s="231">
        <f>SUM(K16:K25)</f>
        <v>0</v>
      </c>
      <c r="L15" s="231"/>
      <c r="M15" s="231">
        <f>SUM(M16:M25)</f>
        <v>0</v>
      </c>
      <c r="N15" s="230"/>
      <c r="O15" s="230">
        <f>SUM(O16:O25)</f>
        <v>0</v>
      </c>
      <c r="P15" s="230"/>
      <c r="Q15" s="230">
        <f>SUM(Q16:Q25)</f>
        <v>0</v>
      </c>
      <c r="R15" s="231"/>
      <c r="S15" s="231"/>
      <c r="T15" s="232"/>
      <c r="U15" s="226"/>
      <c r="V15" s="226">
        <f>SUM(V16:V25)</f>
        <v>0</v>
      </c>
      <c r="W15" s="226"/>
      <c r="X15" s="226"/>
      <c r="AG15" t="s">
        <v>135</v>
      </c>
    </row>
    <row r="16" spans="1:60" outlineLevel="1" x14ac:dyDescent="0.25">
      <c r="A16" s="234">
        <v>4</v>
      </c>
      <c r="B16" s="235" t="s">
        <v>153</v>
      </c>
      <c r="C16" s="244" t="s">
        <v>154</v>
      </c>
      <c r="D16" s="236" t="s">
        <v>155</v>
      </c>
      <c r="E16" s="237">
        <v>140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7">
        <v>3.0000000000000001E-5</v>
      </c>
      <c r="O16" s="237">
        <f>ROUND(E16*N16,2)</f>
        <v>0</v>
      </c>
      <c r="P16" s="237">
        <v>0</v>
      </c>
      <c r="Q16" s="237">
        <f>ROUND(E16*P16,2)</f>
        <v>0</v>
      </c>
      <c r="R16" s="239"/>
      <c r="S16" s="239" t="s">
        <v>156</v>
      </c>
      <c r="T16" s="240" t="s">
        <v>140</v>
      </c>
      <c r="U16" s="223">
        <v>0</v>
      </c>
      <c r="V16" s="223">
        <f>ROUND(E16*U16,2)</f>
        <v>0</v>
      </c>
      <c r="W16" s="223"/>
      <c r="X16" s="223" t="s">
        <v>157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158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5">
      <c r="A17" s="220"/>
      <c r="B17" s="221"/>
      <c r="C17" s="245" t="s">
        <v>159</v>
      </c>
      <c r="D17" s="242"/>
      <c r="E17" s="242"/>
      <c r="F17" s="242"/>
      <c r="G17" s="242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13"/>
      <c r="Z17" s="213"/>
      <c r="AA17" s="213"/>
      <c r="AB17" s="213"/>
      <c r="AC17" s="213"/>
      <c r="AD17" s="213"/>
      <c r="AE17" s="213"/>
      <c r="AF17" s="213"/>
      <c r="AG17" s="213" t="s">
        <v>144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5">
      <c r="A18" s="234">
        <v>5</v>
      </c>
      <c r="B18" s="235" t="s">
        <v>160</v>
      </c>
      <c r="C18" s="244" t="s">
        <v>161</v>
      </c>
      <c r="D18" s="236" t="s">
        <v>138</v>
      </c>
      <c r="E18" s="237">
        <v>1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7">
        <v>0</v>
      </c>
      <c r="O18" s="237">
        <f>ROUND(E18*N18,2)</f>
        <v>0</v>
      </c>
      <c r="P18" s="237">
        <v>0</v>
      </c>
      <c r="Q18" s="237">
        <f>ROUND(E18*P18,2)</f>
        <v>0</v>
      </c>
      <c r="R18" s="239"/>
      <c r="S18" s="239" t="s">
        <v>139</v>
      </c>
      <c r="T18" s="240" t="s">
        <v>140</v>
      </c>
      <c r="U18" s="223">
        <v>0</v>
      </c>
      <c r="V18" s="223">
        <f>ROUND(E18*U18,2)</f>
        <v>0</v>
      </c>
      <c r="W18" s="223"/>
      <c r="X18" s="223" t="s">
        <v>141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142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1" outlineLevel="1" x14ac:dyDescent="0.25">
      <c r="A19" s="220"/>
      <c r="B19" s="221"/>
      <c r="C19" s="245" t="s">
        <v>162</v>
      </c>
      <c r="D19" s="242"/>
      <c r="E19" s="242"/>
      <c r="F19" s="242"/>
      <c r="G19" s="242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13"/>
      <c r="Z19" s="213"/>
      <c r="AA19" s="213"/>
      <c r="AB19" s="213"/>
      <c r="AC19" s="213"/>
      <c r="AD19" s="213"/>
      <c r="AE19" s="213"/>
      <c r="AF19" s="213"/>
      <c r="AG19" s="213" t="s">
        <v>144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41" t="str">
        <f>C19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9" s="213"/>
      <c r="BC19" s="213"/>
      <c r="BD19" s="213"/>
      <c r="BE19" s="213"/>
      <c r="BF19" s="213"/>
      <c r="BG19" s="213"/>
      <c r="BH19" s="213"/>
    </row>
    <row r="20" spans="1:60" outlineLevel="1" x14ac:dyDescent="0.25">
      <c r="A20" s="234">
        <v>6</v>
      </c>
      <c r="B20" s="235" t="s">
        <v>163</v>
      </c>
      <c r="C20" s="244" t="s">
        <v>164</v>
      </c>
      <c r="D20" s="236" t="s">
        <v>138</v>
      </c>
      <c r="E20" s="237">
        <v>1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21</v>
      </c>
      <c r="M20" s="239">
        <f>G20*(1+L20/100)</f>
        <v>0</v>
      </c>
      <c r="N20" s="237">
        <v>0</v>
      </c>
      <c r="O20" s="237">
        <f>ROUND(E20*N20,2)</f>
        <v>0</v>
      </c>
      <c r="P20" s="237">
        <v>0</v>
      </c>
      <c r="Q20" s="237">
        <f>ROUND(E20*P20,2)</f>
        <v>0</v>
      </c>
      <c r="R20" s="239"/>
      <c r="S20" s="239" t="s">
        <v>139</v>
      </c>
      <c r="T20" s="240" t="s">
        <v>140</v>
      </c>
      <c r="U20" s="223">
        <v>0</v>
      </c>
      <c r="V20" s="223">
        <f>ROUND(E20*U20,2)</f>
        <v>0</v>
      </c>
      <c r="W20" s="223"/>
      <c r="X20" s="223" t="s">
        <v>141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142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31.2" outlineLevel="1" x14ac:dyDescent="0.25">
      <c r="A21" s="220"/>
      <c r="B21" s="221"/>
      <c r="C21" s="245" t="s">
        <v>165</v>
      </c>
      <c r="D21" s="242"/>
      <c r="E21" s="242"/>
      <c r="F21" s="242"/>
      <c r="G21" s="242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13"/>
      <c r="Z21" s="213"/>
      <c r="AA21" s="213"/>
      <c r="AB21" s="213"/>
      <c r="AC21" s="213"/>
      <c r="AD21" s="213"/>
      <c r="AE21" s="213"/>
      <c r="AF21" s="213"/>
      <c r="AG21" s="213" t="s">
        <v>144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41" t="str">
        <f>C21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1" s="213"/>
      <c r="BC21" s="213"/>
      <c r="BD21" s="213"/>
      <c r="BE21" s="213"/>
      <c r="BF21" s="213"/>
      <c r="BG21" s="213"/>
      <c r="BH21" s="213"/>
    </row>
    <row r="22" spans="1:60" outlineLevel="1" x14ac:dyDescent="0.25">
      <c r="A22" s="234">
        <v>7</v>
      </c>
      <c r="B22" s="235" t="s">
        <v>166</v>
      </c>
      <c r="C22" s="244" t="s">
        <v>167</v>
      </c>
      <c r="D22" s="236" t="s">
        <v>138</v>
      </c>
      <c r="E22" s="237">
        <v>1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7">
        <v>0</v>
      </c>
      <c r="O22" s="237">
        <f>ROUND(E22*N22,2)</f>
        <v>0</v>
      </c>
      <c r="P22" s="237">
        <v>0</v>
      </c>
      <c r="Q22" s="237">
        <f>ROUND(E22*P22,2)</f>
        <v>0</v>
      </c>
      <c r="R22" s="239"/>
      <c r="S22" s="239" t="s">
        <v>139</v>
      </c>
      <c r="T22" s="240" t="s">
        <v>140</v>
      </c>
      <c r="U22" s="223">
        <v>0</v>
      </c>
      <c r="V22" s="223">
        <f>ROUND(E22*U22,2)</f>
        <v>0</v>
      </c>
      <c r="W22" s="223"/>
      <c r="X22" s="223" t="s">
        <v>141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142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5">
      <c r="A23" s="220"/>
      <c r="B23" s="221"/>
      <c r="C23" s="245" t="s">
        <v>168</v>
      </c>
      <c r="D23" s="242"/>
      <c r="E23" s="242"/>
      <c r="F23" s="242"/>
      <c r="G23" s="242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13"/>
      <c r="Z23" s="213"/>
      <c r="AA23" s="213"/>
      <c r="AB23" s="213"/>
      <c r="AC23" s="213"/>
      <c r="AD23" s="213"/>
      <c r="AE23" s="213"/>
      <c r="AF23" s="213"/>
      <c r="AG23" s="213" t="s">
        <v>144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41" t="str">
        <f>C23</f>
        <v>Náklady na vyhotovení dokumentace skutečného provedení stavby a její předání objednateli v požadované formě a požadovaném počtu.</v>
      </c>
      <c r="BB23" s="213"/>
      <c r="BC23" s="213"/>
      <c r="BD23" s="213"/>
      <c r="BE23" s="213"/>
      <c r="BF23" s="213"/>
      <c r="BG23" s="213"/>
      <c r="BH23" s="213"/>
    </row>
    <row r="24" spans="1:60" outlineLevel="1" x14ac:dyDescent="0.25">
      <c r="A24" s="234">
        <v>8</v>
      </c>
      <c r="B24" s="235" t="s">
        <v>169</v>
      </c>
      <c r="C24" s="244" t="s">
        <v>170</v>
      </c>
      <c r="D24" s="236" t="s">
        <v>171</v>
      </c>
      <c r="E24" s="237">
        <v>40.5</v>
      </c>
      <c r="F24" s="238"/>
      <c r="G24" s="239">
        <f>ROUND(E24*F24,2)</f>
        <v>0</v>
      </c>
      <c r="H24" s="238"/>
      <c r="I24" s="239">
        <f>ROUND(E24*H24,2)</f>
        <v>0</v>
      </c>
      <c r="J24" s="238"/>
      <c r="K24" s="239">
        <f>ROUND(E24*J24,2)</f>
        <v>0</v>
      </c>
      <c r="L24" s="239">
        <v>21</v>
      </c>
      <c r="M24" s="239">
        <f>G24*(1+L24/100)</f>
        <v>0</v>
      </c>
      <c r="N24" s="237">
        <v>0</v>
      </c>
      <c r="O24" s="237">
        <f>ROUND(E24*N24,2)</f>
        <v>0</v>
      </c>
      <c r="P24" s="237">
        <v>0</v>
      </c>
      <c r="Q24" s="237">
        <f>ROUND(E24*P24,2)</f>
        <v>0</v>
      </c>
      <c r="R24" s="239"/>
      <c r="S24" s="239" t="s">
        <v>156</v>
      </c>
      <c r="T24" s="240" t="s">
        <v>140</v>
      </c>
      <c r="U24" s="223">
        <v>0</v>
      </c>
      <c r="V24" s="223">
        <f>ROUND(E24*U24,2)</f>
        <v>0</v>
      </c>
      <c r="W24" s="223"/>
      <c r="X24" s="223" t="s">
        <v>141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142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5">
      <c r="A25" s="220"/>
      <c r="B25" s="221"/>
      <c r="C25" s="246" t="s">
        <v>172</v>
      </c>
      <c r="D25" s="224"/>
      <c r="E25" s="225">
        <v>40.5</v>
      </c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13"/>
      <c r="Z25" s="213"/>
      <c r="AA25" s="213"/>
      <c r="AB25" s="213"/>
      <c r="AC25" s="213"/>
      <c r="AD25" s="213"/>
      <c r="AE25" s="213"/>
      <c r="AF25" s="213"/>
      <c r="AG25" s="213" t="s">
        <v>173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x14ac:dyDescent="0.25">
      <c r="A26" s="3"/>
      <c r="B26" s="4"/>
      <c r="C26" s="247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v>15</v>
      </c>
      <c r="AF26">
        <v>21</v>
      </c>
      <c r="AG26" t="s">
        <v>121</v>
      </c>
    </row>
    <row r="27" spans="1:60" x14ac:dyDescent="0.25">
      <c r="A27" s="216"/>
      <c r="B27" s="217" t="s">
        <v>29</v>
      </c>
      <c r="C27" s="248"/>
      <c r="D27" s="218"/>
      <c r="E27" s="219"/>
      <c r="F27" s="219"/>
      <c r="G27" s="233">
        <f>G8+G15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E27">
        <f>SUMIF(L7:L25,AE26,G7:G25)</f>
        <v>0</v>
      </c>
      <c r="AF27">
        <f>SUMIF(L7:L25,AF26,G7:G25)</f>
        <v>0</v>
      </c>
      <c r="AG27" t="s">
        <v>174</v>
      </c>
    </row>
    <row r="28" spans="1:60" x14ac:dyDescent="0.25">
      <c r="C28" s="249"/>
      <c r="D28" s="10"/>
      <c r="AG28" t="s">
        <v>175</v>
      </c>
    </row>
    <row r="29" spans="1:60" x14ac:dyDescent="0.25">
      <c r="D29" s="10"/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v4y3WWDsyu8PxhSQO2+aHFXoHbiPpvlErfabhLAPTADp0zGVFb0HQYM3kw8T/bHzP9mqOCvw+bsAn24fzFsZNQ==" saltValue="VdeHYiJ+UHPr5mDKZff81g==" spinCount="100000" sheet="1"/>
  <mergeCells count="11">
    <mergeCell ref="C14:G14"/>
    <mergeCell ref="C17:G17"/>
    <mergeCell ref="C19:G19"/>
    <mergeCell ref="C21:G21"/>
    <mergeCell ref="C23:G23"/>
    <mergeCell ref="A1:G1"/>
    <mergeCell ref="C2:G2"/>
    <mergeCell ref="C3:G3"/>
    <mergeCell ref="C4:G4"/>
    <mergeCell ref="C10:G10"/>
    <mergeCell ref="C12:G12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C505F-336E-416A-9CBB-454647A829F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8" customWidth="1"/>
    <col min="3" max="3" width="63.33203125" style="17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8" t="s">
        <v>176</v>
      </c>
      <c r="B1" s="198"/>
      <c r="C1" s="198"/>
      <c r="D1" s="198"/>
      <c r="E1" s="198"/>
      <c r="F1" s="198"/>
      <c r="G1" s="198"/>
      <c r="AG1" t="s">
        <v>106</v>
      </c>
    </row>
    <row r="2" spans="1:60" ht="25.05" customHeight="1" x14ac:dyDescent="0.25">
      <c r="A2" s="199" t="s">
        <v>7</v>
      </c>
      <c r="B2" s="48" t="s">
        <v>43</v>
      </c>
      <c r="C2" s="202" t="s">
        <v>44</v>
      </c>
      <c r="D2" s="200"/>
      <c r="E2" s="200"/>
      <c r="F2" s="200"/>
      <c r="G2" s="201"/>
      <c r="AG2" t="s">
        <v>107</v>
      </c>
    </row>
    <row r="3" spans="1:60" ht="25.05" customHeight="1" x14ac:dyDescent="0.25">
      <c r="A3" s="199" t="s">
        <v>8</v>
      </c>
      <c r="B3" s="48" t="s">
        <v>62</v>
      </c>
      <c r="C3" s="202" t="s">
        <v>63</v>
      </c>
      <c r="D3" s="200"/>
      <c r="E3" s="200"/>
      <c r="F3" s="200"/>
      <c r="G3" s="201"/>
      <c r="AC3" s="178" t="s">
        <v>107</v>
      </c>
      <c r="AG3" t="s">
        <v>111</v>
      </c>
    </row>
    <row r="4" spans="1:60" ht="25.05" customHeight="1" x14ac:dyDescent="0.25">
      <c r="A4" s="203" t="s">
        <v>9</v>
      </c>
      <c r="B4" s="204" t="s">
        <v>64</v>
      </c>
      <c r="C4" s="205" t="s">
        <v>65</v>
      </c>
      <c r="D4" s="206"/>
      <c r="E4" s="206"/>
      <c r="F4" s="206"/>
      <c r="G4" s="207"/>
      <c r="AG4" t="s">
        <v>112</v>
      </c>
    </row>
    <row r="5" spans="1:60" x14ac:dyDescent="0.25">
      <c r="D5" s="10"/>
    </row>
    <row r="6" spans="1:60" ht="39.6" x14ac:dyDescent="0.25">
      <c r="A6" s="209" t="s">
        <v>113</v>
      </c>
      <c r="B6" s="211" t="s">
        <v>114</v>
      </c>
      <c r="C6" s="211" t="s">
        <v>115</v>
      </c>
      <c r="D6" s="210" t="s">
        <v>116</v>
      </c>
      <c r="E6" s="209" t="s">
        <v>117</v>
      </c>
      <c r="F6" s="208" t="s">
        <v>118</v>
      </c>
      <c r="G6" s="209" t="s">
        <v>29</v>
      </c>
      <c r="H6" s="212" t="s">
        <v>30</v>
      </c>
      <c r="I6" s="212" t="s">
        <v>119</v>
      </c>
      <c r="J6" s="212" t="s">
        <v>31</v>
      </c>
      <c r="K6" s="212" t="s">
        <v>120</v>
      </c>
      <c r="L6" s="212" t="s">
        <v>121</v>
      </c>
      <c r="M6" s="212" t="s">
        <v>122</v>
      </c>
      <c r="N6" s="212" t="s">
        <v>123</v>
      </c>
      <c r="O6" s="212" t="s">
        <v>124</v>
      </c>
      <c r="P6" s="212" t="s">
        <v>125</v>
      </c>
      <c r="Q6" s="212" t="s">
        <v>126</v>
      </c>
      <c r="R6" s="212" t="s">
        <v>127</v>
      </c>
      <c r="S6" s="212" t="s">
        <v>128</v>
      </c>
      <c r="T6" s="212" t="s">
        <v>129</v>
      </c>
      <c r="U6" s="212" t="s">
        <v>130</v>
      </c>
      <c r="V6" s="212" t="s">
        <v>131</v>
      </c>
      <c r="W6" s="212" t="s">
        <v>132</v>
      </c>
      <c r="X6" s="212" t="s">
        <v>133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</row>
    <row r="8" spans="1:60" x14ac:dyDescent="0.25">
      <c r="A8" s="227" t="s">
        <v>134</v>
      </c>
      <c r="B8" s="228" t="s">
        <v>78</v>
      </c>
      <c r="C8" s="243" t="s">
        <v>79</v>
      </c>
      <c r="D8" s="229"/>
      <c r="E8" s="230"/>
      <c r="F8" s="231"/>
      <c r="G8" s="231">
        <f>SUMIF(AG9:AG28,"&lt;&gt;NOR",G9:G28)</f>
        <v>0</v>
      </c>
      <c r="H8" s="231"/>
      <c r="I8" s="231">
        <f>SUM(I9:I28)</f>
        <v>0</v>
      </c>
      <c r="J8" s="231"/>
      <c r="K8" s="231">
        <f>SUM(K9:K28)</f>
        <v>0</v>
      </c>
      <c r="L8" s="231"/>
      <c r="M8" s="231">
        <f>SUM(M9:M28)</f>
        <v>0</v>
      </c>
      <c r="N8" s="230"/>
      <c r="O8" s="230">
        <f>SUM(O9:O28)</f>
        <v>48.650000000000006</v>
      </c>
      <c r="P8" s="230"/>
      <c r="Q8" s="230">
        <f>SUM(Q9:Q28)</f>
        <v>0</v>
      </c>
      <c r="R8" s="231"/>
      <c r="S8" s="231"/>
      <c r="T8" s="232"/>
      <c r="U8" s="226"/>
      <c r="V8" s="226">
        <f>SUM(V9:V28)</f>
        <v>197.35000000000002</v>
      </c>
      <c r="W8" s="226"/>
      <c r="X8" s="226"/>
      <c r="AG8" t="s">
        <v>135</v>
      </c>
    </row>
    <row r="9" spans="1:60" outlineLevel="1" x14ac:dyDescent="0.25">
      <c r="A9" s="234">
        <v>1</v>
      </c>
      <c r="B9" s="235" t="s">
        <v>177</v>
      </c>
      <c r="C9" s="244" t="s">
        <v>178</v>
      </c>
      <c r="D9" s="236" t="s">
        <v>155</v>
      </c>
      <c r="E9" s="237">
        <v>595.20000000000005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 t="s">
        <v>179</v>
      </c>
      <c r="S9" s="239" t="s">
        <v>139</v>
      </c>
      <c r="T9" s="240" t="s">
        <v>139</v>
      </c>
      <c r="U9" s="223">
        <v>0.13</v>
      </c>
      <c r="V9" s="223">
        <f>ROUND(E9*U9,2)</f>
        <v>77.38</v>
      </c>
      <c r="W9" s="223"/>
      <c r="X9" s="223" t="s">
        <v>180</v>
      </c>
      <c r="Y9" s="213"/>
      <c r="Z9" s="213"/>
      <c r="AA9" s="213"/>
      <c r="AB9" s="213"/>
      <c r="AC9" s="213"/>
      <c r="AD9" s="213"/>
      <c r="AE9" s="213"/>
      <c r="AF9" s="213"/>
      <c r="AG9" s="213" t="s">
        <v>181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5">
      <c r="A10" s="220"/>
      <c r="B10" s="221"/>
      <c r="C10" s="261" t="s">
        <v>182</v>
      </c>
      <c r="D10" s="252"/>
      <c r="E10" s="252"/>
      <c r="F10" s="252"/>
      <c r="G10" s="252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13"/>
      <c r="Z10" s="213"/>
      <c r="AA10" s="213"/>
      <c r="AB10" s="213"/>
      <c r="AC10" s="213"/>
      <c r="AD10" s="213"/>
      <c r="AE10" s="213"/>
      <c r="AF10" s="213"/>
      <c r="AG10" s="213" t="s">
        <v>183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41" t="str">
        <f>C10</f>
        <v>s případným nutným přemístěním hromad nebo dočasných skládek na místo potřeby ze vzdálenosti do 30 m, v rovině nebo ve svahu do 1 : 5,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5">
      <c r="A11" s="220"/>
      <c r="B11" s="221"/>
      <c r="C11" s="246" t="s">
        <v>184</v>
      </c>
      <c r="D11" s="224"/>
      <c r="E11" s="225">
        <v>595.20000000000005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13"/>
      <c r="Z11" s="213"/>
      <c r="AA11" s="213"/>
      <c r="AB11" s="213"/>
      <c r="AC11" s="213"/>
      <c r="AD11" s="213"/>
      <c r="AE11" s="213"/>
      <c r="AF11" s="213"/>
      <c r="AG11" s="213" t="s">
        <v>173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5">
      <c r="A12" s="253">
        <v>2</v>
      </c>
      <c r="B12" s="254" t="s">
        <v>185</v>
      </c>
      <c r="C12" s="262" t="s">
        <v>186</v>
      </c>
      <c r="D12" s="255" t="s">
        <v>155</v>
      </c>
      <c r="E12" s="256">
        <v>595.20000000000005</v>
      </c>
      <c r="F12" s="257"/>
      <c r="G12" s="258">
        <f>ROUND(E12*F12,2)</f>
        <v>0</v>
      </c>
      <c r="H12" s="257"/>
      <c r="I12" s="258">
        <f>ROUND(E12*H12,2)</f>
        <v>0</v>
      </c>
      <c r="J12" s="257"/>
      <c r="K12" s="258">
        <f>ROUND(E12*J12,2)</f>
        <v>0</v>
      </c>
      <c r="L12" s="258">
        <v>21</v>
      </c>
      <c r="M12" s="258">
        <f>G12*(1+L12/100)</f>
        <v>0</v>
      </c>
      <c r="N12" s="256">
        <v>0</v>
      </c>
      <c r="O12" s="256">
        <f>ROUND(E12*N12,2)</f>
        <v>0</v>
      </c>
      <c r="P12" s="256">
        <v>0</v>
      </c>
      <c r="Q12" s="256">
        <f>ROUND(E12*P12,2)</f>
        <v>0</v>
      </c>
      <c r="R12" s="258" t="s">
        <v>187</v>
      </c>
      <c r="S12" s="258" t="s">
        <v>139</v>
      </c>
      <c r="T12" s="259" t="s">
        <v>139</v>
      </c>
      <c r="U12" s="223">
        <v>1.4999999999999999E-2</v>
      </c>
      <c r="V12" s="223">
        <f>ROUND(E12*U12,2)</f>
        <v>8.93</v>
      </c>
      <c r="W12" s="223"/>
      <c r="X12" s="223" t="s">
        <v>180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188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5">
      <c r="A13" s="253">
        <v>3</v>
      </c>
      <c r="B13" s="254" t="s">
        <v>189</v>
      </c>
      <c r="C13" s="262" t="s">
        <v>190</v>
      </c>
      <c r="D13" s="255" t="s">
        <v>155</v>
      </c>
      <c r="E13" s="256">
        <v>595.20000000000005</v>
      </c>
      <c r="F13" s="257"/>
      <c r="G13" s="258">
        <f>ROUND(E13*F13,2)</f>
        <v>0</v>
      </c>
      <c r="H13" s="257"/>
      <c r="I13" s="258">
        <f>ROUND(E13*H13,2)</f>
        <v>0</v>
      </c>
      <c r="J13" s="257"/>
      <c r="K13" s="258">
        <f>ROUND(E13*J13,2)</f>
        <v>0</v>
      </c>
      <c r="L13" s="258">
        <v>21</v>
      </c>
      <c r="M13" s="258">
        <f>G13*(1+L13/100)</f>
        <v>0</v>
      </c>
      <c r="N13" s="256">
        <v>0</v>
      </c>
      <c r="O13" s="256">
        <f>ROUND(E13*N13,2)</f>
        <v>0</v>
      </c>
      <c r="P13" s="256">
        <v>0</v>
      </c>
      <c r="Q13" s="256">
        <f>ROUND(E13*P13,2)</f>
        <v>0</v>
      </c>
      <c r="R13" s="258" t="s">
        <v>187</v>
      </c>
      <c r="S13" s="258" t="s">
        <v>139</v>
      </c>
      <c r="T13" s="259" t="s">
        <v>139</v>
      </c>
      <c r="U13" s="223">
        <v>1E-3</v>
      </c>
      <c r="V13" s="223">
        <f>ROUND(E13*U13,2)</f>
        <v>0.6</v>
      </c>
      <c r="W13" s="223"/>
      <c r="X13" s="223" t="s">
        <v>180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188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5">
      <c r="A14" s="234">
        <v>4</v>
      </c>
      <c r="B14" s="235" t="s">
        <v>191</v>
      </c>
      <c r="C14" s="244" t="s">
        <v>192</v>
      </c>
      <c r="D14" s="236" t="s">
        <v>193</v>
      </c>
      <c r="E14" s="237">
        <v>17.856000000000002</v>
      </c>
      <c r="F14" s="238"/>
      <c r="G14" s="239">
        <f>ROUND(E14*F14,2)</f>
        <v>0</v>
      </c>
      <c r="H14" s="238"/>
      <c r="I14" s="239">
        <f>ROUND(E14*H14,2)</f>
        <v>0</v>
      </c>
      <c r="J14" s="238"/>
      <c r="K14" s="239">
        <f>ROUND(E14*J14,2)</f>
        <v>0</v>
      </c>
      <c r="L14" s="239">
        <v>21</v>
      </c>
      <c r="M14" s="239">
        <f>G14*(1+L14/100)</f>
        <v>0</v>
      </c>
      <c r="N14" s="237">
        <v>0</v>
      </c>
      <c r="O14" s="237">
        <f>ROUND(E14*N14,2)</f>
        <v>0</v>
      </c>
      <c r="P14" s="237">
        <v>0</v>
      </c>
      <c r="Q14" s="237">
        <f>ROUND(E14*P14,2)</f>
        <v>0</v>
      </c>
      <c r="R14" s="239" t="s">
        <v>187</v>
      </c>
      <c r="S14" s="239" t="s">
        <v>139</v>
      </c>
      <c r="T14" s="240" t="s">
        <v>139</v>
      </c>
      <c r="U14" s="223">
        <v>0.26</v>
      </c>
      <c r="V14" s="223">
        <f>ROUND(E14*U14,2)</f>
        <v>4.6399999999999997</v>
      </c>
      <c r="W14" s="223"/>
      <c r="X14" s="223" t="s">
        <v>180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188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5">
      <c r="A15" s="220"/>
      <c r="B15" s="221"/>
      <c r="C15" s="246" t="s">
        <v>194</v>
      </c>
      <c r="D15" s="224"/>
      <c r="E15" s="225">
        <v>17.856000000000002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13"/>
      <c r="Z15" s="213"/>
      <c r="AA15" s="213"/>
      <c r="AB15" s="213"/>
      <c r="AC15" s="213"/>
      <c r="AD15" s="213"/>
      <c r="AE15" s="213"/>
      <c r="AF15" s="213"/>
      <c r="AG15" s="213" t="s">
        <v>173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5">
      <c r="A16" s="253">
        <v>5</v>
      </c>
      <c r="B16" s="254" t="s">
        <v>195</v>
      </c>
      <c r="C16" s="262" t="s">
        <v>196</v>
      </c>
      <c r="D16" s="255" t="s">
        <v>155</v>
      </c>
      <c r="E16" s="256">
        <v>595.20000000000005</v>
      </c>
      <c r="F16" s="257"/>
      <c r="G16" s="258">
        <f>ROUND(E16*F16,2)</f>
        <v>0</v>
      </c>
      <c r="H16" s="257"/>
      <c r="I16" s="258">
        <f>ROUND(E16*H16,2)</f>
        <v>0</v>
      </c>
      <c r="J16" s="257"/>
      <c r="K16" s="258">
        <f>ROUND(E16*J16,2)</f>
        <v>0</v>
      </c>
      <c r="L16" s="258">
        <v>21</v>
      </c>
      <c r="M16" s="258">
        <f>G16*(1+L16/100)</f>
        <v>0</v>
      </c>
      <c r="N16" s="256">
        <v>0</v>
      </c>
      <c r="O16" s="256">
        <f>ROUND(E16*N16,2)</f>
        <v>0</v>
      </c>
      <c r="P16" s="256">
        <v>0</v>
      </c>
      <c r="Q16" s="256">
        <f>ROUND(E16*P16,2)</f>
        <v>0</v>
      </c>
      <c r="R16" s="258"/>
      <c r="S16" s="258" t="s">
        <v>156</v>
      </c>
      <c r="T16" s="259" t="s">
        <v>140</v>
      </c>
      <c r="U16" s="223">
        <v>0</v>
      </c>
      <c r="V16" s="223">
        <f>ROUND(E16*U16,2)</f>
        <v>0</v>
      </c>
      <c r="W16" s="223"/>
      <c r="X16" s="223" t="s">
        <v>180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181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5">
      <c r="A17" s="234">
        <v>6</v>
      </c>
      <c r="B17" s="235" t="s">
        <v>197</v>
      </c>
      <c r="C17" s="244" t="s">
        <v>198</v>
      </c>
      <c r="D17" s="236" t="s">
        <v>155</v>
      </c>
      <c r="E17" s="237">
        <v>595.20000000000005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7">
        <v>2.4399999999999999E-3</v>
      </c>
      <c r="O17" s="237">
        <f>ROUND(E17*N17,2)</f>
        <v>1.45</v>
      </c>
      <c r="P17" s="237">
        <v>0</v>
      </c>
      <c r="Q17" s="237">
        <f>ROUND(E17*P17,2)</f>
        <v>0</v>
      </c>
      <c r="R17" s="239"/>
      <c r="S17" s="239" t="s">
        <v>156</v>
      </c>
      <c r="T17" s="240" t="s">
        <v>140</v>
      </c>
      <c r="U17" s="223">
        <v>0.02</v>
      </c>
      <c r="V17" s="223">
        <f>ROUND(E17*U17,2)</f>
        <v>11.9</v>
      </c>
      <c r="W17" s="223"/>
      <c r="X17" s="223" t="s">
        <v>180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188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5">
      <c r="A18" s="220"/>
      <c r="B18" s="221"/>
      <c r="C18" s="245" t="s">
        <v>199</v>
      </c>
      <c r="D18" s="242"/>
      <c r="E18" s="242"/>
      <c r="F18" s="242"/>
      <c r="G18" s="242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13"/>
      <c r="Z18" s="213"/>
      <c r="AA18" s="213"/>
      <c r="AB18" s="213"/>
      <c r="AC18" s="213"/>
      <c r="AD18" s="213"/>
      <c r="AE18" s="213"/>
      <c r="AF18" s="213"/>
      <c r="AG18" s="213" t="s">
        <v>144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5">
      <c r="A19" s="234">
        <v>7</v>
      </c>
      <c r="B19" s="235" t="s">
        <v>200</v>
      </c>
      <c r="C19" s="244" t="s">
        <v>201</v>
      </c>
      <c r="D19" s="236" t="s">
        <v>193</v>
      </c>
      <c r="E19" s="237">
        <v>39.283200000000001</v>
      </c>
      <c r="F19" s="238"/>
      <c r="G19" s="239">
        <f>ROUND(E19*F19,2)</f>
        <v>0</v>
      </c>
      <c r="H19" s="238"/>
      <c r="I19" s="239">
        <f>ROUND(E19*H19,2)</f>
        <v>0</v>
      </c>
      <c r="J19" s="238"/>
      <c r="K19" s="239">
        <f>ROUND(E19*J19,2)</f>
        <v>0</v>
      </c>
      <c r="L19" s="239">
        <v>21</v>
      </c>
      <c r="M19" s="239">
        <f>G19*(1+L19/100)</f>
        <v>0</v>
      </c>
      <c r="N19" s="237">
        <v>1.2</v>
      </c>
      <c r="O19" s="237">
        <f>ROUND(E19*N19,2)</f>
        <v>47.14</v>
      </c>
      <c r="P19" s="237">
        <v>0</v>
      </c>
      <c r="Q19" s="237">
        <f>ROUND(E19*P19,2)</f>
        <v>0</v>
      </c>
      <c r="R19" s="239" t="s">
        <v>202</v>
      </c>
      <c r="S19" s="239" t="s">
        <v>139</v>
      </c>
      <c r="T19" s="240" t="s">
        <v>139</v>
      </c>
      <c r="U19" s="223">
        <v>0</v>
      </c>
      <c r="V19" s="223">
        <f>ROUND(E19*U19,2)</f>
        <v>0</v>
      </c>
      <c r="W19" s="223"/>
      <c r="X19" s="223" t="s">
        <v>203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204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5">
      <c r="A20" s="220"/>
      <c r="B20" s="221"/>
      <c r="C20" s="246" t="s">
        <v>205</v>
      </c>
      <c r="D20" s="224"/>
      <c r="E20" s="225">
        <v>39.283200000000001</v>
      </c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13"/>
      <c r="Z20" s="213"/>
      <c r="AA20" s="213"/>
      <c r="AB20" s="213"/>
      <c r="AC20" s="213"/>
      <c r="AD20" s="213"/>
      <c r="AE20" s="213"/>
      <c r="AF20" s="213"/>
      <c r="AG20" s="213" t="s">
        <v>173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5">
      <c r="A21" s="234">
        <v>8</v>
      </c>
      <c r="B21" s="235" t="s">
        <v>206</v>
      </c>
      <c r="C21" s="244" t="s">
        <v>207</v>
      </c>
      <c r="D21" s="236" t="s">
        <v>208</v>
      </c>
      <c r="E21" s="237">
        <v>2.976</v>
      </c>
      <c r="F21" s="238"/>
      <c r="G21" s="239">
        <f>ROUND(E21*F21,2)</f>
        <v>0</v>
      </c>
      <c r="H21" s="238"/>
      <c r="I21" s="239">
        <f>ROUND(E21*H21,2)</f>
        <v>0</v>
      </c>
      <c r="J21" s="238"/>
      <c r="K21" s="239">
        <f>ROUND(E21*J21,2)</f>
        <v>0</v>
      </c>
      <c r="L21" s="239">
        <v>21</v>
      </c>
      <c r="M21" s="239">
        <f>G21*(1+L21/100)</f>
        <v>0</v>
      </c>
      <c r="N21" s="237">
        <v>1E-3</v>
      </c>
      <c r="O21" s="237">
        <f>ROUND(E21*N21,2)</f>
        <v>0</v>
      </c>
      <c r="P21" s="237">
        <v>0</v>
      </c>
      <c r="Q21" s="237">
        <f>ROUND(E21*P21,2)</f>
        <v>0</v>
      </c>
      <c r="R21" s="239"/>
      <c r="S21" s="239" t="s">
        <v>156</v>
      </c>
      <c r="T21" s="240" t="s">
        <v>140</v>
      </c>
      <c r="U21" s="223">
        <v>0</v>
      </c>
      <c r="V21" s="223">
        <f>ROUND(E21*U21,2)</f>
        <v>0</v>
      </c>
      <c r="W21" s="223"/>
      <c r="X21" s="223" t="s">
        <v>203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204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5">
      <c r="A22" s="220"/>
      <c r="B22" s="221"/>
      <c r="C22" s="246" t="s">
        <v>209</v>
      </c>
      <c r="D22" s="224"/>
      <c r="E22" s="225">
        <v>2.976</v>
      </c>
      <c r="F22" s="223"/>
      <c r="G22" s="223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13"/>
      <c r="Z22" s="213"/>
      <c r="AA22" s="213"/>
      <c r="AB22" s="213"/>
      <c r="AC22" s="213"/>
      <c r="AD22" s="213"/>
      <c r="AE22" s="213"/>
      <c r="AF22" s="213"/>
      <c r="AG22" s="213" t="s">
        <v>173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5">
      <c r="A23" s="234">
        <v>9</v>
      </c>
      <c r="B23" s="235" t="s">
        <v>210</v>
      </c>
      <c r="C23" s="244" t="s">
        <v>211</v>
      </c>
      <c r="D23" s="236" t="s">
        <v>208</v>
      </c>
      <c r="E23" s="237">
        <v>59.52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21</v>
      </c>
      <c r="M23" s="239">
        <f>G23*(1+L23/100)</f>
        <v>0</v>
      </c>
      <c r="N23" s="237">
        <v>1E-3</v>
      </c>
      <c r="O23" s="237">
        <f>ROUND(E23*N23,2)</f>
        <v>0.06</v>
      </c>
      <c r="P23" s="237">
        <v>0</v>
      </c>
      <c r="Q23" s="237">
        <f>ROUND(E23*P23,2)</f>
        <v>0</v>
      </c>
      <c r="R23" s="239"/>
      <c r="S23" s="239" t="s">
        <v>156</v>
      </c>
      <c r="T23" s="240" t="s">
        <v>140</v>
      </c>
      <c r="U23" s="223">
        <v>0</v>
      </c>
      <c r="V23" s="223">
        <f>ROUND(E23*U23,2)</f>
        <v>0</v>
      </c>
      <c r="W23" s="223"/>
      <c r="X23" s="223" t="s">
        <v>203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204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5">
      <c r="A24" s="220"/>
      <c r="B24" s="221"/>
      <c r="C24" s="246" t="s">
        <v>212</v>
      </c>
      <c r="D24" s="224"/>
      <c r="E24" s="225">
        <v>59.52</v>
      </c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13"/>
      <c r="Z24" s="213"/>
      <c r="AA24" s="213"/>
      <c r="AB24" s="213"/>
      <c r="AC24" s="213"/>
      <c r="AD24" s="213"/>
      <c r="AE24" s="213"/>
      <c r="AF24" s="213"/>
      <c r="AG24" s="213" t="s">
        <v>173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0.399999999999999" outlineLevel="1" x14ac:dyDescent="0.25">
      <c r="A25" s="234">
        <v>10</v>
      </c>
      <c r="B25" s="235" t="s">
        <v>213</v>
      </c>
      <c r="C25" s="244" t="s">
        <v>214</v>
      </c>
      <c r="D25" s="236" t="s">
        <v>215</v>
      </c>
      <c r="E25" s="237">
        <v>48.654620000000001</v>
      </c>
      <c r="F25" s="238"/>
      <c r="G25" s="239">
        <f>ROUND(E25*F25,2)</f>
        <v>0</v>
      </c>
      <c r="H25" s="238"/>
      <c r="I25" s="239">
        <f>ROUND(E25*H25,2)</f>
        <v>0</v>
      </c>
      <c r="J25" s="238"/>
      <c r="K25" s="239">
        <f>ROUND(E25*J25,2)</f>
        <v>0</v>
      </c>
      <c r="L25" s="239">
        <v>21</v>
      </c>
      <c r="M25" s="239">
        <f>G25*(1+L25/100)</f>
        <v>0</v>
      </c>
      <c r="N25" s="237">
        <v>0</v>
      </c>
      <c r="O25" s="237">
        <f>ROUND(E25*N25,2)</f>
        <v>0</v>
      </c>
      <c r="P25" s="237">
        <v>0</v>
      </c>
      <c r="Q25" s="237">
        <f>ROUND(E25*P25,2)</f>
        <v>0</v>
      </c>
      <c r="R25" s="239" t="s">
        <v>187</v>
      </c>
      <c r="S25" s="239" t="s">
        <v>139</v>
      </c>
      <c r="T25" s="240" t="s">
        <v>139</v>
      </c>
      <c r="U25" s="223">
        <v>1.93</v>
      </c>
      <c r="V25" s="223">
        <f>ROUND(E25*U25,2)</f>
        <v>93.9</v>
      </c>
      <c r="W25" s="223"/>
      <c r="X25" s="223" t="s">
        <v>216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217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5">
      <c r="A26" s="220"/>
      <c r="B26" s="221"/>
      <c r="C26" s="246" t="s">
        <v>218</v>
      </c>
      <c r="D26" s="224"/>
      <c r="E26" s="225"/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13"/>
      <c r="Z26" s="213"/>
      <c r="AA26" s="213"/>
      <c r="AB26" s="213"/>
      <c r="AC26" s="213"/>
      <c r="AD26" s="213"/>
      <c r="AE26" s="213"/>
      <c r="AF26" s="213"/>
      <c r="AG26" s="213" t="s">
        <v>173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5">
      <c r="A27" s="220"/>
      <c r="B27" s="221"/>
      <c r="C27" s="246" t="s">
        <v>219</v>
      </c>
      <c r="D27" s="224"/>
      <c r="E27" s="225"/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13"/>
      <c r="Z27" s="213"/>
      <c r="AA27" s="213"/>
      <c r="AB27" s="213"/>
      <c r="AC27" s="213"/>
      <c r="AD27" s="213"/>
      <c r="AE27" s="213"/>
      <c r="AF27" s="213"/>
      <c r="AG27" s="213" t="s">
        <v>173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5">
      <c r="A28" s="220"/>
      <c r="B28" s="221"/>
      <c r="C28" s="246" t="s">
        <v>220</v>
      </c>
      <c r="D28" s="224"/>
      <c r="E28" s="225">
        <v>48.654620000000001</v>
      </c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13"/>
      <c r="Z28" s="213"/>
      <c r="AA28" s="213"/>
      <c r="AB28" s="213"/>
      <c r="AC28" s="213"/>
      <c r="AD28" s="213"/>
      <c r="AE28" s="213"/>
      <c r="AF28" s="213"/>
      <c r="AG28" s="213" t="s">
        <v>173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x14ac:dyDescent="0.25">
      <c r="A29" s="227" t="s">
        <v>134</v>
      </c>
      <c r="B29" s="228" t="s">
        <v>80</v>
      </c>
      <c r="C29" s="243" t="s">
        <v>81</v>
      </c>
      <c r="D29" s="229"/>
      <c r="E29" s="230"/>
      <c r="F29" s="231"/>
      <c r="G29" s="231">
        <f>SUMIF(AG30:AG44,"&lt;&gt;NOR",G30:G44)</f>
        <v>0</v>
      </c>
      <c r="H29" s="231"/>
      <c r="I29" s="231">
        <f>SUM(I30:I44)</f>
        <v>0</v>
      </c>
      <c r="J29" s="231"/>
      <c r="K29" s="231">
        <f>SUM(K30:K44)</f>
        <v>0</v>
      </c>
      <c r="L29" s="231"/>
      <c r="M29" s="231">
        <f>SUM(M30:M44)</f>
        <v>0</v>
      </c>
      <c r="N29" s="230"/>
      <c r="O29" s="230">
        <f>SUM(O30:O44)</f>
        <v>3.46</v>
      </c>
      <c r="P29" s="230"/>
      <c r="Q29" s="230">
        <f>SUM(Q30:Q44)</f>
        <v>0</v>
      </c>
      <c r="R29" s="231"/>
      <c r="S29" s="231"/>
      <c r="T29" s="232"/>
      <c r="U29" s="226"/>
      <c r="V29" s="226">
        <f>SUM(V30:V44)</f>
        <v>57.710000000000008</v>
      </c>
      <c r="W29" s="226"/>
      <c r="X29" s="226"/>
      <c r="AG29" t="s">
        <v>135</v>
      </c>
    </row>
    <row r="30" spans="1:60" outlineLevel="1" x14ac:dyDescent="0.25">
      <c r="A30" s="234">
        <v>11</v>
      </c>
      <c r="B30" s="235" t="s">
        <v>221</v>
      </c>
      <c r="C30" s="244" t="s">
        <v>222</v>
      </c>
      <c r="D30" s="236" t="s">
        <v>155</v>
      </c>
      <c r="E30" s="237">
        <v>57.467750000000002</v>
      </c>
      <c r="F30" s="238"/>
      <c r="G30" s="239">
        <f>ROUND(E30*F30,2)</f>
        <v>0</v>
      </c>
      <c r="H30" s="238"/>
      <c r="I30" s="239">
        <f>ROUND(E30*H30,2)</f>
        <v>0</v>
      </c>
      <c r="J30" s="238"/>
      <c r="K30" s="239">
        <f>ROUND(E30*J30,2)</f>
        <v>0</v>
      </c>
      <c r="L30" s="239">
        <v>21</v>
      </c>
      <c r="M30" s="239">
        <f>G30*(1+L30/100)</f>
        <v>0</v>
      </c>
      <c r="N30" s="237">
        <v>4.8169999999999998E-2</v>
      </c>
      <c r="O30" s="237">
        <f>ROUND(E30*N30,2)</f>
        <v>2.77</v>
      </c>
      <c r="P30" s="237">
        <v>0</v>
      </c>
      <c r="Q30" s="237">
        <f>ROUND(E30*P30,2)</f>
        <v>0</v>
      </c>
      <c r="R30" s="239" t="s">
        <v>223</v>
      </c>
      <c r="S30" s="239" t="s">
        <v>139</v>
      </c>
      <c r="T30" s="240" t="s">
        <v>139</v>
      </c>
      <c r="U30" s="223">
        <v>0.74299999999999999</v>
      </c>
      <c r="V30" s="223">
        <f>ROUND(E30*U30,2)</f>
        <v>42.7</v>
      </c>
      <c r="W30" s="223"/>
      <c r="X30" s="223" t="s">
        <v>180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181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5">
      <c r="A31" s="220"/>
      <c r="B31" s="221"/>
      <c r="C31" s="246" t="s">
        <v>224</v>
      </c>
      <c r="D31" s="224"/>
      <c r="E31" s="225">
        <v>37.261000000000003</v>
      </c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13"/>
      <c r="Z31" s="213"/>
      <c r="AA31" s="213"/>
      <c r="AB31" s="213"/>
      <c r="AC31" s="213"/>
      <c r="AD31" s="213"/>
      <c r="AE31" s="213"/>
      <c r="AF31" s="213"/>
      <c r="AG31" s="213" t="s">
        <v>173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5">
      <c r="A32" s="220"/>
      <c r="B32" s="221"/>
      <c r="C32" s="246" t="s">
        <v>225</v>
      </c>
      <c r="D32" s="224"/>
      <c r="E32" s="225">
        <v>16.986000000000001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13"/>
      <c r="Z32" s="213"/>
      <c r="AA32" s="213"/>
      <c r="AB32" s="213"/>
      <c r="AC32" s="213"/>
      <c r="AD32" s="213"/>
      <c r="AE32" s="213"/>
      <c r="AF32" s="213"/>
      <c r="AG32" s="213" t="s">
        <v>173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5">
      <c r="A33" s="220"/>
      <c r="B33" s="221"/>
      <c r="C33" s="246" t="s">
        <v>226</v>
      </c>
      <c r="D33" s="224"/>
      <c r="E33" s="225">
        <v>3.2207499999999998</v>
      </c>
      <c r="F33" s="223"/>
      <c r="G33" s="223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13"/>
      <c r="Z33" s="213"/>
      <c r="AA33" s="213"/>
      <c r="AB33" s="213"/>
      <c r="AC33" s="213"/>
      <c r="AD33" s="213"/>
      <c r="AE33" s="213"/>
      <c r="AF33" s="213"/>
      <c r="AG33" s="213" t="s">
        <v>173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5">
      <c r="A34" s="234">
        <v>12</v>
      </c>
      <c r="B34" s="235" t="s">
        <v>227</v>
      </c>
      <c r="C34" s="244" t="s">
        <v>228</v>
      </c>
      <c r="D34" s="236" t="s">
        <v>155</v>
      </c>
      <c r="E34" s="237">
        <v>9.58</v>
      </c>
      <c r="F34" s="238"/>
      <c r="G34" s="239">
        <f>ROUND(E34*F34,2)</f>
        <v>0</v>
      </c>
      <c r="H34" s="238"/>
      <c r="I34" s="239">
        <f>ROUND(E34*H34,2)</f>
        <v>0</v>
      </c>
      <c r="J34" s="238"/>
      <c r="K34" s="239">
        <f>ROUND(E34*J34,2)</f>
        <v>0</v>
      </c>
      <c r="L34" s="239">
        <v>21</v>
      </c>
      <c r="M34" s="239">
        <f>G34*(1+L34/100)</f>
        <v>0</v>
      </c>
      <c r="N34" s="237">
        <v>5.2580000000000002E-2</v>
      </c>
      <c r="O34" s="237">
        <f>ROUND(E34*N34,2)</f>
        <v>0.5</v>
      </c>
      <c r="P34" s="237">
        <v>0</v>
      </c>
      <c r="Q34" s="237">
        <f>ROUND(E34*P34,2)</f>
        <v>0</v>
      </c>
      <c r="R34" s="239" t="s">
        <v>223</v>
      </c>
      <c r="S34" s="239" t="s">
        <v>139</v>
      </c>
      <c r="T34" s="240" t="s">
        <v>139</v>
      </c>
      <c r="U34" s="223">
        <v>0.92</v>
      </c>
      <c r="V34" s="223">
        <f>ROUND(E34*U34,2)</f>
        <v>8.81</v>
      </c>
      <c r="W34" s="223"/>
      <c r="X34" s="223" t="s">
        <v>180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181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5">
      <c r="A35" s="220"/>
      <c r="B35" s="221"/>
      <c r="C35" s="246" t="s">
        <v>229</v>
      </c>
      <c r="D35" s="224"/>
      <c r="E35" s="225">
        <v>9.58</v>
      </c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13"/>
      <c r="Z35" s="213"/>
      <c r="AA35" s="213"/>
      <c r="AB35" s="213"/>
      <c r="AC35" s="213"/>
      <c r="AD35" s="213"/>
      <c r="AE35" s="213"/>
      <c r="AF35" s="213"/>
      <c r="AG35" s="213" t="s">
        <v>173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30.6" outlineLevel="1" x14ac:dyDescent="0.25">
      <c r="A36" s="234">
        <v>13</v>
      </c>
      <c r="B36" s="235" t="s">
        <v>230</v>
      </c>
      <c r="C36" s="244" t="s">
        <v>231</v>
      </c>
      <c r="D36" s="236" t="s">
        <v>155</v>
      </c>
      <c r="E36" s="237">
        <v>6.35</v>
      </c>
      <c r="F36" s="238"/>
      <c r="G36" s="239">
        <f>ROUND(E36*F36,2)</f>
        <v>0</v>
      </c>
      <c r="H36" s="238"/>
      <c r="I36" s="239">
        <f>ROUND(E36*H36,2)</f>
        <v>0</v>
      </c>
      <c r="J36" s="238"/>
      <c r="K36" s="239">
        <f>ROUND(E36*J36,2)</f>
        <v>0</v>
      </c>
      <c r="L36" s="239">
        <v>21</v>
      </c>
      <c r="M36" s="239">
        <f>G36*(1+L36/100)</f>
        <v>0</v>
      </c>
      <c r="N36" s="237">
        <v>2.7709999999999999E-2</v>
      </c>
      <c r="O36" s="237">
        <f>ROUND(E36*N36,2)</f>
        <v>0.18</v>
      </c>
      <c r="P36" s="237">
        <v>0</v>
      </c>
      <c r="Q36" s="237">
        <f>ROUND(E36*P36,2)</f>
        <v>0</v>
      </c>
      <c r="R36" s="239" t="s">
        <v>232</v>
      </c>
      <c r="S36" s="239" t="s">
        <v>139</v>
      </c>
      <c r="T36" s="240" t="s">
        <v>139</v>
      </c>
      <c r="U36" s="223">
        <v>0.4</v>
      </c>
      <c r="V36" s="223">
        <f>ROUND(E36*U36,2)</f>
        <v>2.54</v>
      </c>
      <c r="W36" s="223"/>
      <c r="X36" s="223" t="s">
        <v>180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181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5">
      <c r="A37" s="220"/>
      <c r="B37" s="221"/>
      <c r="C37" s="261" t="s">
        <v>233</v>
      </c>
      <c r="D37" s="252"/>
      <c r="E37" s="252"/>
      <c r="F37" s="252"/>
      <c r="G37" s="252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13"/>
      <c r="Z37" s="213"/>
      <c r="AA37" s="213"/>
      <c r="AB37" s="213"/>
      <c r="AC37" s="213"/>
      <c r="AD37" s="213"/>
      <c r="AE37" s="213"/>
      <c r="AF37" s="213"/>
      <c r="AG37" s="213" t="s">
        <v>183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5">
      <c r="A38" s="220"/>
      <c r="B38" s="221"/>
      <c r="C38" s="263" t="s">
        <v>234</v>
      </c>
      <c r="D38" s="260"/>
      <c r="E38" s="260"/>
      <c r="F38" s="260"/>
      <c r="G38" s="260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13"/>
      <c r="Z38" s="213"/>
      <c r="AA38" s="213"/>
      <c r="AB38" s="213"/>
      <c r="AC38" s="213"/>
      <c r="AD38" s="213"/>
      <c r="AE38" s="213"/>
      <c r="AF38" s="213"/>
      <c r="AG38" s="213" t="s">
        <v>144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5">
      <c r="A39" s="220"/>
      <c r="B39" s="221"/>
      <c r="C39" s="246" t="s">
        <v>235</v>
      </c>
      <c r="D39" s="224"/>
      <c r="E39" s="225">
        <v>6.35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13"/>
      <c r="Z39" s="213"/>
      <c r="AA39" s="213"/>
      <c r="AB39" s="213"/>
      <c r="AC39" s="213"/>
      <c r="AD39" s="213"/>
      <c r="AE39" s="213"/>
      <c r="AF39" s="213"/>
      <c r="AG39" s="213" t="s">
        <v>173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0.399999999999999" outlineLevel="1" x14ac:dyDescent="0.25">
      <c r="A40" s="234">
        <v>14</v>
      </c>
      <c r="B40" s="235" t="s">
        <v>236</v>
      </c>
      <c r="C40" s="244" t="s">
        <v>237</v>
      </c>
      <c r="D40" s="236" t="s">
        <v>155</v>
      </c>
      <c r="E40" s="237">
        <v>15.93</v>
      </c>
      <c r="F40" s="238"/>
      <c r="G40" s="239">
        <f>ROUND(E40*F40,2)</f>
        <v>0</v>
      </c>
      <c r="H40" s="238"/>
      <c r="I40" s="239">
        <f>ROUND(E40*H40,2)</f>
        <v>0</v>
      </c>
      <c r="J40" s="238"/>
      <c r="K40" s="239">
        <f>ROUND(E40*J40,2)</f>
        <v>0</v>
      </c>
      <c r="L40" s="239">
        <v>21</v>
      </c>
      <c r="M40" s="239">
        <f>G40*(1+L40/100)</f>
        <v>0</v>
      </c>
      <c r="N40" s="237">
        <v>8.0000000000000004E-4</v>
      </c>
      <c r="O40" s="237">
        <f>ROUND(E40*N40,2)</f>
        <v>0.01</v>
      </c>
      <c r="P40" s="237">
        <v>0</v>
      </c>
      <c r="Q40" s="237">
        <f>ROUND(E40*P40,2)</f>
        <v>0</v>
      </c>
      <c r="R40" s="239" t="s">
        <v>223</v>
      </c>
      <c r="S40" s="239" t="s">
        <v>139</v>
      </c>
      <c r="T40" s="240" t="s">
        <v>139</v>
      </c>
      <c r="U40" s="223">
        <v>0.23</v>
      </c>
      <c r="V40" s="223">
        <f>ROUND(E40*U40,2)</f>
        <v>3.66</v>
      </c>
      <c r="W40" s="223"/>
      <c r="X40" s="223" t="s">
        <v>180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181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5">
      <c r="A41" s="220"/>
      <c r="B41" s="221"/>
      <c r="C41" s="261" t="s">
        <v>238</v>
      </c>
      <c r="D41" s="252"/>
      <c r="E41" s="252"/>
      <c r="F41" s="252"/>
      <c r="G41" s="252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13"/>
      <c r="Z41" s="213"/>
      <c r="AA41" s="213"/>
      <c r="AB41" s="213"/>
      <c r="AC41" s="213"/>
      <c r="AD41" s="213"/>
      <c r="AE41" s="213"/>
      <c r="AF41" s="213"/>
      <c r="AG41" s="213" t="s">
        <v>183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5">
      <c r="A42" s="220"/>
      <c r="B42" s="221"/>
      <c r="C42" s="263" t="s">
        <v>238</v>
      </c>
      <c r="D42" s="260"/>
      <c r="E42" s="260"/>
      <c r="F42" s="260"/>
      <c r="G42" s="260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13"/>
      <c r="Z42" s="213"/>
      <c r="AA42" s="213"/>
      <c r="AB42" s="213"/>
      <c r="AC42" s="213"/>
      <c r="AD42" s="213"/>
      <c r="AE42" s="213"/>
      <c r="AF42" s="213"/>
      <c r="AG42" s="213" t="s">
        <v>144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5">
      <c r="A43" s="220"/>
      <c r="B43" s="221"/>
      <c r="C43" s="246" t="s">
        <v>239</v>
      </c>
      <c r="D43" s="224"/>
      <c r="E43" s="225">
        <v>9.58</v>
      </c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13"/>
      <c r="Z43" s="213"/>
      <c r="AA43" s="213"/>
      <c r="AB43" s="213"/>
      <c r="AC43" s="213"/>
      <c r="AD43" s="213"/>
      <c r="AE43" s="213"/>
      <c r="AF43" s="213"/>
      <c r="AG43" s="213" t="s">
        <v>173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5">
      <c r="A44" s="220"/>
      <c r="B44" s="221"/>
      <c r="C44" s="246" t="s">
        <v>240</v>
      </c>
      <c r="D44" s="224"/>
      <c r="E44" s="225">
        <v>6.35</v>
      </c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13"/>
      <c r="Z44" s="213"/>
      <c r="AA44" s="213"/>
      <c r="AB44" s="213"/>
      <c r="AC44" s="213"/>
      <c r="AD44" s="213"/>
      <c r="AE44" s="213"/>
      <c r="AF44" s="213"/>
      <c r="AG44" s="213" t="s">
        <v>173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x14ac:dyDescent="0.25">
      <c r="A45" s="227" t="s">
        <v>134</v>
      </c>
      <c r="B45" s="228" t="s">
        <v>82</v>
      </c>
      <c r="C45" s="243" t="s">
        <v>83</v>
      </c>
      <c r="D45" s="229"/>
      <c r="E45" s="230"/>
      <c r="F45" s="231"/>
      <c r="G45" s="231">
        <f>SUMIF(AG46:AG55,"&lt;&gt;NOR",G46:G55)</f>
        <v>0</v>
      </c>
      <c r="H45" s="231"/>
      <c r="I45" s="231">
        <f>SUM(I46:I55)</f>
        <v>0</v>
      </c>
      <c r="J45" s="231"/>
      <c r="K45" s="231">
        <f>SUM(K46:K55)</f>
        <v>0</v>
      </c>
      <c r="L45" s="231"/>
      <c r="M45" s="231">
        <f>SUM(M46:M55)</f>
        <v>0</v>
      </c>
      <c r="N45" s="230"/>
      <c r="O45" s="230">
        <f>SUM(O46:O55)</f>
        <v>12.58</v>
      </c>
      <c r="P45" s="230"/>
      <c r="Q45" s="230">
        <f>SUM(Q46:Q55)</f>
        <v>0</v>
      </c>
      <c r="R45" s="231"/>
      <c r="S45" s="231"/>
      <c r="T45" s="232"/>
      <c r="U45" s="226"/>
      <c r="V45" s="226">
        <f>SUM(V46:V55)</f>
        <v>27.459999999999997</v>
      </c>
      <c r="W45" s="226"/>
      <c r="X45" s="226"/>
      <c r="AG45" t="s">
        <v>135</v>
      </c>
    </row>
    <row r="46" spans="1:60" ht="20.399999999999999" outlineLevel="1" x14ac:dyDescent="0.25">
      <c r="A46" s="234">
        <v>15</v>
      </c>
      <c r="B46" s="235" t="s">
        <v>241</v>
      </c>
      <c r="C46" s="244" t="s">
        <v>242</v>
      </c>
      <c r="D46" s="236" t="s">
        <v>193</v>
      </c>
      <c r="E46" s="237">
        <v>6.2991000000000001</v>
      </c>
      <c r="F46" s="238"/>
      <c r="G46" s="239">
        <f>ROUND(E46*F46,2)</f>
        <v>0</v>
      </c>
      <c r="H46" s="238"/>
      <c r="I46" s="239">
        <f>ROUND(E46*H46,2)</f>
        <v>0</v>
      </c>
      <c r="J46" s="238"/>
      <c r="K46" s="239">
        <f>ROUND(E46*J46,2)</f>
        <v>0</v>
      </c>
      <c r="L46" s="239">
        <v>21</v>
      </c>
      <c r="M46" s="239">
        <f>G46*(1+L46/100)</f>
        <v>0</v>
      </c>
      <c r="N46" s="237">
        <v>0</v>
      </c>
      <c r="O46" s="237">
        <f>ROUND(E46*N46,2)</f>
        <v>0</v>
      </c>
      <c r="P46" s="237">
        <v>0</v>
      </c>
      <c r="Q46" s="237">
        <f>ROUND(E46*P46,2)</f>
        <v>0</v>
      </c>
      <c r="R46" s="239" t="s">
        <v>223</v>
      </c>
      <c r="S46" s="239" t="s">
        <v>139</v>
      </c>
      <c r="T46" s="240" t="s">
        <v>139</v>
      </c>
      <c r="U46" s="223">
        <v>1.84</v>
      </c>
      <c r="V46" s="223">
        <f>ROUND(E46*U46,2)</f>
        <v>11.59</v>
      </c>
      <c r="W46" s="223"/>
      <c r="X46" s="223" t="s">
        <v>180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181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5">
      <c r="A47" s="220"/>
      <c r="B47" s="221"/>
      <c r="C47" s="261" t="s">
        <v>243</v>
      </c>
      <c r="D47" s="252"/>
      <c r="E47" s="252"/>
      <c r="F47" s="252"/>
      <c r="G47" s="252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13"/>
      <c r="Z47" s="213"/>
      <c r="AA47" s="213"/>
      <c r="AB47" s="213"/>
      <c r="AC47" s="213"/>
      <c r="AD47" s="213"/>
      <c r="AE47" s="213"/>
      <c r="AF47" s="213"/>
      <c r="AG47" s="213" t="s">
        <v>183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41" t="str">
        <f>C47</f>
        <v>pod mazaniny a dlažby, popř. na plochých střechách, vodorovný nebo ve spádu, s udusáním a urovnáním povrchu,</v>
      </c>
      <c r="BB47" s="213"/>
      <c r="BC47" s="213"/>
      <c r="BD47" s="213"/>
      <c r="BE47" s="213"/>
      <c r="BF47" s="213"/>
      <c r="BG47" s="213"/>
      <c r="BH47" s="213"/>
    </row>
    <row r="48" spans="1:60" outlineLevel="1" x14ac:dyDescent="0.25">
      <c r="A48" s="220"/>
      <c r="B48" s="221"/>
      <c r="C48" s="246" t="s">
        <v>244</v>
      </c>
      <c r="D48" s="224"/>
      <c r="E48" s="225">
        <v>6.2991000000000001</v>
      </c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13"/>
      <c r="Z48" s="213"/>
      <c r="AA48" s="213"/>
      <c r="AB48" s="213"/>
      <c r="AC48" s="213"/>
      <c r="AD48" s="213"/>
      <c r="AE48" s="213"/>
      <c r="AF48" s="213"/>
      <c r="AG48" s="213" t="s">
        <v>173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5">
      <c r="A49" s="234">
        <v>16</v>
      </c>
      <c r="B49" s="235" t="s">
        <v>245</v>
      </c>
      <c r="C49" s="244" t="s">
        <v>246</v>
      </c>
      <c r="D49" s="236" t="s">
        <v>155</v>
      </c>
      <c r="E49" s="237">
        <v>28.40625</v>
      </c>
      <c r="F49" s="238"/>
      <c r="G49" s="239">
        <f>ROUND(E49*F49,2)</f>
        <v>0</v>
      </c>
      <c r="H49" s="238"/>
      <c r="I49" s="239">
        <f>ROUND(E49*H49,2)</f>
        <v>0</v>
      </c>
      <c r="J49" s="238"/>
      <c r="K49" s="239">
        <f>ROUND(E49*J49,2)</f>
        <v>0</v>
      </c>
      <c r="L49" s="239">
        <v>21</v>
      </c>
      <c r="M49" s="239">
        <f>G49*(1+L49/100)</f>
        <v>0</v>
      </c>
      <c r="N49" s="237">
        <v>7.4260000000000007E-2</v>
      </c>
      <c r="O49" s="237">
        <f>ROUND(E49*N49,2)</f>
        <v>2.11</v>
      </c>
      <c r="P49" s="237">
        <v>0</v>
      </c>
      <c r="Q49" s="237">
        <f>ROUND(E49*P49,2)</f>
        <v>0</v>
      </c>
      <c r="R49" s="239" t="s">
        <v>223</v>
      </c>
      <c r="S49" s="239" t="s">
        <v>139</v>
      </c>
      <c r="T49" s="240" t="s">
        <v>139</v>
      </c>
      <c r="U49" s="223">
        <v>0.373</v>
      </c>
      <c r="V49" s="223">
        <f>ROUND(E49*U49,2)</f>
        <v>10.6</v>
      </c>
      <c r="W49" s="223"/>
      <c r="X49" s="223" t="s">
        <v>180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181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1" outlineLevel="1" x14ac:dyDescent="0.25">
      <c r="A50" s="220"/>
      <c r="B50" s="221"/>
      <c r="C50" s="261" t="s">
        <v>247</v>
      </c>
      <c r="D50" s="252"/>
      <c r="E50" s="252"/>
      <c r="F50" s="252"/>
      <c r="G50" s="252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13"/>
      <c r="Z50" s="213"/>
      <c r="AA50" s="213"/>
      <c r="AB50" s="213"/>
      <c r="AC50" s="213"/>
      <c r="AD50" s="213"/>
      <c r="AE50" s="213"/>
      <c r="AF50" s="213"/>
      <c r="AG50" s="213" t="s">
        <v>183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41" t="str">
        <f>C50</f>
        <v>na zdivu jako podklad např. pod izolaci, na parapetech z prefabrikovaných dílců, pod oplechování apod., vodorovný nebo ve spádu do 15°, hlazený dřevěným hladítkem,</v>
      </c>
      <c r="BB50" s="213"/>
      <c r="BC50" s="213"/>
      <c r="BD50" s="213"/>
      <c r="BE50" s="213"/>
      <c r="BF50" s="213"/>
      <c r="BG50" s="213"/>
      <c r="BH50" s="213"/>
    </row>
    <row r="51" spans="1:60" outlineLevel="1" x14ac:dyDescent="0.25">
      <c r="A51" s="220"/>
      <c r="B51" s="221"/>
      <c r="C51" s="246" t="s">
        <v>248</v>
      </c>
      <c r="D51" s="224"/>
      <c r="E51" s="225">
        <v>28.40625</v>
      </c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13"/>
      <c r="Z51" s="213"/>
      <c r="AA51" s="213"/>
      <c r="AB51" s="213"/>
      <c r="AC51" s="213"/>
      <c r="AD51" s="213"/>
      <c r="AE51" s="213"/>
      <c r="AF51" s="213"/>
      <c r="AG51" s="213" t="s">
        <v>173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5">
      <c r="A52" s="234">
        <v>17</v>
      </c>
      <c r="B52" s="235" t="s">
        <v>249</v>
      </c>
      <c r="C52" s="244" t="s">
        <v>250</v>
      </c>
      <c r="D52" s="236" t="s">
        <v>193</v>
      </c>
      <c r="E52" s="237">
        <v>1.27</v>
      </c>
      <c r="F52" s="238"/>
      <c r="G52" s="239">
        <f>ROUND(E52*F52,2)</f>
        <v>0</v>
      </c>
      <c r="H52" s="238"/>
      <c r="I52" s="239">
        <f>ROUND(E52*H52,2)</f>
        <v>0</v>
      </c>
      <c r="J52" s="238"/>
      <c r="K52" s="239">
        <f>ROUND(E52*J52,2)</f>
        <v>0</v>
      </c>
      <c r="L52" s="239">
        <v>21</v>
      </c>
      <c r="M52" s="239">
        <f>G52*(1+L52/100)</f>
        <v>0</v>
      </c>
      <c r="N52" s="237">
        <v>0.30802000000000002</v>
      </c>
      <c r="O52" s="237">
        <f>ROUND(E52*N52,2)</f>
        <v>0.39</v>
      </c>
      <c r="P52" s="237">
        <v>0</v>
      </c>
      <c r="Q52" s="237">
        <f>ROUND(E52*P52,2)</f>
        <v>0</v>
      </c>
      <c r="R52" s="239"/>
      <c r="S52" s="239" t="s">
        <v>156</v>
      </c>
      <c r="T52" s="240" t="s">
        <v>251</v>
      </c>
      <c r="U52" s="223">
        <v>4.1500000000000004</v>
      </c>
      <c r="V52" s="223">
        <f>ROUND(E52*U52,2)</f>
        <v>5.27</v>
      </c>
      <c r="W52" s="223"/>
      <c r="X52" s="223" t="s">
        <v>180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181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5">
      <c r="A53" s="220"/>
      <c r="B53" s="221"/>
      <c r="C53" s="246" t="s">
        <v>252</v>
      </c>
      <c r="D53" s="224"/>
      <c r="E53" s="225">
        <v>1.27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13"/>
      <c r="Z53" s="213"/>
      <c r="AA53" s="213"/>
      <c r="AB53" s="213"/>
      <c r="AC53" s="213"/>
      <c r="AD53" s="213"/>
      <c r="AE53" s="213"/>
      <c r="AF53" s="213"/>
      <c r="AG53" s="213" t="s">
        <v>173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5">
      <c r="A54" s="234">
        <v>18</v>
      </c>
      <c r="B54" s="235" t="s">
        <v>253</v>
      </c>
      <c r="C54" s="244" t="s">
        <v>254</v>
      </c>
      <c r="D54" s="236" t="s">
        <v>255</v>
      </c>
      <c r="E54" s="237">
        <v>6299.1</v>
      </c>
      <c r="F54" s="238"/>
      <c r="G54" s="239">
        <f>ROUND(E54*F54,2)</f>
        <v>0</v>
      </c>
      <c r="H54" s="238"/>
      <c r="I54" s="239">
        <f>ROUND(E54*H54,2)</f>
        <v>0</v>
      </c>
      <c r="J54" s="238"/>
      <c r="K54" s="239">
        <f>ROUND(E54*J54,2)</f>
        <v>0</v>
      </c>
      <c r="L54" s="239">
        <v>21</v>
      </c>
      <c r="M54" s="239">
        <f>G54*(1+L54/100)</f>
        <v>0</v>
      </c>
      <c r="N54" s="237">
        <v>1.6000000000000001E-3</v>
      </c>
      <c r="O54" s="237">
        <f>ROUND(E54*N54,2)</f>
        <v>10.08</v>
      </c>
      <c r="P54" s="237">
        <v>0</v>
      </c>
      <c r="Q54" s="237">
        <f>ROUND(E54*P54,2)</f>
        <v>0</v>
      </c>
      <c r="R54" s="239" t="s">
        <v>202</v>
      </c>
      <c r="S54" s="239" t="s">
        <v>139</v>
      </c>
      <c r="T54" s="240" t="s">
        <v>139</v>
      </c>
      <c r="U54" s="223">
        <v>0</v>
      </c>
      <c r="V54" s="223">
        <f>ROUND(E54*U54,2)</f>
        <v>0</v>
      </c>
      <c r="W54" s="223"/>
      <c r="X54" s="223" t="s">
        <v>203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256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5">
      <c r="A55" s="220"/>
      <c r="B55" s="221"/>
      <c r="C55" s="246" t="s">
        <v>257</v>
      </c>
      <c r="D55" s="224"/>
      <c r="E55" s="225">
        <v>6299.1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13"/>
      <c r="Z55" s="213"/>
      <c r="AA55" s="213"/>
      <c r="AB55" s="213"/>
      <c r="AC55" s="213"/>
      <c r="AD55" s="213"/>
      <c r="AE55" s="213"/>
      <c r="AF55" s="213"/>
      <c r="AG55" s="213" t="s">
        <v>173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x14ac:dyDescent="0.25">
      <c r="A56" s="227" t="s">
        <v>134</v>
      </c>
      <c r="B56" s="228" t="s">
        <v>84</v>
      </c>
      <c r="C56" s="243" t="s">
        <v>85</v>
      </c>
      <c r="D56" s="229"/>
      <c r="E56" s="230"/>
      <c r="F56" s="231"/>
      <c r="G56" s="231">
        <f>SUMIF(AG57:AG92,"&lt;&gt;NOR",G57:G92)</f>
        <v>0</v>
      </c>
      <c r="H56" s="231"/>
      <c r="I56" s="231">
        <f>SUM(I57:I92)</f>
        <v>0</v>
      </c>
      <c r="J56" s="231"/>
      <c r="K56" s="231">
        <f>SUM(K57:K92)</f>
        <v>0</v>
      </c>
      <c r="L56" s="231"/>
      <c r="M56" s="231">
        <f>SUM(M57:M92)</f>
        <v>0</v>
      </c>
      <c r="N56" s="230"/>
      <c r="O56" s="230">
        <f>SUM(O57:O92)</f>
        <v>0.47000000000000003</v>
      </c>
      <c r="P56" s="230"/>
      <c r="Q56" s="230">
        <f>SUM(Q57:Q92)</f>
        <v>177.88000000000002</v>
      </c>
      <c r="R56" s="231"/>
      <c r="S56" s="231"/>
      <c r="T56" s="232"/>
      <c r="U56" s="226"/>
      <c r="V56" s="226">
        <f>SUM(V57:V92)</f>
        <v>670.55</v>
      </c>
      <c r="W56" s="226"/>
      <c r="X56" s="226"/>
      <c r="AG56" t="s">
        <v>135</v>
      </c>
    </row>
    <row r="57" spans="1:60" outlineLevel="1" x14ac:dyDescent="0.25">
      <c r="A57" s="253">
        <v>19</v>
      </c>
      <c r="B57" s="254" t="s">
        <v>258</v>
      </c>
      <c r="C57" s="262" t="s">
        <v>259</v>
      </c>
      <c r="D57" s="255" t="s">
        <v>155</v>
      </c>
      <c r="E57" s="256">
        <v>679.94</v>
      </c>
      <c r="F57" s="257"/>
      <c r="G57" s="258">
        <f>ROUND(E57*F57,2)</f>
        <v>0</v>
      </c>
      <c r="H57" s="257"/>
      <c r="I57" s="258">
        <f>ROUND(E57*H57,2)</f>
        <v>0</v>
      </c>
      <c r="J57" s="257"/>
      <c r="K57" s="258">
        <f>ROUND(E57*J57,2)</f>
        <v>0</v>
      </c>
      <c r="L57" s="258">
        <v>21</v>
      </c>
      <c r="M57" s="258">
        <f>G57*(1+L57/100)</f>
        <v>0</v>
      </c>
      <c r="N57" s="256">
        <v>2.0000000000000002E-5</v>
      </c>
      <c r="O57" s="256">
        <f>ROUND(E57*N57,2)</f>
        <v>0.01</v>
      </c>
      <c r="P57" s="256">
        <v>0</v>
      </c>
      <c r="Q57" s="256">
        <f>ROUND(E57*P57,2)</f>
        <v>0</v>
      </c>
      <c r="R57" s="258" t="s">
        <v>223</v>
      </c>
      <c r="S57" s="258" t="s">
        <v>139</v>
      </c>
      <c r="T57" s="259" t="s">
        <v>139</v>
      </c>
      <c r="U57" s="223">
        <v>0.11</v>
      </c>
      <c r="V57" s="223">
        <f>ROUND(E57*U57,2)</f>
        <v>74.790000000000006</v>
      </c>
      <c r="W57" s="223"/>
      <c r="X57" s="223" t="s">
        <v>180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181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5">
      <c r="A58" s="253">
        <v>20</v>
      </c>
      <c r="B58" s="254" t="s">
        <v>260</v>
      </c>
      <c r="C58" s="262" t="s">
        <v>261</v>
      </c>
      <c r="D58" s="255" t="s">
        <v>155</v>
      </c>
      <c r="E58" s="256">
        <v>679.94</v>
      </c>
      <c r="F58" s="257"/>
      <c r="G58" s="258">
        <f>ROUND(E58*F58,2)</f>
        <v>0</v>
      </c>
      <c r="H58" s="257"/>
      <c r="I58" s="258">
        <f>ROUND(E58*H58,2)</f>
        <v>0</v>
      </c>
      <c r="J58" s="257"/>
      <c r="K58" s="258">
        <f>ROUND(E58*J58,2)</f>
        <v>0</v>
      </c>
      <c r="L58" s="258">
        <v>21</v>
      </c>
      <c r="M58" s="258">
        <f>G58*(1+L58/100)</f>
        <v>0</v>
      </c>
      <c r="N58" s="256">
        <v>0</v>
      </c>
      <c r="O58" s="256">
        <f>ROUND(E58*N58,2)</f>
        <v>0</v>
      </c>
      <c r="P58" s="256">
        <v>0</v>
      </c>
      <c r="Q58" s="256">
        <f>ROUND(E58*P58,2)</f>
        <v>0</v>
      </c>
      <c r="R58" s="258" t="s">
        <v>232</v>
      </c>
      <c r="S58" s="258" t="s">
        <v>139</v>
      </c>
      <c r="T58" s="259" t="s">
        <v>139</v>
      </c>
      <c r="U58" s="223">
        <v>1.4999999999999999E-2</v>
      </c>
      <c r="V58" s="223">
        <f>ROUND(E58*U58,2)</f>
        <v>10.199999999999999</v>
      </c>
      <c r="W58" s="223"/>
      <c r="X58" s="223" t="s">
        <v>180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181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ht="20.399999999999999" outlineLevel="1" x14ac:dyDescent="0.25">
      <c r="A59" s="234">
        <v>21</v>
      </c>
      <c r="B59" s="235" t="s">
        <v>262</v>
      </c>
      <c r="C59" s="244" t="s">
        <v>263</v>
      </c>
      <c r="D59" s="236" t="s">
        <v>155</v>
      </c>
      <c r="E59" s="237">
        <v>679.94</v>
      </c>
      <c r="F59" s="238"/>
      <c r="G59" s="239">
        <f>ROUND(E59*F59,2)</f>
        <v>0</v>
      </c>
      <c r="H59" s="238"/>
      <c r="I59" s="239">
        <f>ROUND(E59*H59,2)</f>
        <v>0</v>
      </c>
      <c r="J59" s="238"/>
      <c r="K59" s="239">
        <f>ROUND(E59*J59,2)</f>
        <v>0</v>
      </c>
      <c r="L59" s="239">
        <v>21</v>
      </c>
      <c r="M59" s="239">
        <f>G59*(1+L59/100)</f>
        <v>0</v>
      </c>
      <c r="N59" s="237">
        <v>6.7000000000000002E-4</v>
      </c>
      <c r="O59" s="237">
        <f>ROUND(E59*N59,2)</f>
        <v>0.46</v>
      </c>
      <c r="P59" s="237">
        <v>0.14499999999999999</v>
      </c>
      <c r="Q59" s="237">
        <f>ROUND(E59*P59,2)</f>
        <v>98.59</v>
      </c>
      <c r="R59" s="239" t="s">
        <v>264</v>
      </c>
      <c r="S59" s="239" t="s">
        <v>139</v>
      </c>
      <c r="T59" s="240" t="s">
        <v>139</v>
      </c>
      <c r="U59" s="223">
        <v>0.27100000000000002</v>
      </c>
      <c r="V59" s="223">
        <f>ROUND(E59*U59,2)</f>
        <v>184.26</v>
      </c>
      <c r="W59" s="223"/>
      <c r="X59" s="223" t="s">
        <v>180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181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5">
      <c r="A60" s="220"/>
      <c r="B60" s="221"/>
      <c r="C60" s="261" t="s">
        <v>265</v>
      </c>
      <c r="D60" s="252"/>
      <c r="E60" s="252"/>
      <c r="F60" s="252"/>
      <c r="G60" s="252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13"/>
      <c r="Z60" s="213"/>
      <c r="AA60" s="213"/>
      <c r="AB60" s="213"/>
      <c r="AC60" s="213"/>
      <c r="AD60" s="213"/>
      <c r="AE60" s="213"/>
      <c r="AF60" s="213"/>
      <c r="AG60" s="213" t="s">
        <v>183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41" t="str">
        <f>C60</f>
        <v>nebo vybourání otvorů jakýchkoliv rozměrů, včetně pomocného lešení o výšce podlahy do 1900 mm a pro zatížení do 1,5 kPa  (150 kg/m2),</v>
      </c>
      <c r="BB60" s="213"/>
      <c r="BC60" s="213"/>
      <c r="BD60" s="213"/>
      <c r="BE60" s="213"/>
      <c r="BF60" s="213"/>
      <c r="BG60" s="213"/>
      <c r="BH60" s="213"/>
    </row>
    <row r="61" spans="1:60" ht="20.399999999999999" outlineLevel="1" x14ac:dyDescent="0.25">
      <c r="A61" s="234">
        <v>22</v>
      </c>
      <c r="B61" s="235" t="s">
        <v>266</v>
      </c>
      <c r="C61" s="244" t="s">
        <v>267</v>
      </c>
      <c r="D61" s="236" t="s">
        <v>193</v>
      </c>
      <c r="E61" s="237">
        <v>20.398199999999999</v>
      </c>
      <c r="F61" s="238"/>
      <c r="G61" s="239">
        <f>ROUND(E61*F61,2)</f>
        <v>0</v>
      </c>
      <c r="H61" s="238"/>
      <c r="I61" s="239">
        <f>ROUND(E61*H61,2)</f>
        <v>0</v>
      </c>
      <c r="J61" s="238"/>
      <c r="K61" s="239">
        <f>ROUND(E61*J61,2)</f>
        <v>0</v>
      </c>
      <c r="L61" s="239">
        <v>21</v>
      </c>
      <c r="M61" s="239">
        <f>G61*(1+L61/100)</f>
        <v>0</v>
      </c>
      <c r="N61" s="237">
        <v>0</v>
      </c>
      <c r="O61" s="237">
        <f>ROUND(E61*N61,2)</f>
        <v>0</v>
      </c>
      <c r="P61" s="237">
        <v>2.2000000000000002</v>
      </c>
      <c r="Q61" s="237">
        <f>ROUND(E61*P61,2)</f>
        <v>44.88</v>
      </c>
      <c r="R61" s="239" t="s">
        <v>264</v>
      </c>
      <c r="S61" s="239" t="s">
        <v>139</v>
      </c>
      <c r="T61" s="240" t="s">
        <v>139</v>
      </c>
      <c r="U61" s="223">
        <v>7.1950000000000003</v>
      </c>
      <c r="V61" s="223">
        <f>ROUND(E61*U61,2)</f>
        <v>146.77000000000001</v>
      </c>
      <c r="W61" s="223"/>
      <c r="X61" s="223" t="s">
        <v>180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181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5">
      <c r="A62" s="220"/>
      <c r="B62" s="221"/>
      <c r="C62" s="246" t="s">
        <v>268</v>
      </c>
      <c r="D62" s="224"/>
      <c r="E62" s="225">
        <v>20.398199999999999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13"/>
      <c r="Z62" s="213"/>
      <c r="AA62" s="213"/>
      <c r="AB62" s="213"/>
      <c r="AC62" s="213"/>
      <c r="AD62" s="213"/>
      <c r="AE62" s="213"/>
      <c r="AF62" s="213"/>
      <c r="AG62" s="213" t="s">
        <v>173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ht="20.399999999999999" outlineLevel="1" x14ac:dyDescent="0.25">
      <c r="A63" s="234">
        <v>23</v>
      </c>
      <c r="B63" s="235" t="s">
        <v>269</v>
      </c>
      <c r="C63" s="244" t="s">
        <v>270</v>
      </c>
      <c r="D63" s="236" t="s">
        <v>193</v>
      </c>
      <c r="E63" s="237">
        <v>11.469099999999999</v>
      </c>
      <c r="F63" s="238"/>
      <c r="G63" s="239">
        <f>ROUND(E63*F63,2)</f>
        <v>0</v>
      </c>
      <c r="H63" s="238"/>
      <c r="I63" s="239">
        <f>ROUND(E63*H63,2)</f>
        <v>0</v>
      </c>
      <c r="J63" s="238"/>
      <c r="K63" s="239">
        <f>ROUND(E63*J63,2)</f>
        <v>0</v>
      </c>
      <c r="L63" s="239">
        <v>21</v>
      </c>
      <c r="M63" s="239">
        <f>G63*(1+L63/100)</f>
        <v>0</v>
      </c>
      <c r="N63" s="237">
        <v>0</v>
      </c>
      <c r="O63" s="237">
        <f>ROUND(E63*N63,2)</f>
        <v>0</v>
      </c>
      <c r="P63" s="237">
        <v>1.4</v>
      </c>
      <c r="Q63" s="237">
        <f>ROUND(E63*P63,2)</f>
        <v>16.059999999999999</v>
      </c>
      <c r="R63" s="239" t="s">
        <v>264</v>
      </c>
      <c r="S63" s="239" t="s">
        <v>139</v>
      </c>
      <c r="T63" s="240" t="s">
        <v>139</v>
      </c>
      <c r="U63" s="223">
        <v>1.26</v>
      </c>
      <c r="V63" s="223">
        <f>ROUND(E63*U63,2)</f>
        <v>14.45</v>
      </c>
      <c r="W63" s="223"/>
      <c r="X63" s="223" t="s">
        <v>180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181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5">
      <c r="A64" s="220"/>
      <c r="B64" s="221"/>
      <c r="C64" s="246" t="s">
        <v>271</v>
      </c>
      <c r="D64" s="224"/>
      <c r="E64" s="225">
        <v>10.1991</v>
      </c>
      <c r="F64" s="223"/>
      <c r="G64" s="223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13"/>
      <c r="Z64" s="213"/>
      <c r="AA64" s="213"/>
      <c r="AB64" s="213"/>
      <c r="AC64" s="213"/>
      <c r="AD64" s="213"/>
      <c r="AE64" s="213"/>
      <c r="AF64" s="213"/>
      <c r="AG64" s="213" t="s">
        <v>173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5">
      <c r="A65" s="220"/>
      <c r="B65" s="221"/>
      <c r="C65" s="246" t="s">
        <v>272</v>
      </c>
      <c r="D65" s="224"/>
      <c r="E65" s="225">
        <v>1.27</v>
      </c>
      <c r="F65" s="223"/>
      <c r="G65" s="223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13"/>
      <c r="Z65" s="213"/>
      <c r="AA65" s="213"/>
      <c r="AB65" s="213"/>
      <c r="AC65" s="213"/>
      <c r="AD65" s="213"/>
      <c r="AE65" s="213"/>
      <c r="AF65" s="213"/>
      <c r="AG65" s="213" t="s">
        <v>173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ht="30.6" outlineLevel="1" x14ac:dyDescent="0.25">
      <c r="A66" s="234">
        <v>24</v>
      </c>
      <c r="B66" s="235" t="s">
        <v>273</v>
      </c>
      <c r="C66" s="244" t="s">
        <v>274</v>
      </c>
      <c r="D66" s="236" t="s">
        <v>155</v>
      </c>
      <c r="E66" s="237">
        <v>6.35</v>
      </c>
      <c r="F66" s="238"/>
      <c r="G66" s="239">
        <f>ROUND(E66*F66,2)</f>
        <v>0</v>
      </c>
      <c r="H66" s="238"/>
      <c r="I66" s="239">
        <f>ROUND(E66*H66,2)</f>
        <v>0</v>
      </c>
      <c r="J66" s="238"/>
      <c r="K66" s="239">
        <f>ROUND(E66*J66,2)</f>
        <v>0</v>
      </c>
      <c r="L66" s="239">
        <v>21</v>
      </c>
      <c r="M66" s="239">
        <f>G66*(1+L66/100)</f>
        <v>0</v>
      </c>
      <c r="N66" s="237">
        <v>0</v>
      </c>
      <c r="O66" s="237">
        <f>ROUND(E66*N66,2)</f>
        <v>0</v>
      </c>
      <c r="P66" s="237">
        <v>1.6E-2</v>
      </c>
      <c r="Q66" s="237">
        <f>ROUND(E66*P66,2)</f>
        <v>0.1</v>
      </c>
      <c r="R66" s="239" t="s">
        <v>264</v>
      </c>
      <c r="S66" s="239" t="s">
        <v>139</v>
      </c>
      <c r="T66" s="240" t="s">
        <v>139</v>
      </c>
      <c r="U66" s="223">
        <v>0.06</v>
      </c>
      <c r="V66" s="223">
        <f>ROUND(E66*U66,2)</f>
        <v>0.38</v>
      </c>
      <c r="W66" s="223"/>
      <c r="X66" s="223" t="s">
        <v>180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181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5">
      <c r="A67" s="220"/>
      <c r="B67" s="221"/>
      <c r="C67" s="246" t="s">
        <v>235</v>
      </c>
      <c r="D67" s="224"/>
      <c r="E67" s="225">
        <v>6.35</v>
      </c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13"/>
      <c r="Z67" s="213"/>
      <c r="AA67" s="213"/>
      <c r="AB67" s="213"/>
      <c r="AC67" s="213"/>
      <c r="AD67" s="213"/>
      <c r="AE67" s="213"/>
      <c r="AF67" s="213"/>
      <c r="AG67" s="213" t="s">
        <v>173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ht="30.6" outlineLevel="1" x14ac:dyDescent="0.25">
      <c r="A68" s="234">
        <v>25</v>
      </c>
      <c r="B68" s="235" t="s">
        <v>275</v>
      </c>
      <c r="C68" s="244" t="s">
        <v>276</v>
      </c>
      <c r="D68" s="236" t="s">
        <v>155</v>
      </c>
      <c r="E68" s="237">
        <v>67.047749999999994</v>
      </c>
      <c r="F68" s="238"/>
      <c r="G68" s="239">
        <f>ROUND(E68*F68,2)</f>
        <v>0</v>
      </c>
      <c r="H68" s="238"/>
      <c r="I68" s="239">
        <f>ROUND(E68*H68,2)</f>
        <v>0</v>
      </c>
      <c r="J68" s="238"/>
      <c r="K68" s="239">
        <f>ROUND(E68*J68,2)</f>
        <v>0</v>
      </c>
      <c r="L68" s="239">
        <v>21</v>
      </c>
      <c r="M68" s="239">
        <f>G68*(1+L68/100)</f>
        <v>0</v>
      </c>
      <c r="N68" s="237">
        <v>0</v>
      </c>
      <c r="O68" s="237">
        <f>ROUND(E68*N68,2)</f>
        <v>0</v>
      </c>
      <c r="P68" s="237">
        <v>5.8999999999999997E-2</v>
      </c>
      <c r="Q68" s="237">
        <f>ROUND(E68*P68,2)</f>
        <v>3.96</v>
      </c>
      <c r="R68" s="239" t="s">
        <v>264</v>
      </c>
      <c r="S68" s="239" t="s">
        <v>139</v>
      </c>
      <c r="T68" s="240" t="s">
        <v>139</v>
      </c>
      <c r="U68" s="223">
        <v>0.2</v>
      </c>
      <c r="V68" s="223">
        <f>ROUND(E68*U68,2)</f>
        <v>13.41</v>
      </c>
      <c r="W68" s="223"/>
      <c r="X68" s="223" t="s">
        <v>180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181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5">
      <c r="A69" s="220"/>
      <c r="B69" s="221"/>
      <c r="C69" s="246" t="s">
        <v>224</v>
      </c>
      <c r="D69" s="224"/>
      <c r="E69" s="225">
        <v>37.261000000000003</v>
      </c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13"/>
      <c r="Z69" s="213"/>
      <c r="AA69" s="213"/>
      <c r="AB69" s="213"/>
      <c r="AC69" s="213"/>
      <c r="AD69" s="213"/>
      <c r="AE69" s="213"/>
      <c r="AF69" s="213"/>
      <c r="AG69" s="213" t="s">
        <v>173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5">
      <c r="A70" s="220"/>
      <c r="B70" s="221"/>
      <c r="C70" s="246" t="s">
        <v>225</v>
      </c>
      <c r="D70" s="224"/>
      <c r="E70" s="225">
        <v>16.986000000000001</v>
      </c>
      <c r="F70" s="223"/>
      <c r="G70" s="223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13"/>
      <c r="Z70" s="213"/>
      <c r="AA70" s="213"/>
      <c r="AB70" s="213"/>
      <c r="AC70" s="213"/>
      <c r="AD70" s="213"/>
      <c r="AE70" s="213"/>
      <c r="AF70" s="213"/>
      <c r="AG70" s="213" t="s">
        <v>173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5">
      <c r="A71" s="220"/>
      <c r="B71" s="221"/>
      <c r="C71" s="246" t="s">
        <v>226</v>
      </c>
      <c r="D71" s="224"/>
      <c r="E71" s="225">
        <v>3.2207499999999998</v>
      </c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13"/>
      <c r="Z71" s="213"/>
      <c r="AA71" s="213"/>
      <c r="AB71" s="213"/>
      <c r="AC71" s="213"/>
      <c r="AD71" s="213"/>
      <c r="AE71" s="213"/>
      <c r="AF71" s="213"/>
      <c r="AG71" s="213" t="s">
        <v>173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5">
      <c r="A72" s="220"/>
      <c r="B72" s="221"/>
      <c r="C72" s="246" t="s">
        <v>277</v>
      </c>
      <c r="D72" s="224"/>
      <c r="E72" s="225">
        <v>9.58</v>
      </c>
      <c r="F72" s="223"/>
      <c r="G72" s="223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13"/>
      <c r="Z72" s="213"/>
      <c r="AA72" s="213"/>
      <c r="AB72" s="213"/>
      <c r="AC72" s="213"/>
      <c r="AD72" s="213"/>
      <c r="AE72" s="213"/>
      <c r="AF72" s="213"/>
      <c r="AG72" s="213" t="s">
        <v>173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ht="20.399999999999999" outlineLevel="1" x14ac:dyDescent="0.25">
      <c r="A73" s="253">
        <v>26</v>
      </c>
      <c r="B73" s="254" t="s">
        <v>278</v>
      </c>
      <c r="C73" s="262" t="s">
        <v>279</v>
      </c>
      <c r="D73" s="255" t="s">
        <v>155</v>
      </c>
      <c r="E73" s="256">
        <v>679.94</v>
      </c>
      <c r="F73" s="257"/>
      <c r="G73" s="258">
        <f>ROUND(E73*F73,2)</f>
        <v>0</v>
      </c>
      <c r="H73" s="257"/>
      <c r="I73" s="258">
        <f>ROUND(E73*H73,2)</f>
        <v>0</v>
      </c>
      <c r="J73" s="257"/>
      <c r="K73" s="258">
        <f>ROUND(E73*J73,2)</f>
        <v>0</v>
      </c>
      <c r="L73" s="258">
        <v>21</v>
      </c>
      <c r="M73" s="258">
        <f>G73*(1+L73/100)</f>
        <v>0</v>
      </c>
      <c r="N73" s="256">
        <v>0</v>
      </c>
      <c r="O73" s="256">
        <f>ROUND(E73*N73,2)</f>
        <v>0</v>
      </c>
      <c r="P73" s="256">
        <v>6.0000000000000001E-3</v>
      </c>
      <c r="Q73" s="256">
        <f>ROUND(E73*P73,2)</f>
        <v>4.08</v>
      </c>
      <c r="R73" s="258" t="s">
        <v>280</v>
      </c>
      <c r="S73" s="258" t="s">
        <v>139</v>
      </c>
      <c r="T73" s="259" t="s">
        <v>139</v>
      </c>
      <c r="U73" s="223">
        <v>5.1999999999999998E-2</v>
      </c>
      <c r="V73" s="223">
        <f>ROUND(E73*U73,2)</f>
        <v>35.36</v>
      </c>
      <c r="W73" s="223"/>
      <c r="X73" s="223" t="s">
        <v>180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181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ht="20.399999999999999" outlineLevel="1" x14ac:dyDescent="0.25">
      <c r="A74" s="253">
        <v>27</v>
      </c>
      <c r="B74" s="254" t="s">
        <v>281</v>
      </c>
      <c r="C74" s="262" t="s">
        <v>282</v>
      </c>
      <c r="D74" s="255" t="s">
        <v>155</v>
      </c>
      <c r="E74" s="256">
        <v>679.94</v>
      </c>
      <c r="F74" s="257"/>
      <c r="G74" s="258">
        <f>ROUND(E74*F74,2)</f>
        <v>0</v>
      </c>
      <c r="H74" s="257"/>
      <c r="I74" s="258">
        <f>ROUND(E74*H74,2)</f>
        <v>0</v>
      </c>
      <c r="J74" s="257"/>
      <c r="K74" s="258">
        <f>ROUND(E74*J74,2)</f>
        <v>0</v>
      </c>
      <c r="L74" s="258">
        <v>21</v>
      </c>
      <c r="M74" s="258">
        <f>G74*(1+L74/100)</f>
        <v>0</v>
      </c>
      <c r="N74" s="256">
        <v>0</v>
      </c>
      <c r="O74" s="256">
        <f>ROUND(E74*N74,2)</f>
        <v>0</v>
      </c>
      <c r="P74" s="256">
        <v>1.4E-2</v>
      </c>
      <c r="Q74" s="256">
        <f>ROUND(E74*P74,2)</f>
        <v>9.52</v>
      </c>
      <c r="R74" s="258" t="s">
        <v>280</v>
      </c>
      <c r="S74" s="258" t="s">
        <v>139</v>
      </c>
      <c r="T74" s="259" t="s">
        <v>139</v>
      </c>
      <c r="U74" s="223">
        <v>6.5000000000000002E-2</v>
      </c>
      <c r="V74" s="223">
        <f>ROUND(E74*U74,2)</f>
        <v>44.2</v>
      </c>
      <c r="W74" s="223"/>
      <c r="X74" s="223" t="s">
        <v>180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181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5">
      <c r="A75" s="253">
        <v>28</v>
      </c>
      <c r="B75" s="254" t="s">
        <v>283</v>
      </c>
      <c r="C75" s="262" t="s">
        <v>284</v>
      </c>
      <c r="D75" s="255" t="s">
        <v>285</v>
      </c>
      <c r="E75" s="256">
        <v>4</v>
      </c>
      <c r="F75" s="257"/>
      <c r="G75" s="258">
        <f>ROUND(E75*F75,2)</f>
        <v>0</v>
      </c>
      <c r="H75" s="257"/>
      <c r="I75" s="258">
        <f>ROUND(E75*H75,2)</f>
        <v>0</v>
      </c>
      <c r="J75" s="257"/>
      <c r="K75" s="258">
        <f>ROUND(E75*J75,2)</f>
        <v>0</v>
      </c>
      <c r="L75" s="258">
        <v>21</v>
      </c>
      <c r="M75" s="258">
        <f>G75*(1+L75/100)</f>
        <v>0</v>
      </c>
      <c r="N75" s="256">
        <v>0</v>
      </c>
      <c r="O75" s="256">
        <f>ROUND(E75*N75,2)</f>
        <v>0</v>
      </c>
      <c r="P75" s="256">
        <v>2.0109999999999999E-2</v>
      </c>
      <c r="Q75" s="256">
        <f>ROUND(E75*P75,2)</f>
        <v>0.08</v>
      </c>
      <c r="R75" s="258" t="s">
        <v>286</v>
      </c>
      <c r="S75" s="258" t="s">
        <v>139</v>
      </c>
      <c r="T75" s="259" t="s">
        <v>139</v>
      </c>
      <c r="U75" s="223">
        <v>0.46500000000000002</v>
      </c>
      <c r="V75" s="223">
        <f>ROUND(E75*U75,2)</f>
        <v>1.86</v>
      </c>
      <c r="W75" s="223"/>
      <c r="X75" s="223" t="s">
        <v>180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181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5">
      <c r="A76" s="234">
        <v>29</v>
      </c>
      <c r="B76" s="235" t="s">
        <v>287</v>
      </c>
      <c r="C76" s="244" t="s">
        <v>288</v>
      </c>
      <c r="D76" s="236" t="s">
        <v>285</v>
      </c>
      <c r="E76" s="237">
        <v>9</v>
      </c>
      <c r="F76" s="238"/>
      <c r="G76" s="239">
        <f>ROUND(E76*F76,2)</f>
        <v>0</v>
      </c>
      <c r="H76" s="238"/>
      <c r="I76" s="239">
        <f>ROUND(E76*H76,2)</f>
        <v>0</v>
      </c>
      <c r="J76" s="238"/>
      <c r="K76" s="239">
        <f>ROUND(E76*J76,2)</f>
        <v>0</v>
      </c>
      <c r="L76" s="239">
        <v>21</v>
      </c>
      <c r="M76" s="239">
        <f>G76*(1+L76/100)</f>
        <v>0</v>
      </c>
      <c r="N76" s="237">
        <v>0</v>
      </c>
      <c r="O76" s="237">
        <f>ROUND(E76*N76,2)</f>
        <v>0</v>
      </c>
      <c r="P76" s="237">
        <v>8.3000000000000001E-3</v>
      </c>
      <c r="Q76" s="237">
        <f>ROUND(E76*P76,2)</f>
        <v>7.0000000000000007E-2</v>
      </c>
      <c r="R76" s="239" t="s">
        <v>289</v>
      </c>
      <c r="S76" s="239" t="s">
        <v>139</v>
      </c>
      <c r="T76" s="240" t="s">
        <v>139</v>
      </c>
      <c r="U76" s="223">
        <v>1.0985</v>
      </c>
      <c r="V76" s="223">
        <f>ROUND(E76*U76,2)</f>
        <v>9.89</v>
      </c>
      <c r="W76" s="223"/>
      <c r="X76" s="223" t="s">
        <v>180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181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5">
      <c r="A77" s="220"/>
      <c r="B77" s="221"/>
      <c r="C77" s="246" t="s">
        <v>290</v>
      </c>
      <c r="D77" s="224"/>
      <c r="E77" s="225">
        <v>9</v>
      </c>
      <c r="F77" s="223"/>
      <c r="G77" s="223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13"/>
      <c r="Z77" s="213"/>
      <c r="AA77" s="213"/>
      <c r="AB77" s="213"/>
      <c r="AC77" s="213"/>
      <c r="AD77" s="213"/>
      <c r="AE77" s="213"/>
      <c r="AF77" s="213"/>
      <c r="AG77" s="213" t="s">
        <v>173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5">
      <c r="A78" s="234">
        <v>30</v>
      </c>
      <c r="B78" s="235" t="s">
        <v>291</v>
      </c>
      <c r="C78" s="244" t="s">
        <v>292</v>
      </c>
      <c r="D78" s="236" t="s">
        <v>155</v>
      </c>
      <c r="E78" s="237">
        <v>4</v>
      </c>
      <c r="F78" s="238"/>
      <c r="G78" s="239">
        <f>ROUND(E78*F78,2)</f>
        <v>0</v>
      </c>
      <c r="H78" s="238"/>
      <c r="I78" s="239">
        <f>ROUND(E78*H78,2)</f>
        <v>0</v>
      </c>
      <c r="J78" s="238"/>
      <c r="K78" s="239">
        <f>ROUND(E78*J78,2)</f>
        <v>0</v>
      </c>
      <c r="L78" s="239">
        <v>21</v>
      </c>
      <c r="M78" s="239">
        <f>G78*(1+L78/100)</f>
        <v>0</v>
      </c>
      <c r="N78" s="237">
        <v>0</v>
      </c>
      <c r="O78" s="237">
        <f>ROUND(E78*N78,2)</f>
        <v>0</v>
      </c>
      <c r="P78" s="237">
        <v>7.5100000000000002E-3</v>
      </c>
      <c r="Q78" s="237">
        <f>ROUND(E78*P78,2)</f>
        <v>0.03</v>
      </c>
      <c r="R78" s="239" t="s">
        <v>293</v>
      </c>
      <c r="S78" s="239" t="s">
        <v>139</v>
      </c>
      <c r="T78" s="240" t="s">
        <v>139</v>
      </c>
      <c r="U78" s="223">
        <v>0.15755</v>
      </c>
      <c r="V78" s="223">
        <f>ROUND(E78*U78,2)</f>
        <v>0.63</v>
      </c>
      <c r="W78" s="223"/>
      <c r="X78" s="223" t="s">
        <v>180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181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5">
      <c r="A79" s="220"/>
      <c r="B79" s="221"/>
      <c r="C79" s="246" t="s">
        <v>294</v>
      </c>
      <c r="D79" s="224"/>
      <c r="E79" s="225">
        <v>4</v>
      </c>
      <c r="F79" s="223"/>
      <c r="G79" s="223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13"/>
      <c r="Z79" s="213"/>
      <c r="AA79" s="213"/>
      <c r="AB79" s="213"/>
      <c r="AC79" s="213"/>
      <c r="AD79" s="213"/>
      <c r="AE79" s="213"/>
      <c r="AF79" s="213"/>
      <c r="AG79" s="213" t="s">
        <v>173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ht="30.6" outlineLevel="1" x14ac:dyDescent="0.25">
      <c r="A80" s="234">
        <v>31</v>
      </c>
      <c r="B80" s="235" t="s">
        <v>295</v>
      </c>
      <c r="C80" s="244" t="s">
        <v>296</v>
      </c>
      <c r="D80" s="236" t="s">
        <v>285</v>
      </c>
      <c r="E80" s="237">
        <v>10</v>
      </c>
      <c r="F80" s="238"/>
      <c r="G80" s="239">
        <f>ROUND(E80*F80,2)</f>
        <v>0</v>
      </c>
      <c r="H80" s="238"/>
      <c r="I80" s="239">
        <f>ROUND(E80*H80,2)</f>
        <v>0</v>
      </c>
      <c r="J80" s="238"/>
      <c r="K80" s="239">
        <f>ROUND(E80*J80,2)</f>
        <v>0</v>
      </c>
      <c r="L80" s="239">
        <v>21</v>
      </c>
      <c r="M80" s="239">
        <f>G80*(1+L80/100)</f>
        <v>0</v>
      </c>
      <c r="N80" s="237">
        <v>0</v>
      </c>
      <c r="O80" s="237">
        <f>ROUND(E80*N80,2)</f>
        <v>0</v>
      </c>
      <c r="P80" s="237">
        <v>3.0300000000000001E-3</v>
      </c>
      <c r="Q80" s="237">
        <f>ROUND(E80*P80,2)</f>
        <v>0.03</v>
      </c>
      <c r="R80" s="239" t="s">
        <v>293</v>
      </c>
      <c r="S80" s="239" t="s">
        <v>139</v>
      </c>
      <c r="T80" s="240" t="s">
        <v>139</v>
      </c>
      <c r="U80" s="223">
        <v>8.0500000000000002E-2</v>
      </c>
      <c r="V80" s="223">
        <f>ROUND(E80*U80,2)</f>
        <v>0.81</v>
      </c>
      <c r="W80" s="223"/>
      <c r="X80" s="223" t="s">
        <v>180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181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5">
      <c r="A81" s="220"/>
      <c r="B81" s="221"/>
      <c r="C81" s="246" t="s">
        <v>297</v>
      </c>
      <c r="D81" s="224"/>
      <c r="E81" s="225">
        <v>10</v>
      </c>
      <c r="F81" s="223"/>
      <c r="G81" s="223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13"/>
      <c r="Z81" s="213"/>
      <c r="AA81" s="213"/>
      <c r="AB81" s="213"/>
      <c r="AC81" s="213"/>
      <c r="AD81" s="213"/>
      <c r="AE81" s="213"/>
      <c r="AF81" s="213"/>
      <c r="AG81" s="213" t="s">
        <v>173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5">
      <c r="A82" s="234">
        <v>32</v>
      </c>
      <c r="B82" s="235" t="s">
        <v>298</v>
      </c>
      <c r="C82" s="244" t="s">
        <v>299</v>
      </c>
      <c r="D82" s="236" t="s">
        <v>300</v>
      </c>
      <c r="E82" s="237">
        <v>148.48400000000001</v>
      </c>
      <c r="F82" s="238"/>
      <c r="G82" s="239">
        <f>ROUND(E82*F82,2)</f>
        <v>0</v>
      </c>
      <c r="H82" s="238"/>
      <c r="I82" s="239">
        <f>ROUND(E82*H82,2)</f>
        <v>0</v>
      </c>
      <c r="J82" s="238"/>
      <c r="K82" s="239">
        <f>ROUND(E82*J82,2)</f>
        <v>0</v>
      </c>
      <c r="L82" s="239">
        <v>21</v>
      </c>
      <c r="M82" s="239">
        <f>G82*(1+L82/100)</f>
        <v>0</v>
      </c>
      <c r="N82" s="237">
        <v>0</v>
      </c>
      <c r="O82" s="237">
        <f>ROUND(E82*N82,2)</f>
        <v>0</v>
      </c>
      <c r="P82" s="237">
        <v>1.64E-3</v>
      </c>
      <c r="Q82" s="237">
        <f>ROUND(E82*P82,2)</f>
        <v>0.24</v>
      </c>
      <c r="R82" s="239" t="s">
        <v>293</v>
      </c>
      <c r="S82" s="239" t="s">
        <v>139</v>
      </c>
      <c r="T82" s="240" t="s">
        <v>139</v>
      </c>
      <c r="U82" s="223">
        <v>0.06</v>
      </c>
      <c r="V82" s="223">
        <f>ROUND(E82*U82,2)</f>
        <v>8.91</v>
      </c>
      <c r="W82" s="223"/>
      <c r="X82" s="223" t="s">
        <v>180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181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5">
      <c r="A83" s="220"/>
      <c r="B83" s="221"/>
      <c r="C83" s="246" t="s">
        <v>301</v>
      </c>
      <c r="D83" s="224"/>
      <c r="E83" s="225">
        <v>128.19999999999999</v>
      </c>
      <c r="F83" s="223"/>
      <c r="G83" s="223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13"/>
      <c r="Z83" s="213"/>
      <c r="AA83" s="213"/>
      <c r="AB83" s="213"/>
      <c r="AC83" s="213"/>
      <c r="AD83" s="213"/>
      <c r="AE83" s="213"/>
      <c r="AF83" s="213"/>
      <c r="AG83" s="213" t="s">
        <v>173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5">
      <c r="A84" s="220"/>
      <c r="B84" s="221"/>
      <c r="C84" s="246" t="s">
        <v>302</v>
      </c>
      <c r="D84" s="224"/>
      <c r="E84" s="225">
        <v>20.283999999999999</v>
      </c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13"/>
      <c r="Z84" s="213"/>
      <c r="AA84" s="213"/>
      <c r="AB84" s="213"/>
      <c r="AC84" s="213"/>
      <c r="AD84" s="213"/>
      <c r="AE84" s="213"/>
      <c r="AF84" s="213"/>
      <c r="AG84" s="213" t="s">
        <v>173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5">
      <c r="A85" s="234">
        <v>33</v>
      </c>
      <c r="B85" s="235" t="s">
        <v>303</v>
      </c>
      <c r="C85" s="244" t="s">
        <v>304</v>
      </c>
      <c r="D85" s="236" t="s">
        <v>300</v>
      </c>
      <c r="E85" s="237">
        <v>68.055000000000007</v>
      </c>
      <c r="F85" s="238"/>
      <c r="G85" s="239">
        <f>ROUND(E85*F85,2)</f>
        <v>0</v>
      </c>
      <c r="H85" s="238"/>
      <c r="I85" s="239">
        <f>ROUND(E85*H85,2)</f>
        <v>0</v>
      </c>
      <c r="J85" s="238"/>
      <c r="K85" s="239">
        <f>ROUND(E85*J85,2)</f>
        <v>0</v>
      </c>
      <c r="L85" s="239">
        <v>21</v>
      </c>
      <c r="M85" s="239">
        <f>G85*(1+L85/100)</f>
        <v>0</v>
      </c>
      <c r="N85" s="237">
        <v>0</v>
      </c>
      <c r="O85" s="237">
        <f>ROUND(E85*N85,2)</f>
        <v>0</v>
      </c>
      <c r="P85" s="237">
        <v>1.42E-3</v>
      </c>
      <c r="Q85" s="237">
        <f>ROUND(E85*P85,2)</f>
        <v>0.1</v>
      </c>
      <c r="R85" s="239" t="s">
        <v>293</v>
      </c>
      <c r="S85" s="239" t="s">
        <v>139</v>
      </c>
      <c r="T85" s="240" t="s">
        <v>139</v>
      </c>
      <c r="U85" s="223">
        <v>9.1999999999999998E-2</v>
      </c>
      <c r="V85" s="223">
        <f>ROUND(E85*U85,2)</f>
        <v>6.26</v>
      </c>
      <c r="W85" s="223"/>
      <c r="X85" s="223" t="s">
        <v>180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181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5">
      <c r="A86" s="220"/>
      <c r="B86" s="221"/>
      <c r="C86" s="246" t="s">
        <v>305</v>
      </c>
      <c r="D86" s="224"/>
      <c r="E86" s="225">
        <v>68.055000000000007</v>
      </c>
      <c r="F86" s="223"/>
      <c r="G86" s="223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13"/>
      <c r="Z86" s="213"/>
      <c r="AA86" s="213"/>
      <c r="AB86" s="213"/>
      <c r="AC86" s="213"/>
      <c r="AD86" s="213"/>
      <c r="AE86" s="213"/>
      <c r="AF86" s="213"/>
      <c r="AG86" s="213" t="s">
        <v>173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5">
      <c r="A87" s="234">
        <v>34</v>
      </c>
      <c r="B87" s="235" t="s">
        <v>306</v>
      </c>
      <c r="C87" s="244" t="s">
        <v>307</v>
      </c>
      <c r="D87" s="236" t="s">
        <v>300</v>
      </c>
      <c r="E87" s="237">
        <v>62.53</v>
      </c>
      <c r="F87" s="238"/>
      <c r="G87" s="239">
        <f>ROUND(E87*F87,2)</f>
        <v>0</v>
      </c>
      <c r="H87" s="238"/>
      <c r="I87" s="239">
        <f>ROUND(E87*H87,2)</f>
        <v>0</v>
      </c>
      <c r="J87" s="238"/>
      <c r="K87" s="239">
        <f>ROUND(E87*J87,2)</f>
        <v>0</v>
      </c>
      <c r="L87" s="239">
        <v>21</v>
      </c>
      <c r="M87" s="239">
        <f>G87*(1+L87/100)</f>
        <v>0</v>
      </c>
      <c r="N87" s="237">
        <v>0</v>
      </c>
      <c r="O87" s="237">
        <f>ROUND(E87*N87,2)</f>
        <v>0</v>
      </c>
      <c r="P87" s="237">
        <v>2.3E-3</v>
      </c>
      <c r="Q87" s="237">
        <f>ROUND(E87*P87,2)</f>
        <v>0.14000000000000001</v>
      </c>
      <c r="R87" s="239" t="s">
        <v>293</v>
      </c>
      <c r="S87" s="239" t="s">
        <v>139</v>
      </c>
      <c r="T87" s="240" t="s">
        <v>139</v>
      </c>
      <c r="U87" s="223">
        <v>0.1</v>
      </c>
      <c r="V87" s="223">
        <f>ROUND(E87*U87,2)</f>
        <v>6.25</v>
      </c>
      <c r="W87" s="223"/>
      <c r="X87" s="223" t="s">
        <v>180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181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5">
      <c r="A88" s="220"/>
      <c r="B88" s="221"/>
      <c r="C88" s="246" t="s">
        <v>308</v>
      </c>
      <c r="D88" s="224"/>
      <c r="E88" s="225">
        <v>60.274999999999999</v>
      </c>
      <c r="F88" s="223"/>
      <c r="G88" s="223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13"/>
      <c r="Z88" s="213"/>
      <c r="AA88" s="213"/>
      <c r="AB88" s="213"/>
      <c r="AC88" s="213"/>
      <c r="AD88" s="213"/>
      <c r="AE88" s="213"/>
      <c r="AF88" s="213"/>
      <c r="AG88" s="213" t="s">
        <v>173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5">
      <c r="A89" s="220"/>
      <c r="B89" s="221"/>
      <c r="C89" s="246" t="s">
        <v>309</v>
      </c>
      <c r="D89" s="224"/>
      <c r="E89" s="225">
        <v>2.2549999999999999</v>
      </c>
      <c r="F89" s="223"/>
      <c r="G89" s="223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13"/>
      <c r="Z89" s="213"/>
      <c r="AA89" s="213"/>
      <c r="AB89" s="213"/>
      <c r="AC89" s="213"/>
      <c r="AD89" s="213"/>
      <c r="AE89" s="213"/>
      <c r="AF89" s="213"/>
      <c r="AG89" s="213" t="s">
        <v>173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5">
      <c r="A90" s="253">
        <v>35</v>
      </c>
      <c r="B90" s="254" t="s">
        <v>310</v>
      </c>
      <c r="C90" s="262" t="s">
        <v>311</v>
      </c>
      <c r="D90" s="255" t="s">
        <v>155</v>
      </c>
      <c r="E90" s="256">
        <v>679.94</v>
      </c>
      <c r="F90" s="257"/>
      <c r="G90" s="258">
        <f>ROUND(E90*F90,2)</f>
        <v>0</v>
      </c>
      <c r="H90" s="257"/>
      <c r="I90" s="258">
        <f>ROUND(E90*H90,2)</f>
        <v>0</v>
      </c>
      <c r="J90" s="257"/>
      <c r="K90" s="258">
        <f>ROUND(E90*J90,2)</f>
        <v>0</v>
      </c>
      <c r="L90" s="258">
        <v>21</v>
      </c>
      <c r="M90" s="258">
        <f>G90*(1+L90/100)</f>
        <v>0</v>
      </c>
      <c r="N90" s="256">
        <v>0</v>
      </c>
      <c r="O90" s="256">
        <f>ROUND(E90*N90,2)</f>
        <v>0</v>
      </c>
      <c r="P90" s="256">
        <v>0</v>
      </c>
      <c r="Q90" s="256">
        <f>ROUND(E90*P90,2)</f>
        <v>0</v>
      </c>
      <c r="R90" s="258" t="s">
        <v>312</v>
      </c>
      <c r="S90" s="258" t="s">
        <v>139</v>
      </c>
      <c r="T90" s="259" t="s">
        <v>139</v>
      </c>
      <c r="U90" s="223">
        <v>0.02</v>
      </c>
      <c r="V90" s="223">
        <f>ROUND(E90*U90,2)</f>
        <v>13.6</v>
      </c>
      <c r="W90" s="223"/>
      <c r="X90" s="223" t="s">
        <v>180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181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5">
      <c r="A91" s="234">
        <v>36</v>
      </c>
      <c r="B91" s="235" t="s">
        <v>313</v>
      </c>
      <c r="C91" s="244" t="s">
        <v>314</v>
      </c>
      <c r="D91" s="236" t="s">
        <v>193</v>
      </c>
      <c r="E91" s="237">
        <v>20.398199999999999</v>
      </c>
      <c r="F91" s="238"/>
      <c r="G91" s="239">
        <f>ROUND(E91*F91,2)</f>
        <v>0</v>
      </c>
      <c r="H91" s="238"/>
      <c r="I91" s="239">
        <f>ROUND(E91*H91,2)</f>
        <v>0</v>
      </c>
      <c r="J91" s="238"/>
      <c r="K91" s="239">
        <f>ROUND(E91*J91,2)</f>
        <v>0</v>
      </c>
      <c r="L91" s="239">
        <v>21</v>
      </c>
      <c r="M91" s="239">
        <f>G91*(1+L91/100)</f>
        <v>0</v>
      </c>
      <c r="N91" s="237">
        <v>0</v>
      </c>
      <c r="O91" s="237">
        <f>ROUND(E91*N91,2)</f>
        <v>0</v>
      </c>
      <c r="P91" s="237">
        <v>0</v>
      </c>
      <c r="Q91" s="237">
        <f>ROUND(E91*P91,2)</f>
        <v>0</v>
      </c>
      <c r="R91" s="239"/>
      <c r="S91" s="239" t="s">
        <v>156</v>
      </c>
      <c r="T91" s="240" t="s">
        <v>315</v>
      </c>
      <c r="U91" s="223">
        <v>4.83</v>
      </c>
      <c r="V91" s="223">
        <f>ROUND(E91*U91,2)</f>
        <v>98.52</v>
      </c>
      <c r="W91" s="223"/>
      <c r="X91" s="223" t="s">
        <v>180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181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5">
      <c r="A92" s="220"/>
      <c r="B92" s="221"/>
      <c r="C92" s="246" t="s">
        <v>268</v>
      </c>
      <c r="D92" s="224"/>
      <c r="E92" s="225">
        <v>20.398199999999999</v>
      </c>
      <c r="F92" s="223"/>
      <c r="G92" s="223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13"/>
      <c r="Z92" s="213"/>
      <c r="AA92" s="213"/>
      <c r="AB92" s="213"/>
      <c r="AC92" s="213"/>
      <c r="AD92" s="213"/>
      <c r="AE92" s="213"/>
      <c r="AF92" s="213"/>
      <c r="AG92" s="213" t="s">
        <v>173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x14ac:dyDescent="0.25">
      <c r="A93" s="227" t="s">
        <v>134</v>
      </c>
      <c r="B93" s="228" t="s">
        <v>86</v>
      </c>
      <c r="C93" s="243" t="s">
        <v>87</v>
      </c>
      <c r="D93" s="229"/>
      <c r="E93" s="230"/>
      <c r="F93" s="231"/>
      <c r="G93" s="231">
        <f>SUMIF(AG94:AG98,"&lt;&gt;NOR",G94:G98)</f>
        <v>0</v>
      </c>
      <c r="H93" s="231"/>
      <c r="I93" s="231">
        <f>SUM(I94:I98)</f>
        <v>0</v>
      </c>
      <c r="J93" s="231"/>
      <c r="K93" s="231">
        <f>SUM(K94:K98)</f>
        <v>0</v>
      </c>
      <c r="L93" s="231"/>
      <c r="M93" s="231">
        <f>SUM(M94:M98)</f>
        <v>0</v>
      </c>
      <c r="N93" s="230"/>
      <c r="O93" s="230">
        <f>SUM(O94:O98)</f>
        <v>0</v>
      </c>
      <c r="P93" s="230"/>
      <c r="Q93" s="230">
        <f>SUM(Q94:Q98)</f>
        <v>0</v>
      </c>
      <c r="R93" s="231"/>
      <c r="S93" s="231"/>
      <c r="T93" s="232"/>
      <c r="U93" s="226"/>
      <c r="V93" s="226">
        <f>SUM(V94:V98)</f>
        <v>15.49</v>
      </c>
      <c r="W93" s="226"/>
      <c r="X93" s="226"/>
      <c r="AG93" t="s">
        <v>135</v>
      </c>
    </row>
    <row r="94" spans="1:60" ht="30.6" outlineLevel="1" x14ac:dyDescent="0.25">
      <c r="A94" s="234">
        <v>37</v>
      </c>
      <c r="B94" s="235" t="s">
        <v>316</v>
      </c>
      <c r="C94" s="244" t="s">
        <v>317</v>
      </c>
      <c r="D94" s="236" t="s">
        <v>215</v>
      </c>
      <c r="E94" s="237">
        <v>16.508990000000001</v>
      </c>
      <c r="F94" s="238"/>
      <c r="G94" s="239">
        <f>ROUND(E94*F94,2)</f>
        <v>0</v>
      </c>
      <c r="H94" s="238"/>
      <c r="I94" s="239">
        <f>ROUND(E94*H94,2)</f>
        <v>0</v>
      </c>
      <c r="J94" s="238"/>
      <c r="K94" s="239">
        <f>ROUND(E94*J94,2)</f>
        <v>0</v>
      </c>
      <c r="L94" s="239">
        <v>21</v>
      </c>
      <c r="M94" s="239">
        <f>G94*(1+L94/100)</f>
        <v>0</v>
      </c>
      <c r="N94" s="237">
        <v>0</v>
      </c>
      <c r="O94" s="237">
        <f>ROUND(E94*N94,2)</f>
        <v>0</v>
      </c>
      <c r="P94" s="237">
        <v>0</v>
      </c>
      <c r="Q94" s="237">
        <f>ROUND(E94*P94,2)</f>
        <v>0</v>
      </c>
      <c r="R94" s="239" t="s">
        <v>232</v>
      </c>
      <c r="S94" s="239" t="s">
        <v>139</v>
      </c>
      <c r="T94" s="240" t="s">
        <v>139</v>
      </c>
      <c r="U94" s="223">
        <v>0.9385</v>
      </c>
      <c r="V94" s="223">
        <f>ROUND(E94*U94,2)</f>
        <v>15.49</v>
      </c>
      <c r="W94" s="223"/>
      <c r="X94" s="223" t="s">
        <v>216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217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5">
      <c r="A95" s="220"/>
      <c r="B95" s="221"/>
      <c r="C95" s="261" t="s">
        <v>318</v>
      </c>
      <c r="D95" s="252"/>
      <c r="E95" s="252"/>
      <c r="F95" s="252"/>
      <c r="G95" s="252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13"/>
      <c r="Z95" s="213"/>
      <c r="AA95" s="213"/>
      <c r="AB95" s="213"/>
      <c r="AC95" s="213"/>
      <c r="AD95" s="213"/>
      <c r="AE95" s="213"/>
      <c r="AF95" s="213"/>
      <c r="AG95" s="213" t="s">
        <v>183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5">
      <c r="A96" s="220"/>
      <c r="B96" s="221"/>
      <c r="C96" s="246" t="s">
        <v>218</v>
      </c>
      <c r="D96" s="224"/>
      <c r="E96" s="225"/>
      <c r="F96" s="223"/>
      <c r="G96" s="223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13"/>
      <c r="Z96" s="213"/>
      <c r="AA96" s="213"/>
      <c r="AB96" s="213"/>
      <c r="AC96" s="213"/>
      <c r="AD96" s="213"/>
      <c r="AE96" s="213"/>
      <c r="AF96" s="213"/>
      <c r="AG96" s="213" t="s">
        <v>173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5">
      <c r="A97" s="220"/>
      <c r="B97" s="221"/>
      <c r="C97" s="246" t="s">
        <v>319</v>
      </c>
      <c r="D97" s="224"/>
      <c r="E97" s="225"/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13"/>
      <c r="Z97" s="213"/>
      <c r="AA97" s="213"/>
      <c r="AB97" s="213"/>
      <c r="AC97" s="213"/>
      <c r="AD97" s="213"/>
      <c r="AE97" s="213"/>
      <c r="AF97" s="213"/>
      <c r="AG97" s="213" t="s">
        <v>173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5">
      <c r="A98" s="220"/>
      <c r="B98" s="221"/>
      <c r="C98" s="246" t="s">
        <v>320</v>
      </c>
      <c r="D98" s="224"/>
      <c r="E98" s="225">
        <v>16.508990000000001</v>
      </c>
      <c r="F98" s="223"/>
      <c r="G98" s="223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13"/>
      <c r="Z98" s="213"/>
      <c r="AA98" s="213"/>
      <c r="AB98" s="213"/>
      <c r="AC98" s="213"/>
      <c r="AD98" s="213"/>
      <c r="AE98" s="213"/>
      <c r="AF98" s="213"/>
      <c r="AG98" s="213" t="s">
        <v>173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x14ac:dyDescent="0.25">
      <c r="A99" s="227" t="s">
        <v>134</v>
      </c>
      <c r="B99" s="228" t="s">
        <v>88</v>
      </c>
      <c r="C99" s="243" t="s">
        <v>89</v>
      </c>
      <c r="D99" s="229"/>
      <c r="E99" s="230"/>
      <c r="F99" s="231"/>
      <c r="G99" s="231">
        <f>SUMIF(AG100:AG165,"&lt;&gt;NOR",G100:G165)</f>
        <v>0</v>
      </c>
      <c r="H99" s="231"/>
      <c r="I99" s="231">
        <f>SUM(I100:I165)</f>
        <v>0</v>
      </c>
      <c r="J99" s="231"/>
      <c r="K99" s="231">
        <f>SUM(K100:K165)</f>
        <v>0</v>
      </c>
      <c r="L99" s="231"/>
      <c r="M99" s="231">
        <f>SUM(M100:M165)</f>
        <v>0</v>
      </c>
      <c r="N99" s="230"/>
      <c r="O99" s="230">
        <f>SUM(O100:O165)</f>
        <v>9.7600000000000016</v>
      </c>
      <c r="P99" s="230"/>
      <c r="Q99" s="230">
        <f>SUM(Q100:Q165)</f>
        <v>0</v>
      </c>
      <c r="R99" s="231"/>
      <c r="S99" s="231"/>
      <c r="T99" s="232"/>
      <c r="U99" s="226"/>
      <c r="V99" s="226">
        <f>SUM(V100:V165)</f>
        <v>386.66</v>
      </c>
      <c r="W99" s="226"/>
      <c r="X99" s="226"/>
      <c r="AG99" t="s">
        <v>135</v>
      </c>
    </row>
    <row r="100" spans="1:60" ht="20.399999999999999" outlineLevel="1" x14ac:dyDescent="0.25">
      <c r="A100" s="234">
        <v>38</v>
      </c>
      <c r="B100" s="235" t="s">
        <v>321</v>
      </c>
      <c r="C100" s="244" t="s">
        <v>322</v>
      </c>
      <c r="D100" s="236" t="s">
        <v>155</v>
      </c>
      <c r="E100" s="237">
        <v>679.94</v>
      </c>
      <c r="F100" s="238"/>
      <c r="G100" s="239">
        <f>ROUND(E100*F100,2)</f>
        <v>0</v>
      </c>
      <c r="H100" s="238"/>
      <c r="I100" s="239">
        <f>ROUND(E100*H100,2)</f>
        <v>0</v>
      </c>
      <c r="J100" s="238"/>
      <c r="K100" s="239">
        <f>ROUND(E100*J100,2)</f>
        <v>0</v>
      </c>
      <c r="L100" s="239">
        <v>21</v>
      </c>
      <c r="M100" s="239">
        <f>G100*(1+L100/100)</f>
        <v>0</v>
      </c>
      <c r="N100" s="237">
        <v>3.3E-4</v>
      </c>
      <c r="O100" s="237">
        <f>ROUND(E100*N100,2)</f>
        <v>0.22</v>
      </c>
      <c r="P100" s="237">
        <v>0</v>
      </c>
      <c r="Q100" s="237">
        <f>ROUND(E100*P100,2)</f>
        <v>0</v>
      </c>
      <c r="R100" s="239" t="s">
        <v>280</v>
      </c>
      <c r="S100" s="239" t="s">
        <v>139</v>
      </c>
      <c r="T100" s="240" t="s">
        <v>139</v>
      </c>
      <c r="U100" s="223">
        <v>2.75E-2</v>
      </c>
      <c r="V100" s="223">
        <f>ROUND(E100*U100,2)</f>
        <v>18.7</v>
      </c>
      <c r="W100" s="223"/>
      <c r="X100" s="223" t="s">
        <v>180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181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5">
      <c r="A101" s="220"/>
      <c r="B101" s="221"/>
      <c r="C101" s="246" t="s">
        <v>323</v>
      </c>
      <c r="D101" s="224"/>
      <c r="E101" s="225">
        <v>679.94</v>
      </c>
      <c r="F101" s="223"/>
      <c r="G101" s="223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173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5">
      <c r="A102" s="234">
        <v>39</v>
      </c>
      <c r="B102" s="235" t="s">
        <v>324</v>
      </c>
      <c r="C102" s="244" t="s">
        <v>325</v>
      </c>
      <c r="D102" s="236" t="s">
        <v>155</v>
      </c>
      <c r="E102" s="237">
        <v>679.94</v>
      </c>
      <c r="F102" s="238"/>
      <c r="G102" s="239">
        <f>ROUND(E102*F102,2)</f>
        <v>0</v>
      </c>
      <c r="H102" s="238"/>
      <c r="I102" s="239">
        <f>ROUND(E102*H102,2)</f>
        <v>0</v>
      </c>
      <c r="J102" s="238"/>
      <c r="K102" s="239">
        <f>ROUND(E102*J102,2)</f>
        <v>0</v>
      </c>
      <c r="L102" s="239">
        <v>21</v>
      </c>
      <c r="M102" s="239">
        <f>G102*(1+L102/100)</f>
        <v>0</v>
      </c>
      <c r="N102" s="237">
        <v>3.5E-4</v>
      </c>
      <c r="O102" s="237">
        <f>ROUND(E102*N102,2)</f>
        <v>0.24</v>
      </c>
      <c r="P102" s="237">
        <v>0</v>
      </c>
      <c r="Q102" s="237">
        <f>ROUND(E102*P102,2)</f>
        <v>0</v>
      </c>
      <c r="R102" s="239" t="s">
        <v>280</v>
      </c>
      <c r="S102" s="239" t="s">
        <v>139</v>
      </c>
      <c r="T102" s="240" t="s">
        <v>139</v>
      </c>
      <c r="U102" s="223">
        <v>0.2</v>
      </c>
      <c r="V102" s="223">
        <f>ROUND(E102*U102,2)</f>
        <v>135.99</v>
      </c>
      <c r="W102" s="223"/>
      <c r="X102" s="223" t="s">
        <v>180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181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5">
      <c r="A103" s="220"/>
      <c r="B103" s="221"/>
      <c r="C103" s="246" t="s">
        <v>323</v>
      </c>
      <c r="D103" s="224"/>
      <c r="E103" s="225">
        <v>679.94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173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5">
      <c r="A104" s="234">
        <v>40</v>
      </c>
      <c r="B104" s="235" t="s">
        <v>326</v>
      </c>
      <c r="C104" s="244" t="s">
        <v>327</v>
      </c>
      <c r="D104" s="236" t="s">
        <v>155</v>
      </c>
      <c r="E104" s="237">
        <v>842.24</v>
      </c>
      <c r="F104" s="238"/>
      <c r="G104" s="239">
        <f>ROUND(E104*F104,2)</f>
        <v>0</v>
      </c>
      <c r="H104" s="238"/>
      <c r="I104" s="239">
        <f>ROUND(E104*H104,2)</f>
        <v>0</v>
      </c>
      <c r="J104" s="238"/>
      <c r="K104" s="239">
        <f>ROUND(E104*J104,2)</f>
        <v>0</v>
      </c>
      <c r="L104" s="239">
        <v>21</v>
      </c>
      <c r="M104" s="239">
        <f>G104*(1+L104/100)</f>
        <v>0</v>
      </c>
      <c r="N104" s="237">
        <v>0</v>
      </c>
      <c r="O104" s="237">
        <f>ROUND(E104*N104,2)</f>
        <v>0</v>
      </c>
      <c r="P104" s="237">
        <v>0</v>
      </c>
      <c r="Q104" s="237">
        <f>ROUND(E104*P104,2)</f>
        <v>0</v>
      </c>
      <c r="R104" s="239" t="s">
        <v>280</v>
      </c>
      <c r="S104" s="239" t="s">
        <v>139</v>
      </c>
      <c r="T104" s="240" t="s">
        <v>139</v>
      </c>
      <c r="U104" s="223">
        <v>0.1</v>
      </c>
      <c r="V104" s="223">
        <f>ROUND(E104*U104,2)</f>
        <v>84.22</v>
      </c>
      <c r="W104" s="223"/>
      <c r="X104" s="223" t="s">
        <v>180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181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5">
      <c r="A105" s="220"/>
      <c r="B105" s="221"/>
      <c r="C105" s="246" t="s">
        <v>328</v>
      </c>
      <c r="D105" s="224"/>
      <c r="E105" s="225">
        <v>679.94</v>
      </c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173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5">
      <c r="A106" s="220"/>
      <c r="B106" s="221"/>
      <c r="C106" s="246" t="s">
        <v>329</v>
      </c>
      <c r="D106" s="224"/>
      <c r="E106" s="225">
        <v>162.30000000000001</v>
      </c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173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5">
      <c r="A107" s="234">
        <v>41</v>
      </c>
      <c r="B107" s="235" t="s">
        <v>330</v>
      </c>
      <c r="C107" s="244" t="s">
        <v>331</v>
      </c>
      <c r="D107" s="236" t="s">
        <v>155</v>
      </c>
      <c r="E107" s="237">
        <v>920.22799999999995</v>
      </c>
      <c r="F107" s="238"/>
      <c r="G107" s="239">
        <f>ROUND(E107*F107,2)</f>
        <v>0</v>
      </c>
      <c r="H107" s="238"/>
      <c r="I107" s="239">
        <f>ROUND(E107*H107,2)</f>
        <v>0</v>
      </c>
      <c r="J107" s="238"/>
      <c r="K107" s="239">
        <f>ROUND(E107*J107,2)</f>
        <v>0</v>
      </c>
      <c r="L107" s="239">
        <v>21</v>
      </c>
      <c r="M107" s="239">
        <f>G107*(1+L107/100)</f>
        <v>0</v>
      </c>
      <c r="N107" s="237">
        <v>3.0000000000000001E-5</v>
      </c>
      <c r="O107" s="237">
        <f>ROUND(E107*N107,2)</f>
        <v>0.03</v>
      </c>
      <c r="P107" s="237">
        <v>0</v>
      </c>
      <c r="Q107" s="237">
        <f>ROUND(E107*P107,2)</f>
        <v>0</v>
      </c>
      <c r="R107" s="239" t="s">
        <v>280</v>
      </c>
      <c r="S107" s="239" t="s">
        <v>139</v>
      </c>
      <c r="T107" s="240" t="s">
        <v>139</v>
      </c>
      <c r="U107" s="223">
        <v>0.12</v>
      </c>
      <c r="V107" s="223">
        <f>ROUND(E107*U107,2)</f>
        <v>110.43</v>
      </c>
      <c r="W107" s="223"/>
      <c r="X107" s="223" t="s">
        <v>180</v>
      </c>
      <c r="Y107" s="213"/>
      <c r="Z107" s="213"/>
      <c r="AA107" s="213"/>
      <c r="AB107" s="213"/>
      <c r="AC107" s="213"/>
      <c r="AD107" s="213"/>
      <c r="AE107" s="213"/>
      <c r="AF107" s="213"/>
      <c r="AG107" s="213" t="s">
        <v>181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5">
      <c r="A108" s="220"/>
      <c r="B108" s="221"/>
      <c r="C108" s="246" t="s">
        <v>332</v>
      </c>
      <c r="D108" s="224"/>
      <c r="E108" s="225">
        <v>679.94</v>
      </c>
      <c r="F108" s="223"/>
      <c r="G108" s="223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13"/>
      <c r="Z108" s="213"/>
      <c r="AA108" s="213"/>
      <c r="AB108" s="213"/>
      <c r="AC108" s="213"/>
      <c r="AD108" s="213"/>
      <c r="AE108" s="213"/>
      <c r="AF108" s="213"/>
      <c r="AG108" s="213" t="s">
        <v>173</v>
      </c>
      <c r="AH108" s="213">
        <v>0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ht="20.399999999999999" outlineLevel="1" x14ac:dyDescent="0.25">
      <c r="A109" s="220"/>
      <c r="B109" s="221"/>
      <c r="C109" s="246" t="s">
        <v>333</v>
      </c>
      <c r="D109" s="224"/>
      <c r="E109" s="225">
        <v>77.988</v>
      </c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13"/>
      <c r="Z109" s="213"/>
      <c r="AA109" s="213"/>
      <c r="AB109" s="213"/>
      <c r="AC109" s="213"/>
      <c r="AD109" s="213"/>
      <c r="AE109" s="213"/>
      <c r="AF109" s="213"/>
      <c r="AG109" s="213" t="s">
        <v>173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5">
      <c r="A110" s="220"/>
      <c r="B110" s="221"/>
      <c r="C110" s="246" t="s">
        <v>334</v>
      </c>
      <c r="D110" s="224"/>
      <c r="E110" s="225">
        <v>162.30000000000001</v>
      </c>
      <c r="F110" s="223"/>
      <c r="G110" s="223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13"/>
      <c r="Z110" s="213"/>
      <c r="AA110" s="213"/>
      <c r="AB110" s="213"/>
      <c r="AC110" s="213"/>
      <c r="AD110" s="213"/>
      <c r="AE110" s="213"/>
      <c r="AF110" s="213"/>
      <c r="AG110" s="213" t="s">
        <v>173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ht="20.399999999999999" outlineLevel="1" x14ac:dyDescent="0.25">
      <c r="A111" s="234">
        <v>42</v>
      </c>
      <c r="B111" s="235" t="s">
        <v>335</v>
      </c>
      <c r="C111" s="244" t="s">
        <v>336</v>
      </c>
      <c r="D111" s="236" t="s">
        <v>155</v>
      </c>
      <c r="E111" s="237">
        <v>77.988</v>
      </c>
      <c r="F111" s="238"/>
      <c r="G111" s="239">
        <f>ROUND(E111*F111,2)</f>
        <v>0</v>
      </c>
      <c r="H111" s="238"/>
      <c r="I111" s="239">
        <f>ROUND(E111*H111,2)</f>
        <v>0</v>
      </c>
      <c r="J111" s="238"/>
      <c r="K111" s="239">
        <f>ROUND(E111*J111,2)</f>
        <v>0</v>
      </c>
      <c r="L111" s="239">
        <v>21</v>
      </c>
      <c r="M111" s="239">
        <f>G111*(1+L111/100)</f>
        <v>0</v>
      </c>
      <c r="N111" s="237">
        <v>0</v>
      </c>
      <c r="O111" s="237">
        <f>ROUND(E111*N111,2)</f>
        <v>0</v>
      </c>
      <c r="P111" s="237">
        <v>0</v>
      </c>
      <c r="Q111" s="237">
        <f>ROUND(E111*P111,2)</f>
        <v>0</v>
      </c>
      <c r="R111" s="239" t="s">
        <v>280</v>
      </c>
      <c r="S111" s="239" t="s">
        <v>139</v>
      </c>
      <c r="T111" s="240" t="s">
        <v>139</v>
      </c>
      <c r="U111" s="223">
        <v>0.01</v>
      </c>
      <c r="V111" s="223">
        <f>ROUND(E111*U111,2)</f>
        <v>0.78</v>
      </c>
      <c r="W111" s="223"/>
      <c r="X111" s="223" t="s">
        <v>180</v>
      </c>
      <c r="Y111" s="213"/>
      <c r="Z111" s="213"/>
      <c r="AA111" s="213"/>
      <c r="AB111" s="213"/>
      <c r="AC111" s="213"/>
      <c r="AD111" s="213"/>
      <c r="AE111" s="213"/>
      <c r="AF111" s="213"/>
      <c r="AG111" s="213" t="s">
        <v>181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ht="20.399999999999999" outlineLevel="1" x14ac:dyDescent="0.25">
      <c r="A112" s="220"/>
      <c r="B112" s="221"/>
      <c r="C112" s="246" t="s">
        <v>333</v>
      </c>
      <c r="D112" s="224"/>
      <c r="E112" s="225">
        <v>77.988</v>
      </c>
      <c r="F112" s="223"/>
      <c r="G112" s="223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13"/>
      <c r="Z112" s="213"/>
      <c r="AA112" s="213"/>
      <c r="AB112" s="213"/>
      <c r="AC112" s="213"/>
      <c r="AD112" s="213"/>
      <c r="AE112" s="213"/>
      <c r="AF112" s="213"/>
      <c r="AG112" s="213" t="s">
        <v>173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ht="20.399999999999999" outlineLevel="1" x14ac:dyDescent="0.25">
      <c r="A113" s="234">
        <v>43</v>
      </c>
      <c r="B113" s="235" t="s">
        <v>337</v>
      </c>
      <c r="C113" s="244" t="s">
        <v>338</v>
      </c>
      <c r="D113" s="236" t="s">
        <v>155</v>
      </c>
      <c r="E113" s="237">
        <v>57.467750000000002</v>
      </c>
      <c r="F113" s="238"/>
      <c r="G113" s="239">
        <f>ROUND(E113*F113,2)</f>
        <v>0</v>
      </c>
      <c r="H113" s="238"/>
      <c r="I113" s="239">
        <f>ROUND(E113*H113,2)</f>
        <v>0</v>
      </c>
      <c r="J113" s="238"/>
      <c r="K113" s="239">
        <f>ROUND(E113*J113,2)</f>
        <v>0</v>
      </c>
      <c r="L113" s="239">
        <v>21</v>
      </c>
      <c r="M113" s="239">
        <f>G113*(1+L113/100)</f>
        <v>0</v>
      </c>
      <c r="N113" s="237">
        <v>3.5E-4</v>
      </c>
      <c r="O113" s="237">
        <f>ROUND(E113*N113,2)</f>
        <v>0.02</v>
      </c>
      <c r="P113" s="237">
        <v>0</v>
      </c>
      <c r="Q113" s="237">
        <f>ROUND(E113*P113,2)</f>
        <v>0</v>
      </c>
      <c r="R113" s="239" t="s">
        <v>280</v>
      </c>
      <c r="S113" s="239" t="s">
        <v>139</v>
      </c>
      <c r="T113" s="240" t="s">
        <v>139</v>
      </c>
      <c r="U113" s="223">
        <v>3.5999999999999997E-2</v>
      </c>
      <c r="V113" s="223">
        <f>ROUND(E113*U113,2)</f>
        <v>2.0699999999999998</v>
      </c>
      <c r="W113" s="223"/>
      <c r="X113" s="223" t="s">
        <v>180</v>
      </c>
      <c r="Y113" s="213"/>
      <c r="Z113" s="213"/>
      <c r="AA113" s="213"/>
      <c r="AB113" s="213"/>
      <c r="AC113" s="213"/>
      <c r="AD113" s="213"/>
      <c r="AE113" s="213"/>
      <c r="AF113" s="213"/>
      <c r="AG113" s="213" t="s">
        <v>181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5">
      <c r="A114" s="220"/>
      <c r="B114" s="221"/>
      <c r="C114" s="261" t="s">
        <v>339</v>
      </c>
      <c r="D114" s="252"/>
      <c r="E114" s="252"/>
      <c r="F114" s="252"/>
      <c r="G114" s="252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183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5">
      <c r="A115" s="220"/>
      <c r="B115" s="221"/>
      <c r="C115" s="246" t="s">
        <v>224</v>
      </c>
      <c r="D115" s="224"/>
      <c r="E115" s="225">
        <v>37.261000000000003</v>
      </c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13"/>
      <c r="Z115" s="213"/>
      <c r="AA115" s="213"/>
      <c r="AB115" s="213"/>
      <c r="AC115" s="213"/>
      <c r="AD115" s="213"/>
      <c r="AE115" s="213"/>
      <c r="AF115" s="213"/>
      <c r="AG115" s="213" t="s">
        <v>173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5">
      <c r="A116" s="220"/>
      <c r="B116" s="221"/>
      <c r="C116" s="246" t="s">
        <v>225</v>
      </c>
      <c r="D116" s="224"/>
      <c r="E116" s="225">
        <v>16.986000000000001</v>
      </c>
      <c r="F116" s="223"/>
      <c r="G116" s="223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13"/>
      <c r="Z116" s="213"/>
      <c r="AA116" s="213"/>
      <c r="AB116" s="213"/>
      <c r="AC116" s="213"/>
      <c r="AD116" s="213"/>
      <c r="AE116" s="213"/>
      <c r="AF116" s="213"/>
      <c r="AG116" s="213" t="s">
        <v>173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5">
      <c r="A117" s="220"/>
      <c r="B117" s="221"/>
      <c r="C117" s="246" t="s">
        <v>226</v>
      </c>
      <c r="D117" s="224"/>
      <c r="E117" s="225">
        <v>3.2207499999999998</v>
      </c>
      <c r="F117" s="223"/>
      <c r="G117" s="223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13"/>
      <c r="Z117" s="213"/>
      <c r="AA117" s="213"/>
      <c r="AB117" s="213"/>
      <c r="AC117" s="213"/>
      <c r="AD117" s="213"/>
      <c r="AE117" s="213"/>
      <c r="AF117" s="213"/>
      <c r="AG117" s="213" t="s">
        <v>173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5">
      <c r="A118" s="234">
        <v>44</v>
      </c>
      <c r="B118" s="235" t="s">
        <v>340</v>
      </c>
      <c r="C118" s="244" t="s">
        <v>341</v>
      </c>
      <c r="D118" s="236" t="s">
        <v>155</v>
      </c>
      <c r="E118" s="237">
        <v>70.417900000000003</v>
      </c>
      <c r="F118" s="238"/>
      <c r="G118" s="239">
        <f>ROUND(E118*F118,2)</f>
        <v>0</v>
      </c>
      <c r="H118" s="238"/>
      <c r="I118" s="239">
        <f>ROUND(E118*H118,2)</f>
        <v>0</v>
      </c>
      <c r="J118" s="238"/>
      <c r="K118" s="239">
        <f>ROUND(E118*J118,2)</f>
        <v>0</v>
      </c>
      <c r="L118" s="239">
        <v>21</v>
      </c>
      <c r="M118" s="239">
        <f>G118*(1+L118/100)</f>
        <v>0</v>
      </c>
      <c r="N118" s="237">
        <v>0</v>
      </c>
      <c r="O118" s="237">
        <f>ROUND(E118*N118,2)</f>
        <v>0</v>
      </c>
      <c r="P118" s="237">
        <v>0</v>
      </c>
      <c r="Q118" s="237">
        <f>ROUND(E118*P118,2)</f>
        <v>0</v>
      </c>
      <c r="R118" s="239" t="s">
        <v>280</v>
      </c>
      <c r="S118" s="239" t="s">
        <v>139</v>
      </c>
      <c r="T118" s="240" t="s">
        <v>139</v>
      </c>
      <c r="U118" s="223">
        <v>3.5999999999999997E-2</v>
      </c>
      <c r="V118" s="223">
        <f>ROUND(E118*U118,2)</f>
        <v>2.54</v>
      </c>
      <c r="W118" s="223"/>
      <c r="X118" s="223" t="s">
        <v>180</v>
      </c>
      <c r="Y118" s="213"/>
      <c r="Z118" s="213"/>
      <c r="AA118" s="213"/>
      <c r="AB118" s="213"/>
      <c r="AC118" s="213"/>
      <c r="AD118" s="213"/>
      <c r="AE118" s="213"/>
      <c r="AF118" s="213"/>
      <c r="AG118" s="213" t="s">
        <v>181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5">
      <c r="A119" s="220"/>
      <c r="B119" s="221"/>
      <c r="C119" s="261" t="s">
        <v>339</v>
      </c>
      <c r="D119" s="252"/>
      <c r="E119" s="252"/>
      <c r="F119" s="252"/>
      <c r="G119" s="252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183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5">
      <c r="A120" s="220"/>
      <c r="B120" s="221"/>
      <c r="C120" s="246" t="s">
        <v>342</v>
      </c>
      <c r="D120" s="224"/>
      <c r="E120" s="225">
        <v>31.827750000000002</v>
      </c>
      <c r="F120" s="223"/>
      <c r="G120" s="223"/>
      <c r="H120" s="223"/>
      <c r="I120" s="223"/>
      <c r="J120" s="223"/>
      <c r="K120" s="223"/>
      <c r="L120" s="223"/>
      <c r="M120" s="223"/>
      <c r="N120" s="222"/>
      <c r="O120" s="222"/>
      <c r="P120" s="222"/>
      <c r="Q120" s="222"/>
      <c r="R120" s="223"/>
      <c r="S120" s="223"/>
      <c r="T120" s="223"/>
      <c r="U120" s="223"/>
      <c r="V120" s="223"/>
      <c r="W120" s="223"/>
      <c r="X120" s="223"/>
      <c r="Y120" s="213"/>
      <c r="Z120" s="213"/>
      <c r="AA120" s="213"/>
      <c r="AB120" s="213"/>
      <c r="AC120" s="213"/>
      <c r="AD120" s="213"/>
      <c r="AE120" s="213"/>
      <c r="AF120" s="213"/>
      <c r="AG120" s="213" t="s">
        <v>173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5">
      <c r="A121" s="220"/>
      <c r="B121" s="221"/>
      <c r="C121" s="246" t="s">
        <v>343</v>
      </c>
      <c r="D121" s="224"/>
      <c r="E121" s="225">
        <v>38.590150000000001</v>
      </c>
      <c r="F121" s="223"/>
      <c r="G121" s="223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173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5">
      <c r="A122" s="234">
        <v>45</v>
      </c>
      <c r="B122" s="235" t="s">
        <v>344</v>
      </c>
      <c r="C122" s="244" t="s">
        <v>345</v>
      </c>
      <c r="D122" s="236" t="s">
        <v>155</v>
      </c>
      <c r="E122" s="237">
        <v>57.467750000000002</v>
      </c>
      <c r="F122" s="238"/>
      <c r="G122" s="239">
        <f>ROUND(E122*F122,2)</f>
        <v>0</v>
      </c>
      <c r="H122" s="238"/>
      <c r="I122" s="239">
        <f>ROUND(E122*H122,2)</f>
        <v>0</v>
      </c>
      <c r="J122" s="238"/>
      <c r="K122" s="239">
        <f>ROUND(E122*J122,2)</f>
        <v>0</v>
      </c>
      <c r="L122" s="239">
        <v>21</v>
      </c>
      <c r="M122" s="239">
        <f>G122*(1+L122/100)</f>
        <v>0</v>
      </c>
      <c r="N122" s="237">
        <v>4.2000000000000002E-4</v>
      </c>
      <c r="O122" s="237">
        <f>ROUND(E122*N122,2)</f>
        <v>0.02</v>
      </c>
      <c r="P122" s="237">
        <v>0</v>
      </c>
      <c r="Q122" s="237">
        <f>ROUND(E122*P122,2)</f>
        <v>0</v>
      </c>
      <c r="R122" s="239" t="s">
        <v>280</v>
      </c>
      <c r="S122" s="239" t="s">
        <v>139</v>
      </c>
      <c r="T122" s="240" t="s">
        <v>139</v>
      </c>
      <c r="U122" s="223">
        <v>0.28999999999999998</v>
      </c>
      <c r="V122" s="223">
        <f>ROUND(E122*U122,2)</f>
        <v>16.670000000000002</v>
      </c>
      <c r="W122" s="223"/>
      <c r="X122" s="223" t="s">
        <v>180</v>
      </c>
      <c r="Y122" s="213"/>
      <c r="Z122" s="213"/>
      <c r="AA122" s="213"/>
      <c r="AB122" s="213"/>
      <c r="AC122" s="213"/>
      <c r="AD122" s="213"/>
      <c r="AE122" s="213"/>
      <c r="AF122" s="213"/>
      <c r="AG122" s="213" t="s">
        <v>181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5">
      <c r="A123" s="220"/>
      <c r="B123" s="221"/>
      <c r="C123" s="261" t="s">
        <v>339</v>
      </c>
      <c r="D123" s="252"/>
      <c r="E123" s="252"/>
      <c r="F123" s="252"/>
      <c r="G123" s="252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13"/>
      <c r="Z123" s="213"/>
      <c r="AA123" s="213"/>
      <c r="AB123" s="213"/>
      <c r="AC123" s="213"/>
      <c r="AD123" s="213"/>
      <c r="AE123" s="213"/>
      <c r="AF123" s="213"/>
      <c r="AG123" s="213" t="s">
        <v>183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5">
      <c r="A124" s="220"/>
      <c r="B124" s="221"/>
      <c r="C124" s="246" t="s">
        <v>224</v>
      </c>
      <c r="D124" s="224"/>
      <c r="E124" s="225">
        <v>37.261000000000003</v>
      </c>
      <c r="F124" s="223"/>
      <c r="G124" s="22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13"/>
      <c r="Z124" s="213"/>
      <c r="AA124" s="213"/>
      <c r="AB124" s="213"/>
      <c r="AC124" s="213"/>
      <c r="AD124" s="213"/>
      <c r="AE124" s="213"/>
      <c r="AF124" s="213"/>
      <c r="AG124" s="213" t="s">
        <v>173</v>
      </c>
      <c r="AH124" s="213">
        <v>0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5">
      <c r="A125" s="220"/>
      <c r="B125" s="221"/>
      <c r="C125" s="246" t="s">
        <v>225</v>
      </c>
      <c r="D125" s="224"/>
      <c r="E125" s="225">
        <v>16.986000000000001</v>
      </c>
      <c r="F125" s="223"/>
      <c r="G125" s="223"/>
      <c r="H125" s="223"/>
      <c r="I125" s="223"/>
      <c r="J125" s="223"/>
      <c r="K125" s="223"/>
      <c r="L125" s="223"/>
      <c r="M125" s="223"/>
      <c r="N125" s="222"/>
      <c r="O125" s="222"/>
      <c r="P125" s="222"/>
      <c r="Q125" s="222"/>
      <c r="R125" s="223"/>
      <c r="S125" s="223"/>
      <c r="T125" s="223"/>
      <c r="U125" s="223"/>
      <c r="V125" s="223"/>
      <c r="W125" s="223"/>
      <c r="X125" s="223"/>
      <c r="Y125" s="213"/>
      <c r="Z125" s="213"/>
      <c r="AA125" s="213"/>
      <c r="AB125" s="213"/>
      <c r="AC125" s="213"/>
      <c r="AD125" s="213"/>
      <c r="AE125" s="213"/>
      <c r="AF125" s="213"/>
      <c r="AG125" s="213" t="s">
        <v>173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5">
      <c r="A126" s="220"/>
      <c r="B126" s="221"/>
      <c r="C126" s="246" t="s">
        <v>226</v>
      </c>
      <c r="D126" s="224"/>
      <c r="E126" s="225">
        <v>3.2207499999999998</v>
      </c>
      <c r="F126" s="223"/>
      <c r="G126" s="223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13"/>
      <c r="Z126" s="213"/>
      <c r="AA126" s="213"/>
      <c r="AB126" s="213"/>
      <c r="AC126" s="213"/>
      <c r="AD126" s="213"/>
      <c r="AE126" s="213"/>
      <c r="AF126" s="213"/>
      <c r="AG126" s="213" t="s">
        <v>173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5">
      <c r="A127" s="234">
        <v>46</v>
      </c>
      <c r="B127" s="235" t="s">
        <v>346</v>
      </c>
      <c r="C127" s="244" t="s">
        <v>347</v>
      </c>
      <c r="D127" s="236" t="s">
        <v>155</v>
      </c>
      <c r="E127" s="237">
        <v>715.9</v>
      </c>
      <c r="F127" s="238"/>
      <c r="G127" s="239">
        <f>ROUND(E127*F127,2)</f>
        <v>0</v>
      </c>
      <c r="H127" s="238"/>
      <c r="I127" s="239">
        <f>ROUND(E127*H127,2)</f>
        <v>0</v>
      </c>
      <c r="J127" s="238"/>
      <c r="K127" s="239">
        <f>ROUND(E127*J127,2)</f>
        <v>0</v>
      </c>
      <c r="L127" s="239">
        <v>21</v>
      </c>
      <c r="M127" s="239">
        <f>G127*(1+L127/100)</f>
        <v>0</v>
      </c>
      <c r="N127" s="237">
        <v>0</v>
      </c>
      <c r="O127" s="237">
        <f>ROUND(E127*N127,2)</f>
        <v>0</v>
      </c>
      <c r="P127" s="237">
        <v>0</v>
      </c>
      <c r="Q127" s="237">
        <f>ROUND(E127*P127,2)</f>
        <v>0</v>
      </c>
      <c r="R127" s="239"/>
      <c r="S127" s="239" t="s">
        <v>139</v>
      </c>
      <c r="T127" s="240" t="s">
        <v>140</v>
      </c>
      <c r="U127" s="223">
        <v>0</v>
      </c>
      <c r="V127" s="223">
        <f>ROUND(E127*U127,2)</f>
        <v>0</v>
      </c>
      <c r="W127" s="223"/>
      <c r="X127" s="223" t="s">
        <v>180</v>
      </c>
      <c r="Y127" s="213"/>
      <c r="Z127" s="213"/>
      <c r="AA127" s="213"/>
      <c r="AB127" s="213"/>
      <c r="AC127" s="213"/>
      <c r="AD127" s="213"/>
      <c r="AE127" s="213"/>
      <c r="AF127" s="213"/>
      <c r="AG127" s="213" t="s">
        <v>188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5">
      <c r="A128" s="220"/>
      <c r="B128" s="221"/>
      <c r="C128" s="246" t="s">
        <v>348</v>
      </c>
      <c r="D128" s="224"/>
      <c r="E128" s="225">
        <v>595.20000000000005</v>
      </c>
      <c r="F128" s="223"/>
      <c r="G128" s="223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13"/>
      <c r="Z128" s="213"/>
      <c r="AA128" s="213"/>
      <c r="AB128" s="213"/>
      <c r="AC128" s="213"/>
      <c r="AD128" s="213"/>
      <c r="AE128" s="213"/>
      <c r="AF128" s="213"/>
      <c r="AG128" s="213" t="s">
        <v>173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5">
      <c r="A129" s="220"/>
      <c r="B129" s="221"/>
      <c r="C129" s="246" t="s">
        <v>349</v>
      </c>
      <c r="D129" s="224"/>
      <c r="E129" s="225">
        <v>120.7</v>
      </c>
      <c r="F129" s="223"/>
      <c r="G129" s="223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13"/>
      <c r="Z129" s="213"/>
      <c r="AA129" s="213"/>
      <c r="AB129" s="213"/>
      <c r="AC129" s="213"/>
      <c r="AD129" s="213"/>
      <c r="AE129" s="213"/>
      <c r="AF129" s="213"/>
      <c r="AG129" s="213" t="s">
        <v>173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5">
      <c r="A130" s="253">
        <v>47</v>
      </c>
      <c r="B130" s="254" t="s">
        <v>350</v>
      </c>
      <c r="C130" s="262" t="s">
        <v>351</v>
      </c>
      <c r="D130" s="255" t="s">
        <v>352</v>
      </c>
      <c r="E130" s="256">
        <v>2</v>
      </c>
      <c r="F130" s="257"/>
      <c r="G130" s="258">
        <f>ROUND(E130*F130,2)</f>
        <v>0</v>
      </c>
      <c r="H130" s="257"/>
      <c r="I130" s="258">
        <f>ROUND(E130*H130,2)</f>
        <v>0</v>
      </c>
      <c r="J130" s="257"/>
      <c r="K130" s="258">
        <f>ROUND(E130*J130,2)</f>
        <v>0</v>
      </c>
      <c r="L130" s="258">
        <v>21</v>
      </c>
      <c r="M130" s="258">
        <f>G130*(1+L130/100)</f>
        <v>0</v>
      </c>
      <c r="N130" s="256">
        <v>0</v>
      </c>
      <c r="O130" s="256">
        <f>ROUND(E130*N130,2)</f>
        <v>0</v>
      </c>
      <c r="P130" s="256">
        <v>0</v>
      </c>
      <c r="Q130" s="256">
        <f>ROUND(E130*P130,2)</f>
        <v>0</v>
      </c>
      <c r="R130" s="258"/>
      <c r="S130" s="258" t="s">
        <v>156</v>
      </c>
      <c r="T130" s="259" t="s">
        <v>140</v>
      </c>
      <c r="U130" s="223">
        <v>0</v>
      </c>
      <c r="V130" s="223">
        <f>ROUND(E130*U130,2)</f>
        <v>0</v>
      </c>
      <c r="W130" s="223"/>
      <c r="X130" s="223" t="s">
        <v>157</v>
      </c>
      <c r="Y130" s="213"/>
      <c r="Z130" s="213"/>
      <c r="AA130" s="213"/>
      <c r="AB130" s="213"/>
      <c r="AC130" s="213"/>
      <c r="AD130" s="213"/>
      <c r="AE130" s="213"/>
      <c r="AF130" s="213"/>
      <c r="AG130" s="213" t="s">
        <v>158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ht="20.399999999999999" outlineLevel="1" x14ac:dyDescent="0.25">
      <c r="A131" s="234">
        <v>48</v>
      </c>
      <c r="B131" s="235" t="s">
        <v>353</v>
      </c>
      <c r="C131" s="244" t="s">
        <v>354</v>
      </c>
      <c r="D131" s="236" t="s">
        <v>155</v>
      </c>
      <c r="E131" s="237">
        <v>750.35789999999997</v>
      </c>
      <c r="F131" s="238"/>
      <c r="G131" s="239">
        <f>ROUND(E131*F131,2)</f>
        <v>0</v>
      </c>
      <c r="H131" s="238"/>
      <c r="I131" s="239">
        <f>ROUND(E131*H131,2)</f>
        <v>0</v>
      </c>
      <c r="J131" s="238"/>
      <c r="K131" s="239">
        <f>ROUND(E131*J131,2)</f>
        <v>0</v>
      </c>
      <c r="L131" s="239">
        <v>21</v>
      </c>
      <c r="M131" s="239">
        <f>G131*(1+L131/100)</f>
        <v>0</v>
      </c>
      <c r="N131" s="237">
        <v>3.0599999999999998E-3</v>
      </c>
      <c r="O131" s="237">
        <f>ROUND(E131*N131,2)</f>
        <v>2.2999999999999998</v>
      </c>
      <c r="P131" s="237">
        <v>0</v>
      </c>
      <c r="Q131" s="237">
        <f>ROUND(E131*P131,2)</f>
        <v>0</v>
      </c>
      <c r="R131" s="239"/>
      <c r="S131" s="239" t="s">
        <v>156</v>
      </c>
      <c r="T131" s="240" t="s">
        <v>140</v>
      </c>
      <c r="U131" s="223">
        <v>0</v>
      </c>
      <c r="V131" s="223">
        <f>ROUND(E131*U131,2)</f>
        <v>0</v>
      </c>
      <c r="W131" s="223"/>
      <c r="X131" s="223" t="s">
        <v>157</v>
      </c>
      <c r="Y131" s="213"/>
      <c r="Z131" s="213"/>
      <c r="AA131" s="213"/>
      <c r="AB131" s="213"/>
      <c r="AC131" s="213"/>
      <c r="AD131" s="213"/>
      <c r="AE131" s="213"/>
      <c r="AF131" s="213"/>
      <c r="AG131" s="213" t="s">
        <v>158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5">
      <c r="A132" s="220"/>
      <c r="B132" s="221"/>
      <c r="C132" s="246" t="s">
        <v>355</v>
      </c>
      <c r="D132" s="224"/>
      <c r="E132" s="225">
        <v>711.76774999999998</v>
      </c>
      <c r="F132" s="223"/>
      <c r="G132" s="223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13"/>
      <c r="Z132" s="213"/>
      <c r="AA132" s="213"/>
      <c r="AB132" s="213"/>
      <c r="AC132" s="213"/>
      <c r="AD132" s="213"/>
      <c r="AE132" s="213"/>
      <c r="AF132" s="213"/>
      <c r="AG132" s="213" t="s">
        <v>173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5">
      <c r="A133" s="220"/>
      <c r="B133" s="221"/>
      <c r="C133" s="246" t="s">
        <v>356</v>
      </c>
      <c r="D133" s="224"/>
      <c r="E133" s="225">
        <v>38.590150000000001</v>
      </c>
      <c r="F133" s="223"/>
      <c r="G133" s="223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13"/>
      <c r="Z133" s="213"/>
      <c r="AA133" s="213"/>
      <c r="AB133" s="213"/>
      <c r="AC133" s="213"/>
      <c r="AD133" s="213"/>
      <c r="AE133" s="213"/>
      <c r="AF133" s="213"/>
      <c r="AG133" s="213" t="s">
        <v>173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ht="20.399999999999999" outlineLevel="1" x14ac:dyDescent="0.25">
      <c r="A134" s="234">
        <v>49</v>
      </c>
      <c r="B134" s="235" t="s">
        <v>357</v>
      </c>
      <c r="C134" s="244" t="s">
        <v>358</v>
      </c>
      <c r="D134" s="236" t="s">
        <v>155</v>
      </c>
      <c r="E134" s="237">
        <v>850.89229999999998</v>
      </c>
      <c r="F134" s="238"/>
      <c r="G134" s="239">
        <f>ROUND(E134*F134,2)</f>
        <v>0</v>
      </c>
      <c r="H134" s="238"/>
      <c r="I134" s="239">
        <f>ROUND(E134*H134,2)</f>
        <v>0</v>
      </c>
      <c r="J134" s="238"/>
      <c r="K134" s="239">
        <f>ROUND(E134*J134,2)</f>
        <v>0</v>
      </c>
      <c r="L134" s="239">
        <v>21</v>
      </c>
      <c r="M134" s="239">
        <f>G134*(1+L134/100)</f>
        <v>0</v>
      </c>
      <c r="N134" s="237">
        <v>4.4999999999999997E-3</v>
      </c>
      <c r="O134" s="237">
        <f>ROUND(E134*N134,2)</f>
        <v>3.83</v>
      </c>
      <c r="P134" s="237">
        <v>0</v>
      </c>
      <c r="Q134" s="237">
        <f>ROUND(E134*P134,2)</f>
        <v>0</v>
      </c>
      <c r="R134" s="239" t="s">
        <v>202</v>
      </c>
      <c r="S134" s="239" t="s">
        <v>139</v>
      </c>
      <c r="T134" s="240" t="s">
        <v>139</v>
      </c>
      <c r="U134" s="223">
        <v>0</v>
      </c>
      <c r="V134" s="223">
        <f>ROUND(E134*U134,2)</f>
        <v>0</v>
      </c>
      <c r="W134" s="223"/>
      <c r="X134" s="223" t="s">
        <v>203</v>
      </c>
      <c r="Y134" s="213"/>
      <c r="Z134" s="213"/>
      <c r="AA134" s="213"/>
      <c r="AB134" s="213"/>
      <c r="AC134" s="213"/>
      <c r="AD134" s="213"/>
      <c r="AE134" s="213"/>
      <c r="AF134" s="213"/>
      <c r="AG134" s="213" t="s">
        <v>204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5">
      <c r="A135" s="220"/>
      <c r="B135" s="221"/>
      <c r="C135" s="246" t="s">
        <v>359</v>
      </c>
      <c r="D135" s="224"/>
      <c r="E135" s="225">
        <v>781.93100000000004</v>
      </c>
      <c r="F135" s="223"/>
      <c r="G135" s="223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13"/>
      <c r="Z135" s="213"/>
      <c r="AA135" s="213"/>
      <c r="AB135" s="213"/>
      <c r="AC135" s="213"/>
      <c r="AD135" s="213"/>
      <c r="AE135" s="213"/>
      <c r="AF135" s="213"/>
      <c r="AG135" s="213" t="s">
        <v>173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5">
      <c r="A136" s="220"/>
      <c r="B136" s="221"/>
      <c r="C136" s="264" t="s">
        <v>360</v>
      </c>
      <c r="D136" s="250"/>
      <c r="E136" s="251"/>
      <c r="F136" s="223"/>
      <c r="G136" s="223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13"/>
      <c r="Z136" s="213"/>
      <c r="AA136" s="213"/>
      <c r="AB136" s="213"/>
      <c r="AC136" s="213"/>
      <c r="AD136" s="213"/>
      <c r="AE136" s="213"/>
      <c r="AF136" s="213"/>
      <c r="AG136" s="213" t="s">
        <v>173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5">
      <c r="A137" s="220"/>
      <c r="B137" s="221"/>
      <c r="C137" s="265" t="s">
        <v>361</v>
      </c>
      <c r="D137" s="250"/>
      <c r="E137" s="251">
        <v>37.261000000000003</v>
      </c>
      <c r="F137" s="223"/>
      <c r="G137" s="223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13"/>
      <c r="Z137" s="213"/>
      <c r="AA137" s="213"/>
      <c r="AB137" s="213"/>
      <c r="AC137" s="213"/>
      <c r="AD137" s="213"/>
      <c r="AE137" s="213"/>
      <c r="AF137" s="213"/>
      <c r="AG137" s="213" t="s">
        <v>173</v>
      </c>
      <c r="AH137" s="213">
        <v>2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5">
      <c r="A138" s="220"/>
      <c r="B138" s="221"/>
      <c r="C138" s="265" t="s">
        <v>362</v>
      </c>
      <c r="D138" s="250"/>
      <c r="E138" s="251">
        <v>16.986000000000001</v>
      </c>
      <c r="F138" s="223"/>
      <c r="G138" s="223"/>
      <c r="H138" s="223"/>
      <c r="I138" s="223"/>
      <c r="J138" s="223"/>
      <c r="K138" s="223"/>
      <c r="L138" s="223"/>
      <c r="M138" s="223"/>
      <c r="N138" s="222"/>
      <c r="O138" s="222"/>
      <c r="P138" s="222"/>
      <c r="Q138" s="222"/>
      <c r="R138" s="223"/>
      <c r="S138" s="223"/>
      <c r="T138" s="223"/>
      <c r="U138" s="223"/>
      <c r="V138" s="223"/>
      <c r="W138" s="223"/>
      <c r="X138" s="223"/>
      <c r="Y138" s="213"/>
      <c r="Z138" s="213"/>
      <c r="AA138" s="213"/>
      <c r="AB138" s="213"/>
      <c r="AC138" s="213"/>
      <c r="AD138" s="213"/>
      <c r="AE138" s="213"/>
      <c r="AF138" s="213"/>
      <c r="AG138" s="213" t="s">
        <v>173</v>
      </c>
      <c r="AH138" s="213">
        <v>2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5">
      <c r="A139" s="220"/>
      <c r="B139" s="221"/>
      <c r="C139" s="265" t="s">
        <v>363</v>
      </c>
      <c r="D139" s="250"/>
      <c r="E139" s="251">
        <v>3.2207499999999998</v>
      </c>
      <c r="F139" s="223"/>
      <c r="G139" s="22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13"/>
      <c r="Z139" s="213"/>
      <c r="AA139" s="213"/>
      <c r="AB139" s="213"/>
      <c r="AC139" s="213"/>
      <c r="AD139" s="213"/>
      <c r="AE139" s="213"/>
      <c r="AF139" s="213"/>
      <c r="AG139" s="213" t="s">
        <v>173</v>
      </c>
      <c r="AH139" s="213">
        <v>2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5">
      <c r="A140" s="220"/>
      <c r="B140" s="221"/>
      <c r="C140" s="264" t="s">
        <v>364</v>
      </c>
      <c r="D140" s="250"/>
      <c r="E140" s="251"/>
      <c r="F140" s="223"/>
      <c r="G140" s="223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13"/>
      <c r="Z140" s="213"/>
      <c r="AA140" s="213"/>
      <c r="AB140" s="213"/>
      <c r="AC140" s="213"/>
      <c r="AD140" s="213"/>
      <c r="AE140" s="213"/>
      <c r="AF140" s="213"/>
      <c r="AG140" s="213" t="s">
        <v>173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5">
      <c r="A141" s="220"/>
      <c r="B141" s="221"/>
      <c r="C141" s="246" t="s">
        <v>365</v>
      </c>
      <c r="D141" s="224"/>
      <c r="E141" s="225">
        <v>68.961299999999994</v>
      </c>
      <c r="F141" s="223"/>
      <c r="G141" s="223"/>
      <c r="H141" s="223"/>
      <c r="I141" s="223"/>
      <c r="J141" s="223"/>
      <c r="K141" s="223"/>
      <c r="L141" s="223"/>
      <c r="M141" s="223"/>
      <c r="N141" s="222"/>
      <c r="O141" s="222"/>
      <c r="P141" s="222"/>
      <c r="Q141" s="222"/>
      <c r="R141" s="223"/>
      <c r="S141" s="223"/>
      <c r="T141" s="223"/>
      <c r="U141" s="223"/>
      <c r="V141" s="223"/>
      <c r="W141" s="223"/>
      <c r="X141" s="223"/>
      <c r="Y141" s="213"/>
      <c r="Z141" s="213"/>
      <c r="AA141" s="213"/>
      <c r="AB141" s="213"/>
      <c r="AC141" s="213"/>
      <c r="AD141" s="213"/>
      <c r="AE141" s="213"/>
      <c r="AF141" s="213"/>
      <c r="AG141" s="213" t="s">
        <v>173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ht="20.399999999999999" outlineLevel="1" x14ac:dyDescent="0.25">
      <c r="A142" s="234">
        <v>50</v>
      </c>
      <c r="B142" s="235" t="s">
        <v>366</v>
      </c>
      <c r="C142" s="244" t="s">
        <v>367</v>
      </c>
      <c r="D142" s="236" t="s">
        <v>155</v>
      </c>
      <c r="E142" s="237">
        <v>178.53</v>
      </c>
      <c r="F142" s="238"/>
      <c r="G142" s="239">
        <f>ROUND(E142*F142,2)</f>
        <v>0</v>
      </c>
      <c r="H142" s="238"/>
      <c r="I142" s="239">
        <f>ROUND(E142*H142,2)</f>
        <v>0</v>
      </c>
      <c r="J142" s="238"/>
      <c r="K142" s="239">
        <f>ROUND(E142*J142,2)</f>
        <v>0</v>
      </c>
      <c r="L142" s="239">
        <v>21</v>
      </c>
      <c r="M142" s="239">
        <f>G142*(1+L142/100)</f>
        <v>0</v>
      </c>
      <c r="N142" s="237">
        <v>8.9999999999999998E-4</v>
      </c>
      <c r="O142" s="237">
        <f>ROUND(E142*N142,2)</f>
        <v>0.16</v>
      </c>
      <c r="P142" s="237">
        <v>0</v>
      </c>
      <c r="Q142" s="237">
        <f>ROUND(E142*P142,2)</f>
        <v>0</v>
      </c>
      <c r="R142" s="239" t="s">
        <v>202</v>
      </c>
      <c r="S142" s="239" t="s">
        <v>139</v>
      </c>
      <c r="T142" s="240" t="s">
        <v>139</v>
      </c>
      <c r="U142" s="223">
        <v>0</v>
      </c>
      <c r="V142" s="223">
        <f>ROUND(E142*U142,2)</f>
        <v>0</v>
      </c>
      <c r="W142" s="223"/>
      <c r="X142" s="223" t="s">
        <v>203</v>
      </c>
      <c r="Y142" s="213"/>
      <c r="Z142" s="213"/>
      <c r="AA142" s="213"/>
      <c r="AB142" s="213"/>
      <c r="AC142" s="213"/>
      <c r="AD142" s="213"/>
      <c r="AE142" s="213"/>
      <c r="AF142" s="213"/>
      <c r="AG142" s="213" t="s">
        <v>204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5">
      <c r="A143" s="220"/>
      <c r="B143" s="221"/>
      <c r="C143" s="246" t="s">
        <v>368</v>
      </c>
      <c r="D143" s="224"/>
      <c r="E143" s="225">
        <v>178.53</v>
      </c>
      <c r="F143" s="223"/>
      <c r="G143" s="223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13"/>
      <c r="Z143" s="213"/>
      <c r="AA143" s="213"/>
      <c r="AB143" s="213"/>
      <c r="AC143" s="213"/>
      <c r="AD143" s="213"/>
      <c r="AE143" s="213"/>
      <c r="AF143" s="213"/>
      <c r="AG143" s="213" t="s">
        <v>173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ht="20.399999999999999" outlineLevel="1" x14ac:dyDescent="0.25">
      <c r="A144" s="234">
        <v>51</v>
      </c>
      <c r="B144" s="235" t="s">
        <v>369</v>
      </c>
      <c r="C144" s="244" t="s">
        <v>370</v>
      </c>
      <c r="D144" s="236" t="s">
        <v>155</v>
      </c>
      <c r="E144" s="237">
        <v>178.53</v>
      </c>
      <c r="F144" s="238"/>
      <c r="G144" s="239">
        <f>ROUND(E144*F144,2)</f>
        <v>0</v>
      </c>
      <c r="H144" s="238"/>
      <c r="I144" s="239">
        <f>ROUND(E144*H144,2)</f>
        <v>0</v>
      </c>
      <c r="J144" s="238"/>
      <c r="K144" s="239">
        <f>ROUND(E144*J144,2)</f>
        <v>0</v>
      </c>
      <c r="L144" s="239">
        <v>21</v>
      </c>
      <c r="M144" s="239">
        <f>G144*(1+L144/100)</f>
        <v>0</v>
      </c>
      <c r="N144" s="237">
        <v>2.0000000000000001E-4</v>
      </c>
      <c r="O144" s="237">
        <f>ROUND(E144*N144,2)</f>
        <v>0.04</v>
      </c>
      <c r="P144" s="237">
        <v>0</v>
      </c>
      <c r="Q144" s="237">
        <f>ROUND(E144*P144,2)</f>
        <v>0</v>
      </c>
      <c r="R144" s="239" t="s">
        <v>202</v>
      </c>
      <c r="S144" s="239" t="s">
        <v>139</v>
      </c>
      <c r="T144" s="240" t="s">
        <v>139</v>
      </c>
      <c r="U144" s="223">
        <v>0</v>
      </c>
      <c r="V144" s="223">
        <f>ROUND(E144*U144,2)</f>
        <v>0</v>
      </c>
      <c r="W144" s="223"/>
      <c r="X144" s="223" t="s">
        <v>203</v>
      </c>
      <c r="Y144" s="213"/>
      <c r="Z144" s="213"/>
      <c r="AA144" s="213"/>
      <c r="AB144" s="213"/>
      <c r="AC144" s="213"/>
      <c r="AD144" s="213"/>
      <c r="AE144" s="213"/>
      <c r="AF144" s="213"/>
      <c r="AG144" s="213" t="s">
        <v>204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5">
      <c r="A145" s="220"/>
      <c r="B145" s="221"/>
      <c r="C145" s="246" t="s">
        <v>371</v>
      </c>
      <c r="D145" s="224"/>
      <c r="E145" s="225">
        <v>178.53</v>
      </c>
      <c r="F145" s="223"/>
      <c r="G145" s="223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13"/>
      <c r="Z145" s="213"/>
      <c r="AA145" s="213"/>
      <c r="AB145" s="213"/>
      <c r="AC145" s="213"/>
      <c r="AD145" s="213"/>
      <c r="AE145" s="213"/>
      <c r="AF145" s="213"/>
      <c r="AG145" s="213" t="s">
        <v>173</v>
      </c>
      <c r="AH145" s="213">
        <v>0</v>
      </c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ht="20.399999999999999" outlineLevel="1" x14ac:dyDescent="0.25">
      <c r="A146" s="234">
        <v>52</v>
      </c>
      <c r="B146" s="235" t="s">
        <v>372</v>
      </c>
      <c r="C146" s="244" t="s">
        <v>373</v>
      </c>
      <c r="D146" s="236" t="s">
        <v>155</v>
      </c>
      <c r="E146" s="237">
        <v>791.39669000000004</v>
      </c>
      <c r="F146" s="238"/>
      <c r="G146" s="239">
        <f>ROUND(E146*F146,2)</f>
        <v>0</v>
      </c>
      <c r="H146" s="238"/>
      <c r="I146" s="239">
        <f>ROUND(E146*H146,2)</f>
        <v>0</v>
      </c>
      <c r="J146" s="238"/>
      <c r="K146" s="239">
        <f>ROUND(E146*J146,2)</f>
        <v>0</v>
      </c>
      <c r="L146" s="239">
        <v>21</v>
      </c>
      <c r="M146" s="239">
        <f>G146*(1+L146/100)</f>
        <v>0</v>
      </c>
      <c r="N146" s="237">
        <v>2.9999999999999997E-4</v>
      </c>
      <c r="O146" s="237">
        <f>ROUND(E146*N146,2)</f>
        <v>0.24</v>
      </c>
      <c r="P146" s="237">
        <v>0</v>
      </c>
      <c r="Q146" s="237">
        <f>ROUND(E146*P146,2)</f>
        <v>0</v>
      </c>
      <c r="R146" s="239" t="s">
        <v>202</v>
      </c>
      <c r="S146" s="239" t="s">
        <v>139</v>
      </c>
      <c r="T146" s="240" t="s">
        <v>139</v>
      </c>
      <c r="U146" s="223">
        <v>0</v>
      </c>
      <c r="V146" s="223">
        <f>ROUND(E146*U146,2)</f>
        <v>0</v>
      </c>
      <c r="W146" s="223"/>
      <c r="X146" s="223" t="s">
        <v>203</v>
      </c>
      <c r="Y146" s="213"/>
      <c r="Z146" s="213"/>
      <c r="AA146" s="213"/>
      <c r="AB146" s="213"/>
      <c r="AC146" s="213"/>
      <c r="AD146" s="213"/>
      <c r="AE146" s="213"/>
      <c r="AF146" s="213"/>
      <c r="AG146" s="213" t="s">
        <v>204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5">
      <c r="A147" s="220"/>
      <c r="B147" s="221"/>
      <c r="C147" s="246" t="s">
        <v>374</v>
      </c>
      <c r="D147" s="224"/>
      <c r="E147" s="225">
        <v>713.93700000000001</v>
      </c>
      <c r="F147" s="223"/>
      <c r="G147" s="223"/>
      <c r="H147" s="223"/>
      <c r="I147" s="223"/>
      <c r="J147" s="223"/>
      <c r="K147" s="223"/>
      <c r="L147" s="223"/>
      <c r="M147" s="223"/>
      <c r="N147" s="222"/>
      <c r="O147" s="222"/>
      <c r="P147" s="222"/>
      <c r="Q147" s="222"/>
      <c r="R147" s="223"/>
      <c r="S147" s="223"/>
      <c r="T147" s="223"/>
      <c r="U147" s="223"/>
      <c r="V147" s="223"/>
      <c r="W147" s="223"/>
      <c r="X147" s="223"/>
      <c r="Y147" s="213"/>
      <c r="Z147" s="213"/>
      <c r="AA147" s="213"/>
      <c r="AB147" s="213"/>
      <c r="AC147" s="213"/>
      <c r="AD147" s="213"/>
      <c r="AE147" s="213"/>
      <c r="AF147" s="213"/>
      <c r="AG147" s="213" t="s">
        <v>173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5">
      <c r="A148" s="220"/>
      <c r="B148" s="221"/>
      <c r="C148" s="264" t="s">
        <v>360</v>
      </c>
      <c r="D148" s="250"/>
      <c r="E148" s="251"/>
      <c r="F148" s="223"/>
      <c r="G148" s="223"/>
      <c r="H148" s="223"/>
      <c r="I148" s="223"/>
      <c r="J148" s="223"/>
      <c r="K148" s="223"/>
      <c r="L148" s="223"/>
      <c r="M148" s="223"/>
      <c r="N148" s="222"/>
      <c r="O148" s="222"/>
      <c r="P148" s="222"/>
      <c r="Q148" s="222"/>
      <c r="R148" s="223"/>
      <c r="S148" s="223"/>
      <c r="T148" s="223"/>
      <c r="U148" s="223"/>
      <c r="V148" s="223"/>
      <c r="W148" s="223"/>
      <c r="X148" s="223"/>
      <c r="Y148" s="213"/>
      <c r="Z148" s="213"/>
      <c r="AA148" s="213"/>
      <c r="AB148" s="213"/>
      <c r="AC148" s="213"/>
      <c r="AD148" s="213"/>
      <c r="AE148" s="213"/>
      <c r="AF148" s="213"/>
      <c r="AG148" s="213" t="s">
        <v>173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5">
      <c r="A149" s="220"/>
      <c r="B149" s="221"/>
      <c r="C149" s="265" t="s">
        <v>375</v>
      </c>
      <c r="D149" s="250"/>
      <c r="E149" s="251">
        <v>31.827750000000002</v>
      </c>
      <c r="F149" s="223"/>
      <c r="G149" s="223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13"/>
      <c r="Z149" s="213"/>
      <c r="AA149" s="213"/>
      <c r="AB149" s="213"/>
      <c r="AC149" s="213"/>
      <c r="AD149" s="213"/>
      <c r="AE149" s="213"/>
      <c r="AF149" s="213"/>
      <c r="AG149" s="213" t="s">
        <v>173</v>
      </c>
      <c r="AH149" s="213">
        <v>2</v>
      </c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5">
      <c r="A150" s="220"/>
      <c r="B150" s="221"/>
      <c r="C150" s="265" t="s">
        <v>376</v>
      </c>
      <c r="D150" s="250"/>
      <c r="E150" s="251">
        <v>38.590150000000001</v>
      </c>
      <c r="F150" s="223"/>
      <c r="G150" s="223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13"/>
      <c r="Z150" s="213"/>
      <c r="AA150" s="213"/>
      <c r="AB150" s="213"/>
      <c r="AC150" s="213"/>
      <c r="AD150" s="213"/>
      <c r="AE150" s="213"/>
      <c r="AF150" s="213"/>
      <c r="AG150" s="213" t="s">
        <v>173</v>
      </c>
      <c r="AH150" s="213">
        <v>2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5">
      <c r="A151" s="220"/>
      <c r="B151" s="221"/>
      <c r="C151" s="264" t="s">
        <v>364</v>
      </c>
      <c r="D151" s="250"/>
      <c r="E151" s="251"/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13"/>
      <c r="Z151" s="213"/>
      <c r="AA151" s="213"/>
      <c r="AB151" s="213"/>
      <c r="AC151" s="213"/>
      <c r="AD151" s="213"/>
      <c r="AE151" s="213"/>
      <c r="AF151" s="213"/>
      <c r="AG151" s="213" t="s">
        <v>173</v>
      </c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5">
      <c r="A152" s="220"/>
      <c r="B152" s="221"/>
      <c r="C152" s="246" t="s">
        <v>377</v>
      </c>
      <c r="D152" s="224"/>
      <c r="E152" s="225">
        <v>77.459689999999995</v>
      </c>
      <c r="F152" s="223"/>
      <c r="G152" s="223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13"/>
      <c r="Z152" s="213"/>
      <c r="AA152" s="213"/>
      <c r="AB152" s="213"/>
      <c r="AC152" s="213"/>
      <c r="AD152" s="213"/>
      <c r="AE152" s="213"/>
      <c r="AF152" s="213"/>
      <c r="AG152" s="213" t="s">
        <v>173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ht="20.399999999999999" outlineLevel="1" x14ac:dyDescent="0.25">
      <c r="A153" s="234">
        <v>53</v>
      </c>
      <c r="B153" s="235" t="s">
        <v>378</v>
      </c>
      <c r="C153" s="244" t="s">
        <v>379</v>
      </c>
      <c r="D153" s="236" t="s">
        <v>155</v>
      </c>
      <c r="E153" s="237">
        <v>795.82439999999997</v>
      </c>
      <c r="F153" s="238"/>
      <c r="G153" s="239">
        <f>ROUND(E153*F153,2)</f>
        <v>0</v>
      </c>
      <c r="H153" s="238"/>
      <c r="I153" s="239">
        <f>ROUND(E153*H153,2)</f>
        <v>0</v>
      </c>
      <c r="J153" s="238"/>
      <c r="K153" s="239">
        <f>ROUND(E153*J153,2)</f>
        <v>0</v>
      </c>
      <c r="L153" s="239">
        <v>21</v>
      </c>
      <c r="M153" s="239">
        <f>G153*(1+L153/100)</f>
        <v>0</v>
      </c>
      <c r="N153" s="237">
        <v>5.0000000000000001E-4</v>
      </c>
      <c r="O153" s="237">
        <f>ROUND(E153*N153,2)</f>
        <v>0.4</v>
      </c>
      <c r="P153" s="237">
        <v>0</v>
      </c>
      <c r="Q153" s="237">
        <f>ROUND(E153*P153,2)</f>
        <v>0</v>
      </c>
      <c r="R153" s="239" t="s">
        <v>202</v>
      </c>
      <c r="S153" s="239" t="s">
        <v>139</v>
      </c>
      <c r="T153" s="240" t="s">
        <v>139</v>
      </c>
      <c r="U153" s="223">
        <v>0</v>
      </c>
      <c r="V153" s="223">
        <f>ROUND(E153*U153,2)</f>
        <v>0</v>
      </c>
      <c r="W153" s="223"/>
      <c r="X153" s="223" t="s">
        <v>203</v>
      </c>
      <c r="Y153" s="213"/>
      <c r="Z153" s="213"/>
      <c r="AA153" s="213"/>
      <c r="AB153" s="213"/>
      <c r="AC153" s="213"/>
      <c r="AD153" s="213"/>
      <c r="AE153" s="213"/>
      <c r="AF153" s="213"/>
      <c r="AG153" s="213" t="s">
        <v>204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5">
      <c r="A154" s="220"/>
      <c r="B154" s="221"/>
      <c r="C154" s="264" t="s">
        <v>360</v>
      </c>
      <c r="D154" s="250"/>
      <c r="E154" s="251"/>
      <c r="F154" s="223"/>
      <c r="G154" s="223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13"/>
      <c r="Z154" s="213"/>
      <c r="AA154" s="213"/>
      <c r="AB154" s="213"/>
      <c r="AC154" s="213"/>
      <c r="AD154" s="213"/>
      <c r="AE154" s="213"/>
      <c r="AF154" s="213"/>
      <c r="AG154" s="213" t="s">
        <v>173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5">
      <c r="A155" s="220"/>
      <c r="B155" s="221"/>
      <c r="C155" s="265" t="s">
        <v>380</v>
      </c>
      <c r="D155" s="250"/>
      <c r="E155" s="251">
        <v>679.94</v>
      </c>
      <c r="F155" s="223"/>
      <c r="G155" s="223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13"/>
      <c r="Z155" s="213"/>
      <c r="AA155" s="213"/>
      <c r="AB155" s="213"/>
      <c r="AC155" s="213"/>
      <c r="AD155" s="213"/>
      <c r="AE155" s="213"/>
      <c r="AF155" s="213"/>
      <c r="AG155" s="213" t="s">
        <v>173</v>
      </c>
      <c r="AH155" s="213">
        <v>2</v>
      </c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ht="20.399999999999999" outlineLevel="1" x14ac:dyDescent="0.25">
      <c r="A156" s="220"/>
      <c r="B156" s="221"/>
      <c r="C156" s="265" t="s">
        <v>381</v>
      </c>
      <c r="D156" s="250"/>
      <c r="E156" s="251">
        <v>77.988</v>
      </c>
      <c r="F156" s="223"/>
      <c r="G156" s="223"/>
      <c r="H156" s="223"/>
      <c r="I156" s="223"/>
      <c r="J156" s="223"/>
      <c r="K156" s="223"/>
      <c r="L156" s="223"/>
      <c r="M156" s="223"/>
      <c r="N156" s="222"/>
      <c r="O156" s="222"/>
      <c r="P156" s="222"/>
      <c r="Q156" s="222"/>
      <c r="R156" s="223"/>
      <c r="S156" s="223"/>
      <c r="T156" s="223"/>
      <c r="U156" s="223"/>
      <c r="V156" s="223"/>
      <c r="W156" s="223"/>
      <c r="X156" s="223"/>
      <c r="Y156" s="213"/>
      <c r="Z156" s="213"/>
      <c r="AA156" s="213"/>
      <c r="AB156" s="213"/>
      <c r="AC156" s="213"/>
      <c r="AD156" s="213"/>
      <c r="AE156" s="213"/>
      <c r="AF156" s="213"/>
      <c r="AG156" s="213" t="s">
        <v>173</v>
      </c>
      <c r="AH156" s="213">
        <v>2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5">
      <c r="A157" s="220"/>
      <c r="B157" s="221"/>
      <c r="C157" s="264" t="s">
        <v>364</v>
      </c>
      <c r="D157" s="250"/>
      <c r="E157" s="251"/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13"/>
      <c r="Z157" s="213"/>
      <c r="AA157" s="213"/>
      <c r="AB157" s="213"/>
      <c r="AC157" s="213"/>
      <c r="AD157" s="213"/>
      <c r="AE157" s="213"/>
      <c r="AF157" s="213"/>
      <c r="AG157" s="213" t="s">
        <v>173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5">
      <c r="A158" s="220"/>
      <c r="B158" s="221"/>
      <c r="C158" s="246" t="s">
        <v>382</v>
      </c>
      <c r="D158" s="224"/>
      <c r="E158" s="225">
        <v>795.82439999999997</v>
      </c>
      <c r="F158" s="223"/>
      <c r="G158" s="223"/>
      <c r="H158" s="223"/>
      <c r="I158" s="223"/>
      <c r="J158" s="223"/>
      <c r="K158" s="223"/>
      <c r="L158" s="223"/>
      <c r="M158" s="223"/>
      <c r="N158" s="222"/>
      <c r="O158" s="222"/>
      <c r="P158" s="222"/>
      <c r="Q158" s="222"/>
      <c r="R158" s="223"/>
      <c r="S158" s="223"/>
      <c r="T158" s="223"/>
      <c r="U158" s="223"/>
      <c r="V158" s="223"/>
      <c r="W158" s="223"/>
      <c r="X158" s="223"/>
      <c r="Y158" s="213"/>
      <c r="Z158" s="213"/>
      <c r="AA158" s="213"/>
      <c r="AB158" s="213"/>
      <c r="AC158" s="213"/>
      <c r="AD158" s="213"/>
      <c r="AE158" s="213"/>
      <c r="AF158" s="213"/>
      <c r="AG158" s="213" t="s">
        <v>173</v>
      </c>
      <c r="AH158" s="213">
        <v>0</v>
      </c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ht="20.399999999999999" outlineLevel="1" x14ac:dyDescent="0.25">
      <c r="A159" s="234">
        <v>54</v>
      </c>
      <c r="B159" s="235" t="s">
        <v>383</v>
      </c>
      <c r="C159" s="244" t="s">
        <v>384</v>
      </c>
      <c r="D159" s="236" t="s">
        <v>155</v>
      </c>
      <c r="E159" s="237">
        <v>751.69500000000005</v>
      </c>
      <c r="F159" s="238"/>
      <c r="G159" s="239">
        <f>ROUND(E159*F159,2)</f>
        <v>0</v>
      </c>
      <c r="H159" s="238"/>
      <c r="I159" s="239">
        <f>ROUND(E159*H159,2)</f>
        <v>0</v>
      </c>
      <c r="J159" s="238"/>
      <c r="K159" s="239">
        <f>ROUND(E159*J159,2)</f>
        <v>0</v>
      </c>
      <c r="L159" s="239">
        <v>21</v>
      </c>
      <c r="M159" s="239">
        <f>G159*(1+L159/100)</f>
        <v>0</v>
      </c>
      <c r="N159" s="237">
        <v>3.0000000000000001E-3</v>
      </c>
      <c r="O159" s="237">
        <f>ROUND(E159*N159,2)</f>
        <v>2.2599999999999998</v>
      </c>
      <c r="P159" s="237">
        <v>0</v>
      </c>
      <c r="Q159" s="237">
        <f>ROUND(E159*P159,2)</f>
        <v>0</v>
      </c>
      <c r="R159" s="239"/>
      <c r="S159" s="239" t="s">
        <v>156</v>
      </c>
      <c r="T159" s="240" t="s">
        <v>140</v>
      </c>
      <c r="U159" s="223">
        <v>0</v>
      </c>
      <c r="V159" s="223">
        <f>ROUND(E159*U159,2)</f>
        <v>0</v>
      </c>
      <c r="W159" s="223"/>
      <c r="X159" s="223" t="s">
        <v>203</v>
      </c>
      <c r="Y159" s="213"/>
      <c r="Z159" s="213"/>
      <c r="AA159" s="213"/>
      <c r="AB159" s="213"/>
      <c r="AC159" s="213"/>
      <c r="AD159" s="213"/>
      <c r="AE159" s="213"/>
      <c r="AF159" s="213"/>
      <c r="AG159" s="213" t="s">
        <v>204</v>
      </c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5">
      <c r="A160" s="220"/>
      <c r="B160" s="221"/>
      <c r="C160" s="246" t="s">
        <v>385</v>
      </c>
      <c r="D160" s="224"/>
      <c r="E160" s="225">
        <v>751.69500000000005</v>
      </c>
      <c r="F160" s="223"/>
      <c r="G160" s="223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13"/>
      <c r="Z160" s="213"/>
      <c r="AA160" s="213"/>
      <c r="AB160" s="213"/>
      <c r="AC160" s="213"/>
      <c r="AD160" s="213"/>
      <c r="AE160" s="213"/>
      <c r="AF160" s="213"/>
      <c r="AG160" s="213" t="s">
        <v>173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5">
      <c r="A161" s="234">
        <v>55</v>
      </c>
      <c r="B161" s="235" t="s">
        <v>386</v>
      </c>
      <c r="C161" s="244" t="s">
        <v>387</v>
      </c>
      <c r="D161" s="236" t="s">
        <v>215</v>
      </c>
      <c r="E161" s="237">
        <v>7.4500299999999999</v>
      </c>
      <c r="F161" s="238"/>
      <c r="G161" s="239">
        <f>ROUND(E161*F161,2)</f>
        <v>0</v>
      </c>
      <c r="H161" s="238"/>
      <c r="I161" s="239">
        <f>ROUND(E161*H161,2)</f>
        <v>0</v>
      </c>
      <c r="J161" s="238"/>
      <c r="K161" s="239">
        <f>ROUND(E161*J161,2)</f>
        <v>0</v>
      </c>
      <c r="L161" s="239">
        <v>21</v>
      </c>
      <c r="M161" s="239">
        <f>G161*(1+L161/100)</f>
        <v>0</v>
      </c>
      <c r="N161" s="237">
        <v>0</v>
      </c>
      <c r="O161" s="237">
        <f>ROUND(E161*N161,2)</f>
        <v>0</v>
      </c>
      <c r="P161" s="237">
        <v>0</v>
      </c>
      <c r="Q161" s="237">
        <f>ROUND(E161*P161,2)</f>
        <v>0</v>
      </c>
      <c r="R161" s="239" t="s">
        <v>280</v>
      </c>
      <c r="S161" s="239" t="s">
        <v>139</v>
      </c>
      <c r="T161" s="240" t="s">
        <v>139</v>
      </c>
      <c r="U161" s="223">
        <v>2.048</v>
      </c>
      <c r="V161" s="223">
        <f>ROUND(E161*U161,2)</f>
        <v>15.26</v>
      </c>
      <c r="W161" s="223"/>
      <c r="X161" s="223" t="s">
        <v>216</v>
      </c>
      <c r="Y161" s="213"/>
      <c r="Z161" s="213"/>
      <c r="AA161" s="213"/>
      <c r="AB161" s="213"/>
      <c r="AC161" s="213"/>
      <c r="AD161" s="213"/>
      <c r="AE161" s="213"/>
      <c r="AF161" s="213"/>
      <c r="AG161" s="213" t="s">
        <v>217</v>
      </c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5">
      <c r="A162" s="220"/>
      <c r="B162" s="221"/>
      <c r="C162" s="261" t="s">
        <v>388</v>
      </c>
      <c r="D162" s="252"/>
      <c r="E162" s="252"/>
      <c r="F162" s="252"/>
      <c r="G162" s="252"/>
      <c r="H162" s="223"/>
      <c r="I162" s="223"/>
      <c r="J162" s="223"/>
      <c r="K162" s="223"/>
      <c r="L162" s="223"/>
      <c r="M162" s="223"/>
      <c r="N162" s="222"/>
      <c r="O162" s="222"/>
      <c r="P162" s="222"/>
      <c r="Q162" s="222"/>
      <c r="R162" s="223"/>
      <c r="S162" s="223"/>
      <c r="T162" s="223"/>
      <c r="U162" s="223"/>
      <c r="V162" s="223"/>
      <c r="W162" s="223"/>
      <c r="X162" s="223"/>
      <c r="Y162" s="213"/>
      <c r="Z162" s="213"/>
      <c r="AA162" s="213"/>
      <c r="AB162" s="213"/>
      <c r="AC162" s="213"/>
      <c r="AD162" s="213"/>
      <c r="AE162" s="213"/>
      <c r="AF162" s="213"/>
      <c r="AG162" s="213" t="s">
        <v>183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1" x14ac:dyDescent="0.25">
      <c r="A163" s="220"/>
      <c r="B163" s="221"/>
      <c r="C163" s="246" t="s">
        <v>218</v>
      </c>
      <c r="D163" s="224"/>
      <c r="E163" s="225"/>
      <c r="F163" s="223"/>
      <c r="G163" s="223"/>
      <c r="H163" s="223"/>
      <c r="I163" s="223"/>
      <c r="J163" s="223"/>
      <c r="K163" s="223"/>
      <c r="L163" s="223"/>
      <c r="M163" s="223"/>
      <c r="N163" s="222"/>
      <c r="O163" s="222"/>
      <c r="P163" s="222"/>
      <c r="Q163" s="222"/>
      <c r="R163" s="223"/>
      <c r="S163" s="223"/>
      <c r="T163" s="223"/>
      <c r="U163" s="223"/>
      <c r="V163" s="223"/>
      <c r="W163" s="223"/>
      <c r="X163" s="223"/>
      <c r="Y163" s="213"/>
      <c r="Z163" s="213"/>
      <c r="AA163" s="213"/>
      <c r="AB163" s="213"/>
      <c r="AC163" s="213"/>
      <c r="AD163" s="213"/>
      <c r="AE163" s="213"/>
      <c r="AF163" s="213"/>
      <c r="AG163" s="213" t="s">
        <v>173</v>
      </c>
      <c r="AH163" s="213">
        <v>0</v>
      </c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1" x14ac:dyDescent="0.25">
      <c r="A164" s="220"/>
      <c r="B164" s="221"/>
      <c r="C164" s="246" t="s">
        <v>389</v>
      </c>
      <c r="D164" s="224"/>
      <c r="E164" s="225"/>
      <c r="F164" s="223"/>
      <c r="G164" s="223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13"/>
      <c r="Z164" s="213"/>
      <c r="AA164" s="213"/>
      <c r="AB164" s="213"/>
      <c r="AC164" s="213"/>
      <c r="AD164" s="213"/>
      <c r="AE164" s="213"/>
      <c r="AF164" s="213"/>
      <c r="AG164" s="213" t="s">
        <v>173</v>
      </c>
      <c r="AH164" s="213">
        <v>0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5">
      <c r="A165" s="220"/>
      <c r="B165" s="221"/>
      <c r="C165" s="246" t="s">
        <v>390</v>
      </c>
      <c r="D165" s="224"/>
      <c r="E165" s="225">
        <v>7.4500299999999999</v>
      </c>
      <c r="F165" s="223"/>
      <c r="G165" s="223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13"/>
      <c r="Z165" s="213"/>
      <c r="AA165" s="213"/>
      <c r="AB165" s="213"/>
      <c r="AC165" s="213"/>
      <c r="AD165" s="213"/>
      <c r="AE165" s="213"/>
      <c r="AF165" s="213"/>
      <c r="AG165" s="213" t="s">
        <v>173</v>
      </c>
      <c r="AH165" s="213">
        <v>0</v>
      </c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x14ac:dyDescent="0.25">
      <c r="A166" s="227" t="s">
        <v>134</v>
      </c>
      <c r="B166" s="228" t="s">
        <v>90</v>
      </c>
      <c r="C166" s="243" t="s">
        <v>91</v>
      </c>
      <c r="D166" s="229"/>
      <c r="E166" s="230"/>
      <c r="F166" s="231"/>
      <c r="G166" s="231">
        <f>SUMIF(AG167:AG184,"&lt;&gt;NOR",G167:G184)</f>
        <v>0</v>
      </c>
      <c r="H166" s="231"/>
      <c r="I166" s="231">
        <f>SUM(I167:I184)</f>
        <v>0</v>
      </c>
      <c r="J166" s="231"/>
      <c r="K166" s="231">
        <f>SUM(K167:K184)</f>
        <v>0</v>
      </c>
      <c r="L166" s="231"/>
      <c r="M166" s="231">
        <f>SUM(M167:M184)</f>
        <v>0</v>
      </c>
      <c r="N166" s="230"/>
      <c r="O166" s="230">
        <f>SUM(O167:O184)</f>
        <v>4.88</v>
      </c>
      <c r="P166" s="230"/>
      <c r="Q166" s="230">
        <f>SUM(Q167:Q184)</f>
        <v>0</v>
      </c>
      <c r="R166" s="231"/>
      <c r="S166" s="231"/>
      <c r="T166" s="232"/>
      <c r="U166" s="226"/>
      <c r="V166" s="226">
        <f>SUM(V167:V184)</f>
        <v>95.160000000000011</v>
      </c>
      <c r="W166" s="226"/>
      <c r="X166" s="226"/>
      <c r="AG166" t="s">
        <v>135</v>
      </c>
    </row>
    <row r="167" spans="1:60" outlineLevel="1" x14ac:dyDescent="0.25">
      <c r="A167" s="234">
        <v>56</v>
      </c>
      <c r="B167" s="235" t="s">
        <v>391</v>
      </c>
      <c r="C167" s="244" t="s">
        <v>392</v>
      </c>
      <c r="D167" s="236" t="s">
        <v>155</v>
      </c>
      <c r="E167" s="237">
        <v>679.94</v>
      </c>
      <c r="F167" s="238"/>
      <c r="G167" s="239">
        <f>ROUND(E167*F167,2)</f>
        <v>0</v>
      </c>
      <c r="H167" s="238"/>
      <c r="I167" s="239">
        <f>ROUND(E167*H167,2)</f>
        <v>0</v>
      </c>
      <c r="J167" s="238"/>
      <c r="K167" s="239">
        <f>ROUND(E167*J167,2)</f>
        <v>0</v>
      </c>
      <c r="L167" s="239">
        <v>21</v>
      </c>
      <c r="M167" s="239">
        <f>G167*(1+L167/100)</f>
        <v>0</v>
      </c>
      <c r="N167" s="237">
        <v>2E-3</v>
      </c>
      <c r="O167" s="237">
        <f>ROUND(E167*N167,2)</f>
        <v>1.36</v>
      </c>
      <c r="P167" s="237">
        <v>0</v>
      </c>
      <c r="Q167" s="237">
        <f>ROUND(E167*P167,2)</f>
        <v>0</v>
      </c>
      <c r="R167" s="239" t="s">
        <v>393</v>
      </c>
      <c r="S167" s="239" t="s">
        <v>139</v>
      </c>
      <c r="T167" s="240" t="s">
        <v>139</v>
      </c>
      <c r="U167" s="223">
        <v>0.12</v>
      </c>
      <c r="V167" s="223">
        <f>ROUND(E167*U167,2)</f>
        <v>81.59</v>
      </c>
      <c r="W167" s="223"/>
      <c r="X167" s="223" t="s">
        <v>180</v>
      </c>
      <c r="Y167" s="213"/>
      <c r="Z167" s="213"/>
      <c r="AA167" s="213"/>
      <c r="AB167" s="213"/>
      <c r="AC167" s="213"/>
      <c r="AD167" s="213"/>
      <c r="AE167" s="213"/>
      <c r="AF167" s="213"/>
      <c r="AG167" s="213" t="s">
        <v>181</v>
      </c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1" x14ac:dyDescent="0.25">
      <c r="A168" s="220"/>
      <c r="B168" s="221"/>
      <c r="C168" s="246" t="s">
        <v>323</v>
      </c>
      <c r="D168" s="224"/>
      <c r="E168" s="225">
        <v>679.94</v>
      </c>
      <c r="F168" s="223"/>
      <c r="G168" s="223"/>
      <c r="H168" s="223"/>
      <c r="I168" s="223"/>
      <c r="J168" s="223"/>
      <c r="K168" s="223"/>
      <c r="L168" s="223"/>
      <c r="M168" s="223"/>
      <c r="N168" s="222"/>
      <c r="O168" s="222"/>
      <c r="P168" s="222"/>
      <c r="Q168" s="222"/>
      <c r="R168" s="223"/>
      <c r="S168" s="223"/>
      <c r="T168" s="223"/>
      <c r="U168" s="223"/>
      <c r="V168" s="223"/>
      <c r="W168" s="223"/>
      <c r="X168" s="223"/>
      <c r="Y168" s="213"/>
      <c r="Z168" s="213"/>
      <c r="AA168" s="213"/>
      <c r="AB168" s="213"/>
      <c r="AC168" s="213"/>
      <c r="AD168" s="213"/>
      <c r="AE168" s="213"/>
      <c r="AF168" s="213"/>
      <c r="AG168" s="213" t="s">
        <v>173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5">
      <c r="A169" s="234">
        <v>57</v>
      </c>
      <c r="B169" s="235" t="s">
        <v>394</v>
      </c>
      <c r="C169" s="244" t="s">
        <v>395</v>
      </c>
      <c r="D169" s="236" t="s">
        <v>155</v>
      </c>
      <c r="E169" s="237">
        <v>31.827750000000002</v>
      </c>
      <c r="F169" s="238"/>
      <c r="G169" s="239">
        <f>ROUND(E169*F169,2)</f>
        <v>0</v>
      </c>
      <c r="H169" s="238"/>
      <c r="I169" s="239">
        <f>ROUND(E169*H169,2)</f>
        <v>0</v>
      </c>
      <c r="J169" s="238"/>
      <c r="K169" s="239">
        <f>ROUND(E169*J169,2)</f>
        <v>0</v>
      </c>
      <c r="L169" s="239">
        <v>21</v>
      </c>
      <c r="M169" s="239">
        <f>G169*(1+L169/100)</f>
        <v>0</v>
      </c>
      <c r="N169" s="237">
        <v>3.3E-4</v>
      </c>
      <c r="O169" s="237">
        <f>ROUND(E169*N169,2)</f>
        <v>0.01</v>
      </c>
      <c r="P169" s="237">
        <v>0</v>
      </c>
      <c r="Q169" s="237">
        <f>ROUND(E169*P169,2)</f>
        <v>0</v>
      </c>
      <c r="R169" s="239" t="s">
        <v>393</v>
      </c>
      <c r="S169" s="239" t="s">
        <v>139</v>
      </c>
      <c r="T169" s="240" t="s">
        <v>139</v>
      </c>
      <c r="U169" s="223">
        <v>0.16</v>
      </c>
      <c r="V169" s="223">
        <f>ROUND(E169*U169,2)</f>
        <v>5.09</v>
      </c>
      <c r="W169" s="223"/>
      <c r="X169" s="223" t="s">
        <v>180</v>
      </c>
      <c r="Y169" s="213"/>
      <c r="Z169" s="213"/>
      <c r="AA169" s="213"/>
      <c r="AB169" s="213"/>
      <c r="AC169" s="213"/>
      <c r="AD169" s="213"/>
      <c r="AE169" s="213"/>
      <c r="AF169" s="213"/>
      <c r="AG169" s="213" t="s">
        <v>181</v>
      </c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5">
      <c r="A170" s="220"/>
      <c r="B170" s="221"/>
      <c r="C170" s="245" t="s">
        <v>396</v>
      </c>
      <c r="D170" s="242"/>
      <c r="E170" s="242"/>
      <c r="F170" s="242"/>
      <c r="G170" s="242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13"/>
      <c r="Z170" s="213"/>
      <c r="AA170" s="213"/>
      <c r="AB170" s="213"/>
      <c r="AC170" s="213"/>
      <c r="AD170" s="213"/>
      <c r="AE170" s="213"/>
      <c r="AF170" s="213"/>
      <c r="AG170" s="213" t="s">
        <v>144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5">
      <c r="A171" s="220"/>
      <c r="B171" s="221"/>
      <c r="C171" s="246" t="s">
        <v>224</v>
      </c>
      <c r="D171" s="224"/>
      <c r="E171" s="225">
        <v>37.261000000000003</v>
      </c>
      <c r="F171" s="223"/>
      <c r="G171" s="223"/>
      <c r="H171" s="223"/>
      <c r="I171" s="223"/>
      <c r="J171" s="223"/>
      <c r="K171" s="223"/>
      <c r="L171" s="223"/>
      <c r="M171" s="223"/>
      <c r="N171" s="222"/>
      <c r="O171" s="222"/>
      <c r="P171" s="222"/>
      <c r="Q171" s="222"/>
      <c r="R171" s="223"/>
      <c r="S171" s="223"/>
      <c r="T171" s="223"/>
      <c r="U171" s="223"/>
      <c r="V171" s="223"/>
      <c r="W171" s="223"/>
      <c r="X171" s="223"/>
      <c r="Y171" s="213"/>
      <c r="Z171" s="213"/>
      <c r="AA171" s="213"/>
      <c r="AB171" s="213"/>
      <c r="AC171" s="213"/>
      <c r="AD171" s="213"/>
      <c r="AE171" s="213"/>
      <c r="AF171" s="213"/>
      <c r="AG171" s="213" t="s">
        <v>173</v>
      </c>
      <c r="AH171" s="213">
        <v>0</v>
      </c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5">
      <c r="A172" s="220"/>
      <c r="B172" s="221"/>
      <c r="C172" s="246" t="s">
        <v>225</v>
      </c>
      <c r="D172" s="224"/>
      <c r="E172" s="225">
        <v>16.986000000000001</v>
      </c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13"/>
      <c r="Z172" s="213"/>
      <c r="AA172" s="213"/>
      <c r="AB172" s="213"/>
      <c r="AC172" s="213"/>
      <c r="AD172" s="213"/>
      <c r="AE172" s="213"/>
      <c r="AF172" s="213"/>
      <c r="AG172" s="213" t="s">
        <v>173</v>
      </c>
      <c r="AH172" s="213">
        <v>0</v>
      </c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 x14ac:dyDescent="0.25">
      <c r="A173" s="220"/>
      <c r="B173" s="221"/>
      <c r="C173" s="246" t="s">
        <v>226</v>
      </c>
      <c r="D173" s="224"/>
      <c r="E173" s="225">
        <v>3.2207499999999998</v>
      </c>
      <c r="F173" s="223"/>
      <c r="G173" s="223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13"/>
      <c r="Z173" s="213"/>
      <c r="AA173" s="213"/>
      <c r="AB173" s="213"/>
      <c r="AC173" s="213"/>
      <c r="AD173" s="213"/>
      <c r="AE173" s="213"/>
      <c r="AF173" s="213"/>
      <c r="AG173" s="213" t="s">
        <v>173</v>
      </c>
      <c r="AH173" s="213">
        <v>0</v>
      </c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5">
      <c r="A174" s="220"/>
      <c r="B174" s="221"/>
      <c r="C174" s="246" t="s">
        <v>397</v>
      </c>
      <c r="D174" s="224"/>
      <c r="E174" s="225">
        <v>-25.64</v>
      </c>
      <c r="F174" s="223"/>
      <c r="G174" s="223"/>
      <c r="H174" s="223"/>
      <c r="I174" s="223"/>
      <c r="J174" s="223"/>
      <c r="K174" s="223"/>
      <c r="L174" s="223"/>
      <c r="M174" s="223"/>
      <c r="N174" s="222"/>
      <c r="O174" s="222"/>
      <c r="P174" s="222"/>
      <c r="Q174" s="222"/>
      <c r="R174" s="223"/>
      <c r="S174" s="223"/>
      <c r="T174" s="223"/>
      <c r="U174" s="223"/>
      <c r="V174" s="223"/>
      <c r="W174" s="223"/>
      <c r="X174" s="223"/>
      <c r="Y174" s="213"/>
      <c r="Z174" s="213"/>
      <c r="AA174" s="213"/>
      <c r="AB174" s="213"/>
      <c r="AC174" s="213"/>
      <c r="AD174" s="213"/>
      <c r="AE174" s="213"/>
      <c r="AF174" s="213"/>
      <c r="AG174" s="213" t="s">
        <v>173</v>
      </c>
      <c r="AH174" s="213">
        <v>0</v>
      </c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ht="20.399999999999999" outlineLevel="1" x14ac:dyDescent="0.25">
      <c r="A175" s="234">
        <v>58</v>
      </c>
      <c r="B175" s="235" t="s">
        <v>398</v>
      </c>
      <c r="C175" s="244" t="s">
        <v>399</v>
      </c>
      <c r="D175" s="236" t="s">
        <v>193</v>
      </c>
      <c r="E175" s="237">
        <v>136.76182</v>
      </c>
      <c r="F175" s="238"/>
      <c r="G175" s="239">
        <f>ROUND(E175*F175,2)</f>
        <v>0</v>
      </c>
      <c r="H175" s="238"/>
      <c r="I175" s="239">
        <f>ROUND(E175*H175,2)</f>
        <v>0</v>
      </c>
      <c r="J175" s="238"/>
      <c r="K175" s="239">
        <f>ROUND(E175*J175,2)</f>
        <v>0</v>
      </c>
      <c r="L175" s="239">
        <v>21</v>
      </c>
      <c r="M175" s="239">
        <f>G175*(1+L175/100)</f>
        <v>0</v>
      </c>
      <c r="N175" s="237">
        <v>2.5000000000000001E-2</v>
      </c>
      <c r="O175" s="237">
        <f>ROUND(E175*N175,2)</f>
        <v>3.42</v>
      </c>
      <c r="P175" s="237">
        <v>0</v>
      </c>
      <c r="Q175" s="237">
        <f>ROUND(E175*P175,2)</f>
        <v>0</v>
      </c>
      <c r="R175" s="239" t="s">
        <v>202</v>
      </c>
      <c r="S175" s="239" t="s">
        <v>139</v>
      </c>
      <c r="T175" s="240" t="s">
        <v>139</v>
      </c>
      <c r="U175" s="223">
        <v>0</v>
      </c>
      <c r="V175" s="223">
        <f>ROUND(E175*U175,2)</f>
        <v>0</v>
      </c>
      <c r="W175" s="223"/>
      <c r="X175" s="223" t="s">
        <v>203</v>
      </c>
      <c r="Y175" s="213"/>
      <c r="Z175" s="213"/>
      <c r="AA175" s="213"/>
      <c r="AB175" s="213"/>
      <c r="AC175" s="213"/>
      <c r="AD175" s="213"/>
      <c r="AE175" s="213"/>
      <c r="AF175" s="213"/>
      <c r="AG175" s="213" t="s">
        <v>204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5">
      <c r="A176" s="220"/>
      <c r="B176" s="221"/>
      <c r="C176" s="246" t="s">
        <v>400</v>
      </c>
      <c r="D176" s="224"/>
      <c r="E176" s="225">
        <v>134.16468</v>
      </c>
      <c r="F176" s="223"/>
      <c r="G176" s="223"/>
      <c r="H176" s="223"/>
      <c r="I176" s="223"/>
      <c r="J176" s="223"/>
      <c r="K176" s="223"/>
      <c r="L176" s="223"/>
      <c r="M176" s="223"/>
      <c r="N176" s="222"/>
      <c r="O176" s="222"/>
      <c r="P176" s="222"/>
      <c r="Q176" s="222"/>
      <c r="R176" s="223"/>
      <c r="S176" s="223"/>
      <c r="T176" s="223"/>
      <c r="U176" s="223"/>
      <c r="V176" s="223"/>
      <c r="W176" s="223"/>
      <c r="X176" s="223"/>
      <c r="Y176" s="213"/>
      <c r="Z176" s="213"/>
      <c r="AA176" s="213"/>
      <c r="AB176" s="213"/>
      <c r="AC176" s="213"/>
      <c r="AD176" s="213"/>
      <c r="AE176" s="213"/>
      <c r="AF176" s="213"/>
      <c r="AG176" s="213" t="s">
        <v>173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5">
      <c r="A177" s="220"/>
      <c r="B177" s="221"/>
      <c r="C177" s="246" t="s">
        <v>401</v>
      </c>
      <c r="D177" s="224"/>
      <c r="E177" s="225">
        <v>2.59714</v>
      </c>
      <c r="F177" s="223"/>
      <c r="G177" s="223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13"/>
      <c r="Z177" s="213"/>
      <c r="AA177" s="213"/>
      <c r="AB177" s="213"/>
      <c r="AC177" s="213"/>
      <c r="AD177" s="213"/>
      <c r="AE177" s="213"/>
      <c r="AF177" s="213"/>
      <c r="AG177" s="213" t="s">
        <v>173</v>
      </c>
      <c r="AH177" s="213">
        <v>0</v>
      </c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5">
      <c r="A178" s="234">
        <v>59</v>
      </c>
      <c r="B178" s="235" t="s">
        <v>402</v>
      </c>
      <c r="C178" s="244" t="s">
        <v>403</v>
      </c>
      <c r="D178" s="236" t="s">
        <v>193</v>
      </c>
      <c r="E178" s="237">
        <v>3.4295800000000001</v>
      </c>
      <c r="F178" s="238"/>
      <c r="G178" s="239">
        <f>ROUND(E178*F178,2)</f>
        <v>0</v>
      </c>
      <c r="H178" s="238"/>
      <c r="I178" s="239">
        <f>ROUND(E178*H178,2)</f>
        <v>0</v>
      </c>
      <c r="J178" s="238"/>
      <c r="K178" s="239">
        <f>ROUND(E178*J178,2)</f>
        <v>0</v>
      </c>
      <c r="L178" s="239">
        <v>21</v>
      </c>
      <c r="M178" s="239">
        <f>G178*(1+L178/100)</f>
        <v>0</v>
      </c>
      <c r="N178" s="237">
        <v>2.5000000000000001E-2</v>
      </c>
      <c r="O178" s="237">
        <f>ROUND(E178*N178,2)</f>
        <v>0.09</v>
      </c>
      <c r="P178" s="237">
        <v>0</v>
      </c>
      <c r="Q178" s="237">
        <f>ROUND(E178*P178,2)</f>
        <v>0</v>
      </c>
      <c r="R178" s="239" t="s">
        <v>202</v>
      </c>
      <c r="S178" s="239" t="s">
        <v>139</v>
      </c>
      <c r="T178" s="240" t="s">
        <v>139</v>
      </c>
      <c r="U178" s="223">
        <v>0</v>
      </c>
      <c r="V178" s="223">
        <f>ROUND(E178*U178,2)</f>
        <v>0</v>
      </c>
      <c r="W178" s="223"/>
      <c r="X178" s="223" t="s">
        <v>203</v>
      </c>
      <c r="Y178" s="213"/>
      <c r="Z178" s="213"/>
      <c r="AA178" s="213"/>
      <c r="AB178" s="213"/>
      <c r="AC178" s="213"/>
      <c r="AD178" s="213"/>
      <c r="AE178" s="213"/>
      <c r="AF178" s="213"/>
      <c r="AG178" s="213" t="s">
        <v>204</v>
      </c>
      <c r="AH178" s="213"/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5">
      <c r="A179" s="220"/>
      <c r="B179" s="221"/>
      <c r="C179" s="246" t="s">
        <v>404</v>
      </c>
      <c r="D179" s="224"/>
      <c r="E179" s="225">
        <v>3.4295800000000001</v>
      </c>
      <c r="F179" s="223"/>
      <c r="G179" s="223"/>
      <c r="H179" s="223"/>
      <c r="I179" s="223"/>
      <c r="J179" s="223"/>
      <c r="K179" s="223"/>
      <c r="L179" s="223"/>
      <c r="M179" s="223"/>
      <c r="N179" s="222"/>
      <c r="O179" s="222"/>
      <c r="P179" s="222"/>
      <c r="Q179" s="222"/>
      <c r="R179" s="223"/>
      <c r="S179" s="223"/>
      <c r="T179" s="223"/>
      <c r="U179" s="223"/>
      <c r="V179" s="223"/>
      <c r="W179" s="223"/>
      <c r="X179" s="223"/>
      <c r="Y179" s="213"/>
      <c r="Z179" s="213"/>
      <c r="AA179" s="213"/>
      <c r="AB179" s="213"/>
      <c r="AC179" s="213"/>
      <c r="AD179" s="213"/>
      <c r="AE179" s="213"/>
      <c r="AF179" s="213"/>
      <c r="AG179" s="213" t="s">
        <v>173</v>
      </c>
      <c r="AH179" s="213">
        <v>0</v>
      </c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1" x14ac:dyDescent="0.25">
      <c r="A180" s="234">
        <v>60</v>
      </c>
      <c r="B180" s="235" t="s">
        <v>405</v>
      </c>
      <c r="C180" s="244" t="s">
        <v>406</v>
      </c>
      <c r="D180" s="236" t="s">
        <v>215</v>
      </c>
      <c r="E180" s="237">
        <v>4.8751699999999998</v>
      </c>
      <c r="F180" s="238"/>
      <c r="G180" s="239">
        <f>ROUND(E180*F180,2)</f>
        <v>0</v>
      </c>
      <c r="H180" s="238"/>
      <c r="I180" s="239">
        <f>ROUND(E180*H180,2)</f>
        <v>0</v>
      </c>
      <c r="J180" s="238"/>
      <c r="K180" s="239">
        <f>ROUND(E180*J180,2)</f>
        <v>0</v>
      </c>
      <c r="L180" s="239">
        <v>21</v>
      </c>
      <c r="M180" s="239">
        <f>G180*(1+L180/100)</f>
        <v>0</v>
      </c>
      <c r="N180" s="237">
        <v>0</v>
      </c>
      <c r="O180" s="237">
        <f>ROUND(E180*N180,2)</f>
        <v>0</v>
      </c>
      <c r="P180" s="237">
        <v>0</v>
      </c>
      <c r="Q180" s="237">
        <f>ROUND(E180*P180,2)</f>
        <v>0</v>
      </c>
      <c r="R180" s="239" t="s">
        <v>393</v>
      </c>
      <c r="S180" s="239" t="s">
        <v>139</v>
      </c>
      <c r="T180" s="240" t="s">
        <v>139</v>
      </c>
      <c r="U180" s="223">
        <v>1.74</v>
      </c>
      <c r="V180" s="223">
        <f>ROUND(E180*U180,2)</f>
        <v>8.48</v>
      </c>
      <c r="W180" s="223"/>
      <c r="X180" s="223" t="s">
        <v>216</v>
      </c>
      <c r="Y180" s="213"/>
      <c r="Z180" s="213"/>
      <c r="AA180" s="213"/>
      <c r="AB180" s="213"/>
      <c r="AC180" s="213"/>
      <c r="AD180" s="213"/>
      <c r="AE180" s="213"/>
      <c r="AF180" s="213"/>
      <c r="AG180" s="213" t="s">
        <v>217</v>
      </c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 x14ac:dyDescent="0.25">
      <c r="A181" s="220"/>
      <c r="B181" s="221"/>
      <c r="C181" s="261" t="s">
        <v>388</v>
      </c>
      <c r="D181" s="252"/>
      <c r="E181" s="252"/>
      <c r="F181" s="252"/>
      <c r="G181" s="252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13"/>
      <c r="Z181" s="213"/>
      <c r="AA181" s="213"/>
      <c r="AB181" s="213"/>
      <c r="AC181" s="213"/>
      <c r="AD181" s="213"/>
      <c r="AE181" s="213"/>
      <c r="AF181" s="213"/>
      <c r="AG181" s="213" t="s">
        <v>183</v>
      </c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5">
      <c r="A182" s="220"/>
      <c r="B182" s="221"/>
      <c r="C182" s="246" t="s">
        <v>218</v>
      </c>
      <c r="D182" s="224"/>
      <c r="E182" s="225"/>
      <c r="F182" s="223"/>
      <c r="G182" s="223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13"/>
      <c r="Z182" s="213"/>
      <c r="AA182" s="213"/>
      <c r="AB182" s="213"/>
      <c r="AC182" s="213"/>
      <c r="AD182" s="213"/>
      <c r="AE182" s="213"/>
      <c r="AF182" s="213"/>
      <c r="AG182" s="213" t="s">
        <v>173</v>
      </c>
      <c r="AH182" s="213">
        <v>0</v>
      </c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5">
      <c r="A183" s="220"/>
      <c r="B183" s="221"/>
      <c r="C183" s="246" t="s">
        <v>407</v>
      </c>
      <c r="D183" s="224"/>
      <c r="E183" s="225"/>
      <c r="F183" s="223"/>
      <c r="G183" s="223"/>
      <c r="H183" s="223"/>
      <c r="I183" s="223"/>
      <c r="J183" s="223"/>
      <c r="K183" s="223"/>
      <c r="L183" s="223"/>
      <c r="M183" s="223"/>
      <c r="N183" s="222"/>
      <c r="O183" s="222"/>
      <c r="P183" s="222"/>
      <c r="Q183" s="222"/>
      <c r="R183" s="223"/>
      <c r="S183" s="223"/>
      <c r="T183" s="223"/>
      <c r="U183" s="223"/>
      <c r="V183" s="223"/>
      <c r="W183" s="223"/>
      <c r="X183" s="223"/>
      <c r="Y183" s="213"/>
      <c r="Z183" s="213"/>
      <c r="AA183" s="213"/>
      <c r="AB183" s="213"/>
      <c r="AC183" s="213"/>
      <c r="AD183" s="213"/>
      <c r="AE183" s="213"/>
      <c r="AF183" s="213"/>
      <c r="AG183" s="213" t="s">
        <v>173</v>
      </c>
      <c r="AH183" s="213">
        <v>0</v>
      </c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5">
      <c r="A184" s="220"/>
      <c r="B184" s="221"/>
      <c r="C184" s="246" t="s">
        <v>408</v>
      </c>
      <c r="D184" s="224"/>
      <c r="E184" s="225">
        <v>4.8751699999999998</v>
      </c>
      <c r="F184" s="223"/>
      <c r="G184" s="223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13"/>
      <c r="Z184" s="213"/>
      <c r="AA184" s="213"/>
      <c r="AB184" s="213"/>
      <c r="AC184" s="213"/>
      <c r="AD184" s="213"/>
      <c r="AE184" s="213"/>
      <c r="AF184" s="213"/>
      <c r="AG184" s="213" t="s">
        <v>173</v>
      </c>
      <c r="AH184" s="213">
        <v>0</v>
      </c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x14ac:dyDescent="0.25">
      <c r="A185" s="227" t="s">
        <v>134</v>
      </c>
      <c r="B185" s="228" t="s">
        <v>92</v>
      </c>
      <c r="C185" s="243" t="s">
        <v>93</v>
      </c>
      <c r="D185" s="229"/>
      <c r="E185" s="230"/>
      <c r="F185" s="231"/>
      <c r="G185" s="231">
        <f>SUMIF(AG186:AG188,"&lt;&gt;NOR",G186:G188)</f>
        <v>0</v>
      </c>
      <c r="H185" s="231"/>
      <c r="I185" s="231">
        <f>SUM(I186:I188)</f>
        <v>0</v>
      </c>
      <c r="J185" s="231"/>
      <c r="K185" s="231">
        <f>SUM(K186:K188)</f>
        <v>0</v>
      </c>
      <c r="L185" s="231"/>
      <c r="M185" s="231">
        <f>SUM(M186:M188)</f>
        <v>0</v>
      </c>
      <c r="N185" s="230"/>
      <c r="O185" s="230">
        <f>SUM(O186:O188)</f>
        <v>0.01</v>
      </c>
      <c r="P185" s="230"/>
      <c r="Q185" s="230">
        <f>SUM(Q186:Q188)</f>
        <v>0</v>
      </c>
      <c r="R185" s="231"/>
      <c r="S185" s="231"/>
      <c r="T185" s="232"/>
      <c r="U185" s="226"/>
      <c r="V185" s="226">
        <f>SUM(V186:V188)</f>
        <v>6.48</v>
      </c>
      <c r="W185" s="226"/>
      <c r="X185" s="226"/>
      <c r="AG185" t="s">
        <v>135</v>
      </c>
    </row>
    <row r="186" spans="1:60" outlineLevel="1" x14ac:dyDescent="0.25">
      <c r="A186" s="253">
        <v>61</v>
      </c>
      <c r="B186" s="254" t="s">
        <v>409</v>
      </c>
      <c r="C186" s="262" t="s">
        <v>410</v>
      </c>
      <c r="D186" s="255" t="s">
        <v>285</v>
      </c>
      <c r="E186" s="256">
        <v>4</v>
      </c>
      <c r="F186" s="257"/>
      <c r="G186" s="258">
        <f>ROUND(E186*F186,2)</f>
        <v>0</v>
      </c>
      <c r="H186" s="257"/>
      <c r="I186" s="258">
        <f>ROUND(E186*H186,2)</f>
        <v>0</v>
      </c>
      <c r="J186" s="257"/>
      <c r="K186" s="258">
        <f>ROUND(E186*J186,2)</f>
        <v>0</v>
      </c>
      <c r="L186" s="258">
        <v>21</v>
      </c>
      <c r="M186" s="258">
        <f>G186*(1+L186/100)</f>
        <v>0</v>
      </c>
      <c r="N186" s="256">
        <v>0</v>
      </c>
      <c r="O186" s="256">
        <f>ROUND(E186*N186,2)</f>
        <v>0</v>
      </c>
      <c r="P186" s="256">
        <v>0</v>
      </c>
      <c r="Q186" s="256">
        <f>ROUND(E186*P186,2)</f>
        <v>0</v>
      </c>
      <c r="R186" s="258" t="s">
        <v>286</v>
      </c>
      <c r="S186" s="258" t="s">
        <v>139</v>
      </c>
      <c r="T186" s="259" t="s">
        <v>139</v>
      </c>
      <c r="U186" s="223">
        <v>0.879</v>
      </c>
      <c r="V186" s="223">
        <f>ROUND(E186*U186,2)</f>
        <v>3.52</v>
      </c>
      <c r="W186" s="223"/>
      <c r="X186" s="223" t="s">
        <v>180</v>
      </c>
      <c r="Y186" s="213"/>
      <c r="Z186" s="213"/>
      <c r="AA186" s="213"/>
      <c r="AB186" s="213"/>
      <c r="AC186" s="213"/>
      <c r="AD186" s="213"/>
      <c r="AE186" s="213"/>
      <c r="AF186" s="213"/>
      <c r="AG186" s="213" t="s">
        <v>181</v>
      </c>
      <c r="AH186" s="213"/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5">
      <c r="A187" s="234">
        <v>62</v>
      </c>
      <c r="B187" s="235" t="s">
        <v>411</v>
      </c>
      <c r="C187" s="244" t="s">
        <v>412</v>
      </c>
      <c r="D187" s="236" t="s">
        <v>285</v>
      </c>
      <c r="E187" s="237">
        <v>4</v>
      </c>
      <c r="F187" s="238"/>
      <c r="G187" s="239">
        <f>ROUND(E187*F187,2)</f>
        <v>0</v>
      </c>
      <c r="H187" s="238"/>
      <c r="I187" s="239">
        <f>ROUND(E187*H187,2)</f>
        <v>0</v>
      </c>
      <c r="J187" s="238"/>
      <c r="K187" s="239">
        <f>ROUND(E187*J187,2)</f>
        <v>0</v>
      </c>
      <c r="L187" s="239">
        <v>21</v>
      </c>
      <c r="M187" s="239">
        <f>G187*(1+L187/100)</f>
        <v>0</v>
      </c>
      <c r="N187" s="237">
        <v>2.2200000000000002E-3</v>
      </c>
      <c r="O187" s="237">
        <f>ROUND(E187*N187,2)</f>
        <v>0.01</v>
      </c>
      <c r="P187" s="237">
        <v>0</v>
      </c>
      <c r="Q187" s="237">
        <f>ROUND(E187*P187,2)</f>
        <v>0</v>
      </c>
      <c r="R187" s="239"/>
      <c r="S187" s="239" t="s">
        <v>156</v>
      </c>
      <c r="T187" s="240" t="s">
        <v>251</v>
      </c>
      <c r="U187" s="223">
        <v>0.74</v>
      </c>
      <c r="V187" s="223">
        <f>ROUND(E187*U187,2)</f>
        <v>2.96</v>
      </c>
      <c r="W187" s="223"/>
      <c r="X187" s="223" t="s">
        <v>157</v>
      </c>
      <c r="Y187" s="213"/>
      <c r="Z187" s="213"/>
      <c r="AA187" s="213"/>
      <c r="AB187" s="213"/>
      <c r="AC187" s="213"/>
      <c r="AD187" s="213"/>
      <c r="AE187" s="213"/>
      <c r="AF187" s="213"/>
      <c r="AG187" s="213" t="s">
        <v>158</v>
      </c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 x14ac:dyDescent="0.25">
      <c r="A188" s="220"/>
      <c r="B188" s="221"/>
      <c r="C188" s="246" t="s">
        <v>413</v>
      </c>
      <c r="D188" s="224"/>
      <c r="E188" s="225">
        <v>4</v>
      </c>
      <c r="F188" s="223"/>
      <c r="G188" s="223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13"/>
      <c r="Z188" s="213"/>
      <c r="AA188" s="213"/>
      <c r="AB188" s="213"/>
      <c r="AC188" s="213"/>
      <c r="AD188" s="213"/>
      <c r="AE188" s="213"/>
      <c r="AF188" s="213"/>
      <c r="AG188" s="213" t="s">
        <v>173</v>
      </c>
      <c r="AH188" s="213">
        <v>0</v>
      </c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x14ac:dyDescent="0.25">
      <c r="A189" s="227" t="s">
        <v>134</v>
      </c>
      <c r="B189" s="228" t="s">
        <v>94</v>
      </c>
      <c r="C189" s="243" t="s">
        <v>95</v>
      </c>
      <c r="D189" s="229"/>
      <c r="E189" s="230"/>
      <c r="F189" s="231"/>
      <c r="G189" s="231">
        <f>SUMIF(AG190:AG204,"&lt;&gt;NOR",G190:G204)</f>
        <v>0</v>
      </c>
      <c r="H189" s="231"/>
      <c r="I189" s="231">
        <f>SUM(I190:I204)</f>
        <v>0</v>
      </c>
      <c r="J189" s="231"/>
      <c r="K189" s="231">
        <f>SUM(K190:K204)</f>
        <v>0</v>
      </c>
      <c r="L189" s="231"/>
      <c r="M189" s="231">
        <f>SUM(M190:M204)</f>
        <v>0</v>
      </c>
      <c r="N189" s="230"/>
      <c r="O189" s="230">
        <f>SUM(O190:O204)</f>
        <v>0.64</v>
      </c>
      <c r="P189" s="230"/>
      <c r="Q189" s="230">
        <f>SUM(Q190:Q204)</f>
        <v>0</v>
      </c>
      <c r="R189" s="231"/>
      <c r="S189" s="231"/>
      <c r="T189" s="232"/>
      <c r="U189" s="226"/>
      <c r="V189" s="226">
        <f>SUM(V190:V204)</f>
        <v>67.33</v>
      </c>
      <c r="W189" s="226"/>
      <c r="X189" s="226"/>
      <c r="AG189" t="s">
        <v>135</v>
      </c>
    </row>
    <row r="190" spans="1:60" ht="20.399999999999999" outlineLevel="1" x14ac:dyDescent="0.25">
      <c r="A190" s="234">
        <v>63</v>
      </c>
      <c r="B190" s="235" t="s">
        <v>414</v>
      </c>
      <c r="C190" s="244" t="s">
        <v>415</v>
      </c>
      <c r="D190" s="236" t="s">
        <v>285</v>
      </c>
      <c r="E190" s="237">
        <v>430</v>
      </c>
      <c r="F190" s="238"/>
      <c r="G190" s="239">
        <f>ROUND(E190*F190,2)</f>
        <v>0</v>
      </c>
      <c r="H190" s="238"/>
      <c r="I190" s="239">
        <f>ROUND(E190*H190,2)</f>
        <v>0</v>
      </c>
      <c r="J190" s="238"/>
      <c r="K190" s="239">
        <f>ROUND(E190*J190,2)</f>
        <v>0</v>
      </c>
      <c r="L190" s="239">
        <v>21</v>
      </c>
      <c r="M190" s="239">
        <f>G190*(1+L190/100)</f>
        <v>0</v>
      </c>
      <c r="N190" s="237">
        <v>0</v>
      </c>
      <c r="O190" s="237">
        <f>ROUND(E190*N190,2)</f>
        <v>0</v>
      </c>
      <c r="P190" s="237">
        <v>0</v>
      </c>
      <c r="Q190" s="237">
        <f>ROUND(E190*P190,2)</f>
        <v>0</v>
      </c>
      <c r="R190" s="239" t="s">
        <v>416</v>
      </c>
      <c r="S190" s="239" t="s">
        <v>139</v>
      </c>
      <c r="T190" s="240" t="s">
        <v>139</v>
      </c>
      <c r="U190" s="223">
        <v>8.4000000000000005E-2</v>
      </c>
      <c r="V190" s="223">
        <f>ROUND(E190*U190,2)</f>
        <v>36.119999999999997</v>
      </c>
      <c r="W190" s="223"/>
      <c r="X190" s="223" t="s">
        <v>180</v>
      </c>
      <c r="Y190" s="213"/>
      <c r="Z190" s="213"/>
      <c r="AA190" s="213"/>
      <c r="AB190" s="213"/>
      <c r="AC190" s="213"/>
      <c r="AD190" s="213"/>
      <c r="AE190" s="213"/>
      <c r="AF190" s="213"/>
      <c r="AG190" s="213" t="s">
        <v>181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5">
      <c r="A191" s="220"/>
      <c r="B191" s="221"/>
      <c r="C191" s="264" t="s">
        <v>360</v>
      </c>
      <c r="D191" s="250"/>
      <c r="E191" s="251"/>
      <c r="F191" s="223"/>
      <c r="G191" s="223"/>
      <c r="H191" s="223"/>
      <c r="I191" s="223"/>
      <c r="J191" s="223"/>
      <c r="K191" s="223"/>
      <c r="L191" s="223"/>
      <c r="M191" s="223"/>
      <c r="N191" s="222"/>
      <c r="O191" s="222"/>
      <c r="P191" s="222"/>
      <c r="Q191" s="222"/>
      <c r="R191" s="223"/>
      <c r="S191" s="223"/>
      <c r="T191" s="223"/>
      <c r="U191" s="223"/>
      <c r="V191" s="223"/>
      <c r="W191" s="223"/>
      <c r="X191" s="223"/>
      <c r="Y191" s="213"/>
      <c r="Z191" s="213"/>
      <c r="AA191" s="213"/>
      <c r="AB191" s="213"/>
      <c r="AC191" s="213"/>
      <c r="AD191" s="213"/>
      <c r="AE191" s="213"/>
      <c r="AF191" s="213"/>
      <c r="AG191" s="213" t="s">
        <v>173</v>
      </c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5">
      <c r="A192" s="220"/>
      <c r="B192" s="221"/>
      <c r="C192" s="265" t="s">
        <v>417</v>
      </c>
      <c r="D192" s="250"/>
      <c r="E192" s="251">
        <v>428.26666999999998</v>
      </c>
      <c r="F192" s="223"/>
      <c r="G192" s="223"/>
      <c r="H192" s="223"/>
      <c r="I192" s="223"/>
      <c r="J192" s="223"/>
      <c r="K192" s="223"/>
      <c r="L192" s="223"/>
      <c r="M192" s="223"/>
      <c r="N192" s="222"/>
      <c r="O192" s="222"/>
      <c r="P192" s="222"/>
      <c r="Q192" s="222"/>
      <c r="R192" s="223"/>
      <c r="S192" s="223"/>
      <c r="T192" s="223"/>
      <c r="U192" s="223"/>
      <c r="V192" s="223"/>
      <c r="W192" s="223"/>
      <c r="X192" s="223"/>
      <c r="Y192" s="213"/>
      <c r="Z192" s="213"/>
      <c r="AA192" s="213"/>
      <c r="AB192" s="213"/>
      <c r="AC192" s="213"/>
      <c r="AD192" s="213"/>
      <c r="AE192" s="213"/>
      <c r="AF192" s="213"/>
      <c r="AG192" s="213" t="s">
        <v>173</v>
      </c>
      <c r="AH192" s="213">
        <v>2</v>
      </c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1" x14ac:dyDescent="0.25">
      <c r="A193" s="220"/>
      <c r="B193" s="221"/>
      <c r="C193" s="264" t="s">
        <v>364</v>
      </c>
      <c r="D193" s="250"/>
      <c r="E193" s="251"/>
      <c r="F193" s="223"/>
      <c r="G193" s="223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13"/>
      <c r="Z193" s="213"/>
      <c r="AA193" s="213"/>
      <c r="AB193" s="213"/>
      <c r="AC193" s="213"/>
      <c r="AD193" s="213"/>
      <c r="AE193" s="213"/>
      <c r="AF193" s="213"/>
      <c r="AG193" s="213" t="s">
        <v>173</v>
      </c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5">
      <c r="A194" s="220"/>
      <c r="B194" s="221"/>
      <c r="C194" s="246" t="s">
        <v>418</v>
      </c>
      <c r="D194" s="224"/>
      <c r="E194" s="225">
        <v>430</v>
      </c>
      <c r="F194" s="223"/>
      <c r="G194" s="223"/>
      <c r="H194" s="223"/>
      <c r="I194" s="223"/>
      <c r="J194" s="223"/>
      <c r="K194" s="223"/>
      <c r="L194" s="223"/>
      <c r="M194" s="223"/>
      <c r="N194" s="222"/>
      <c r="O194" s="222"/>
      <c r="P194" s="222"/>
      <c r="Q194" s="222"/>
      <c r="R194" s="223"/>
      <c r="S194" s="223"/>
      <c r="T194" s="223"/>
      <c r="U194" s="223"/>
      <c r="V194" s="223"/>
      <c r="W194" s="223"/>
      <c r="X194" s="223"/>
      <c r="Y194" s="213"/>
      <c r="Z194" s="213"/>
      <c r="AA194" s="213"/>
      <c r="AB194" s="213"/>
      <c r="AC194" s="213"/>
      <c r="AD194" s="213"/>
      <c r="AE194" s="213"/>
      <c r="AF194" s="213"/>
      <c r="AG194" s="213" t="s">
        <v>173</v>
      </c>
      <c r="AH194" s="213">
        <v>0</v>
      </c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ht="20.399999999999999" outlineLevel="1" x14ac:dyDescent="0.25">
      <c r="A195" s="234">
        <v>64</v>
      </c>
      <c r="B195" s="235" t="s">
        <v>419</v>
      </c>
      <c r="C195" s="244" t="s">
        <v>420</v>
      </c>
      <c r="D195" s="236" t="s">
        <v>155</v>
      </c>
      <c r="E195" s="237">
        <v>38.590150000000001</v>
      </c>
      <c r="F195" s="238"/>
      <c r="G195" s="239">
        <f>ROUND(E195*F195,2)</f>
        <v>0</v>
      </c>
      <c r="H195" s="238"/>
      <c r="I195" s="239">
        <f>ROUND(E195*H195,2)</f>
        <v>0</v>
      </c>
      <c r="J195" s="238"/>
      <c r="K195" s="239">
        <f>ROUND(E195*J195,2)</f>
        <v>0</v>
      </c>
      <c r="L195" s="239">
        <v>21</v>
      </c>
      <c r="M195" s="239">
        <f>G195*(1+L195/100)</f>
        <v>0</v>
      </c>
      <c r="N195" s="237">
        <v>0</v>
      </c>
      <c r="O195" s="237">
        <f>ROUND(E195*N195,2)</f>
        <v>0</v>
      </c>
      <c r="P195" s="237">
        <v>0</v>
      </c>
      <c r="Q195" s="237">
        <f>ROUND(E195*P195,2)</f>
        <v>0</v>
      </c>
      <c r="R195" s="239" t="s">
        <v>416</v>
      </c>
      <c r="S195" s="239" t="s">
        <v>139</v>
      </c>
      <c r="T195" s="240" t="s">
        <v>139</v>
      </c>
      <c r="U195" s="223">
        <v>0.78</v>
      </c>
      <c r="V195" s="223">
        <f>ROUND(E195*U195,2)</f>
        <v>30.1</v>
      </c>
      <c r="W195" s="223"/>
      <c r="X195" s="223" t="s">
        <v>180</v>
      </c>
      <c r="Y195" s="213"/>
      <c r="Z195" s="213"/>
      <c r="AA195" s="213"/>
      <c r="AB195" s="213"/>
      <c r="AC195" s="213"/>
      <c r="AD195" s="213"/>
      <c r="AE195" s="213"/>
      <c r="AF195" s="213"/>
      <c r="AG195" s="213" t="s">
        <v>181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1" x14ac:dyDescent="0.25">
      <c r="A196" s="220"/>
      <c r="B196" s="221"/>
      <c r="C196" s="246" t="s">
        <v>421</v>
      </c>
      <c r="D196" s="224"/>
      <c r="E196" s="225">
        <v>38.590150000000001</v>
      </c>
      <c r="F196" s="223"/>
      <c r="G196" s="223"/>
      <c r="H196" s="223"/>
      <c r="I196" s="223"/>
      <c r="J196" s="223"/>
      <c r="K196" s="223"/>
      <c r="L196" s="223"/>
      <c r="M196" s="223"/>
      <c r="N196" s="222"/>
      <c r="O196" s="222"/>
      <c r="P196" s="222"/>
      <c r="Q196" s="222"/>
      <c r="R196" s="223"/>
      <c r="S196" s="223"/>
      <c r="T196" s="223"/>
      <c r="U196" s="223"/>
      <c r="V196" s="223"/>
      <c r="W196" s="223"/>
      <c r="X196" s="223"/>
      <c r="Y196" s="213"/>
      <c r="Z196" s="213"/>
      <c r="AA196" s="213"/>
      <c r="AB196" s="213"/>
      <c r="AC196" s="213"/>
      <c r="AD196" s="213"/>
      <c r="AE196" s="213"/>
      <c r="AF196" s="213"/>
      <c r="AG196" s="213" t="s">
        <v>173</v>
      </c>
      <c r="AH196" s="213">
        <v>0</v>
      </c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ht="20.399999999999999" outlineLevel="1" x14ac:dyDescent="0.25">
      <c r="A197" s="253">
        <v>65</v>
      </c>
      <c r="B197" s="254" t="s">
        <v>422</v>
      </c>
      <c r="C197" s="262" t="s">
        <v>423</v>
      </c>
      <c r="D197" s="255" t="s">
        <v>285</v>
      </c>
      <c r="E197" s="256">
        <v>430</v>
      </c>
      <c r="F197" s="257"/>
      <c r="G197" s="258">
        <f>ROUND(E197*F197,2)</f>
        <v>0</v>
      </c>
      <c r="H197" s="257"/>
      <c r="I197" s="258">
        <f>ROUND(E197*H197,2)</f>
        <v>0</v>
      </c>
      <c r="J197" s="257"/>
      <c r="K197" s="258">
        <f>ROUND(E197*J197,2)</f>
        <v>0</v>
      </c>
      <c r="L197" s="258">
        <v>21</v>
      </c>
      <c r="M197" s="258">
        <f>G197*(1+L197/100)</f>
        <v>0</v>
      </c>
      <c r="N197" s="256">
        <v>0</v>
      </c>
      <c r="O197" s="256">
        <f>ROUND(E197*N197,2)</f>
        <v>0</v>
      </c>
      <c r="P197" s="256">
        <v>0</v>
      </c>
      <c r="Q197" s="256">
        <f>ROUND(E197*P197,2)</f>
        <v>0</v>
      </c>
      <c r="R197" s="258" t="s">
        <v>202</v>
      </c>
      <c r="S197" s="258" t="s">
        <v>139</v>
      </c>
      <c r="T197" s="259" t="s">
        <v>139</v>
      </c>
      <c r="U197" s="223">
        <v>0</v>
      </c>
      <c r="V197" s="223">
        <f>ROUND(E197*U197,2)</f>
        <v>0</v>
      </c>
      <c r="W197" s="223"/>
      <c r="X197" s="223" t="s">
        <v>203</v>
      </c>
      <c r="Y197" s="213"/>
      <c r="Z197" s="213"/>
      <c r="AA197" s="213"/>
      <c r="AB197" s="213"/>
      <c r="AC197" s="213"/>
      <c r="AD197" s="213"/>
      <c r="AE197" s="213"/>
      <c r="AF197" s="213"/>
      <c r="AG197" s="213" t="s">
        <v>204</v>
      </c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ht="20.399999999999999" outlineLevel="1" x14ac:dyDescent="0.25">
      <c r="A198" s="234">
        <v>66</v>
      </c>
      <c r="B198" s="235" t="s">
        <v>424</v>
      </c>
      <c r="C198" s="244" t="s">
        <v>425</v>
      </c>
      <c r="D198" s="236" t="s">
        <v>155</v>
      </c>
      <c r="E198" s="237">
        <v>42.449170000000002</v>
      </c>
      <c r="F198" s="238"/>
      <c r="G198" s="239">
        <f>ROUND(E198*F198,2)</f>
        <v>0</v>
      </c>
      <c r="H198" s="238"/>
      <c r="I198" s="239">
        <f>ROUND(E198*H198,2)</f>
        <v>0</v>
      </c>
      <c r="J198" s="238"/>
      <c r="K198" s="239">
        <f>ROUND(E198*J198,2)</f>
        <v>0</v>
      </c>
      <c r="L198" s="239">
        <v>21</v>
      </c>
      <c r="M198" s="239">
        <f>G198*(1+L198/100)</f>
        <v>0</v>
      </c>
      <c r="N198" s="237">
        <v>1.4999999999999999E-2</v>
      </c>
      <c r="O198" s="237">
        <f>ROUND(E198*N198,2)</f>
        <v>0.64</v>
      </c>
      <c r="P198" s="237">
        <v>0</v>
      </c>
      <c r="Q198" s="237">
        <f>ROUND(E198*P198,2)</f>
        <v>0</v>
      </c>
      <c r="R198" s="239" t="s">
        <v>202</v>
      </c>
      <c r="S198" s="239" t="s">
        <v>139</v>
      </c>
      <c r="T198" s="240" t="s">
        <v>139</v>
      </c>
      <c r="U198" s="223">
        <v>0</v>
      </c>
      <c r="V198" s="223">
        <f>ROUND(E198*U198,2)</f>
        <v>0</v>
      </c>
      <c r="W198" s="223"/>
      <c r="X198" s="223" t="s">
        <v>203</v>
      </c>
      <c r="Y198" s="213"/>
      <c r="Z198" s="213"/>
      <c r="AA198" s="213"/>
      <c r="AB198" s="213"/>
      <c r="AC198" s="213"/>
      <c r="AD198" s="213"/>
      <c r="AE198" s="213"/>
      <c r="AF198" s="213"/>
      <c r="AG198" s="213" t="s">
        <v>204</v>
      </c>
      <c r="AH198" s="213"/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5">
      <c r="A199" s="220"/>
      <c r="B199" s="221"/>
      <c r="C199" s="246" t="s">
        <v>426</v>
      </c>
      <c r="D199" s="224"/>
      <c r="E199" s="225">
        <v>42.449170000000002</v>
      </c>
      <c r="F199" s="223"/>
      <c r="G199" s="223"/>
      <c r="H199" s="223"/>
      <c r="I199" s="223"/>
      <c r="J199" s="223"/>
      <c r="K199" s="223"/>
      <c r="L199" s="223"/>
      <c r="M199" s="223"/>
      <c r="N199" s="222"/>
      <c r="O199" s="222"/>
      <c r="P199" s="222"/>
      <c r="Q199" s="222"/>
      <c r="R199" s="223"/>
      <c r="S199" s="223"/>
      <c r="T199" s="223"/>
      <c r="U199" s="223"/>
      <c r="V199" s="223"/>
      <c r="W199" s="223"/>
      <c r="X199" s="223"/>
      <c r="Y199" s="213"/>
      <c r="Z199" s="213"/>
      <c r="AA199" s="213"/>
      <c r="AB199" s="213"/>
      <c r="AC199" s="213"/>
      <c r="AD199" s="213"/>
      <c r="AE199" s="213"/>
      <c r="AF199" s="213"/>
      <c r="AG199" s="213" t="s">
        <v>173</v>
      </c>
      <c r="AH199" s="213">
        <v>0</v>
      </c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5">
      <c r="A200" s="234">
        <v>67</v>
      </c>
      <c r="B200" s="235" t="s">
        <v>427</v>
      </c>
      <c r="C200" s="244" t="s">
        <v>428</v>
      </c>
      <c r="D200" s="236" t="s">
        <v>215</v>
      </c>
      <c r="E200" s="237">
        <v>0.63673999999999997</v>
      </c>
      <c r="F200" s="238"/>
      <c r="G200" s="239">
        <f>ROUND(E200*F200,2)</f>
        <v>0</v>
      </c>
      <c r="H200" s="238"/>
      <c r="I200" s="239">
        <f>ROUND(E200*H200,2)</f>
        <v>0</v>
      </c>
      <c r="J200" s="238"/>
      <c r="K200" s="239">
        <f>ROUND(E200*J200,2)</f>
        <v>0</v>
      </c>
      <c r="L200" s="239">
        <v>21</v>
      </c>
      <c r="M200" s="239">
        <f>G200*(1+L200/100)</f>
        <v>0</v>
      </c>
      <c r="N200" s="237">
        <v>0</v>
      </c>
      <c r="O200" s="237">
        <f>ROUND(E200*N200,2)</f>
        <v>0</v>
      </c>
      <c r="P200" s="237">
        <v>0</v>
      </c>
      <c r="Q200" s="237">
        <f>ROUND(E200*P200,2)</f>
        <v>0</v>
      </c>
      <c r="R200" s="239" t="s">
        <v>416</v>
      </c>
      <c r="S200" s="239" t="s">
        <v>139</v>
      </c>
      <c r="T200" s="240" t="s">
        <v>139</v>
      </c>
      <c r="U200" s="223">
        <v>1.7509999999999999</v>
      </c>
      <c r="V200" s="223">
        <f>ROUND(E200*U200,2)</f>
        <v>1.1100000000000001</v>
      </c>
      <c r="W200" s="223"/>
      <c r="X200" s="223" t="s">
        <v>216</v>
      </c>
      <c r="Y200" s="213"/>
      <c r="Z200" s="213"/>
      <c r="AA200" s="213"/>
      <c r="AB200" s="213"/>
      <c r="AC200" s="213"/>
      <c r="AD200" s="213"/>
      <c r="AE200" s="213"/>
      <c r="AF200" s="213"/>
      <c r="AG200" s="213" t="s">
        <v>217</v>
      </c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5">
      <c r="A201" s="220"/>
      <c r="B201" s="221"/>
      <c r="C201" s="261" t="s">
        <v>388</v>
      </c>
      <c r="D201" s="252"/>
      <c r="E201" s="252"/>
      <c r="F201" s="252"/>
      <c r="G201" s="252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13"/>
      <c r="Z201" s="213"/>
      <c r="AA201" s="213"/>
      <c r="AB201" s="213"/>
      <c r="AC201" s="213"/>
      <c r="AD201" s="213"/>
      <c r="AE201" s="213"/>
      <c r="AF201" s="213"/>
      <c r="AG201" s="213" t="s">
        <v>183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 x14ac:dyDescent="0.25">
      <c r="A202" s="220"/>
      <c r="B202" s="221"/>
      <c r="C202" s="246" t="s">
        <v>218</v>
      </c>
      <c r="D202" s="224"/>
      <c r="E202" s="225"/>
      <c r="F202" s="223"/>
      <c r="G202" s="223"/>
      <c r="H202" s="223"/>
      <c r="I202" s="223"/>
      <c r="J202" s="223"/>
      <c r="K202" s="223"/>
      <c r="L202" s="223"/>
      <c r="M202" s="223"/>
      <c r="N202" s="222"/>
      <c r="O202" s="222"/>
      <c r="P202" s="222"/>
      <c r="Q202" s="222"/>
      <c r="R202" s="223"/>
      <c r="S202" s="223"/>
      <c r="T202" s="223"/>
      <c r="U202" s="223"/>
      <c r="V202" s="223"/>
      <c r="W202" s="223"/>
      <c r="X202" s="223"/>
      <c r="Y202" s="213"/>
      <c r="Z202" s="213"/>
      <c r="AA202" s="213"/>
      <c r="AB202" s="213"/>
      <c r="AC202" s="213"/>
      <c r="AD202" s="213"/>
      <c r="AE202" s="213"/>
      <c r="AF202" s="213"/>
      <c r="AG202" s="213" t="s">
        <v>173</v>
      </c>
      <c r="AH202" s="213">
        <v>0</v>
      </c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5">
      <c r="A203" s="220"/>
      <c r="B203" s="221"/>
      <c r="C203" s="246" t="s">
        <v>429</v>
      </c>
      <c r="D203" s="224"/>
      <c r="E203" s="225"/>
      <c r="F203" s="223"/>
      <c r="G203" s="223"/>
      <c r="H203" s="223"/>
      <c r="I203" s="223"/>
      <c r="J203" s="223"/>
      <c r="K203" s="223"/>
      <c r="L203" s="223"/>
      <c r="M203" s="223"/>
      <c r="N203" s="222"/>
      <c r="O203" s="222"/>
      <c r="P203" s="222"/>
      <c r="Q203" s="222"/>
      <c r="R203" s="223"/>
      <c r="S203" s="223"/>
      <c r="T203" s="223"/>
      <c r="U203" s="223"/>
      <c r="V203" s="223"/>
      <c r="W203" s="223"/>
      <c r="X203" s="223"/>
      <c r="Y203" s="213"/>
      <c r="Z203" s="213"/>
      <c r="AA203" s="213"/>
      <c r="AB203" s="213"/>
      <c r="AC203" s="213"/>
      <c r="AD203" s="213"/>
      <c r="AE203" s="213"/>
      <c r="AF203" s="213"/>
      <c r="AG203" s="213" t="s">
        <v>173</v>
      </c>
      <c r="AH203" s="213">
        <v>0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1" x14ac:dyDescent="0.25">
      <c r="A204" s="220"/>
      <c r="B204" s="221"/>
      <c r="C204" s="246" t="s">
        <v>430</v>
      </c>
      <c r="D204" s="224"/>
      <c r="E204" s="225">
        <v>0.63673999999999997</v>
      </c>
      <c r="F204" s="223"/>
      <c r="G204" s="223"/>
      <c r="H204" s="223"/>
      <c r="I204" s="223"/>
      <c r="J204" s="223"/>
      <c r="K204" s="223"/>
      <c r="L204" s="223"/>
      <c r="M204" s="223"/>
      <c r="N204" s="222"/>
      <c r="O204" s="222"/>
      <c r="P204" s="222"/>
      <c r="Q204" s="222"/>
      <c r="R204" s="223"/>
      <c r="S204" s="223"/>
      <c r="T204" s="223"/>
      <c r="U204" s="223"/>
      <c r="V204" s="223"/>
      <c r="W204" s="223"/>
      <c r="X204" s="223"/>
      <c r="Y204" s="213"/>
      <c r="Z204" s="213"/>
      <c r="AA204" s="213"/>
      <c r="AB204" s="213"/>
      <c r="AC204" s="213"/>
      <c r="AD204" s="213"/>
      <c r="AE204" s="213"/>
      <c r="AF204" s="213"/>
      <c r="AG204" s="213" t="s">
        <v>173</v>
      </c>
      <c r="AH204" s="213">
        <v>0</v>
      </c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x14ac:dyDescent="0.25">
      <c r="A205" s="227" t="s">
        <v>134</v>
      </c>
      <c r="B205" s="228" t="s">
        <v>96</v>
      </c>
      <c r="C205" s="243" t="s">
        <v>97</v>
      </c>
      <c r="D205" s="229"/>
      <c r="E205" s="230"/>
      <c r="F205" s="231"/>
      <c r="G205" s="231">
        <f>SUMIF(AG206:AG229,"&lt;&gt;NOR",G206:G229)</f>
        <v>0</v>
      </c>
      <c r="H205" s="231"/>
      <c r="I205" s="231">
        <f>SUM(I206:I229)</f>
        <v>0</v>
      </c>
      <c r="J205" s="231"/>
      <c r="K205" s="231">
        <f>SUM(K206:K229)</f>
        <v>0</v>
      </c>
      <c r="L205" s="231"/>
      <c r="M205" s="231">
        <f>SUM(M206:M229)</f>
        <v>0</v>
      </c>
      <c r="N205" s="230"/>
      <c r="O205" s="230">
        <f>SUM(O206:O229)</f>
        <v>0.74</v>
      </c>
      <c r="P205" s="230"/>
      <c r="Q205" s="230">
        <f>SUM(Q206:Q229)</f>
        <v>0</v>
      </c>
      <c r="R205" s="231"/>
      <c r="S205" s="231"/>
      <c r="T205" s="232"/>
      <c r="U205" s="226"/>
      <c r="V205" s="226">
        <f>SUM(V206:V229)</f>
        <v>111.25000000000001</v>
      </c>
      <c r="W205" s="226"/>
      <c r="X205" s="226"/>
      <c r="AG205" t="s">
        <v>135</v>
      </c>
    </row>
    <row r="206" spans="1:60" ht="30.6" outlineLevel="1" x14ac:dyDescent="0.25">
      <c r="A206" s="234">
        <v>68</v>
      </c>
      <c r="B206" s="235" t="s">
        <v>431</v>
      </c>
      <c r="C206" s="244" t="s">
        <v>432</v>
      </c>
      <c r="D206" s="236" t="s">
        <v>155</v>
      </c>
      <c r="E206" s="237">
        <v>4</v>
      </c>
      <c r="F206" s="238"/>
      <c r="G206" s="239">
        <f>ROUND(E206*F206,2)</f>
        <v>0</v>
      </c>
      <c r="H206" s="238"/>
      <c r="I206" s="239">
        <f>ROUND(E206*H206,2)</f>
        <v>0</v>
      </c>
      <c r="J206" s="238"/>
      <c r="K206" s="239">
        <f>ROUND(E206*J206,2)</f>
        <v>0</v>
      </c>
      <c r="L206" s="239">
        <v>21</v>
      </c>
      <c r="M206" s="239">
        <f>G206*(1+L206/100)</f>
        <v>0</v>
      </c>
      <c r="N206" s="237">
        <v>2.3939999999999999E-2</v>
      </c>
      <c r="O206" s="237">
        <f>ROUND(E206*N206,2)</f>
        <v>0.1</v>
      </c>
      <c r="P206" s="237">
        <v>0</v>
      </c>
      <c r="Q206" s="237">
        <f>ROUND(E206*P206,2)</f>
        <v>0</v>
      </c>
      <c r="R206" s="239" t="s">
        <v>293</v>
      </c>
      <c r="S206" s="239" t="s">
        <v>139</v>
      </c>
      <c r="T206" s="240" t="s">
        <v>139</v>
      </c>
      <c r="U206" s="223">
        <v>1.76719</v>
      </c>
      <c r="V206" s="223">
        <f>ROUND(E206*U206,2)</f>
        <v>7.07</v>
      </c>
      <c r="W206" s="223"/>
      <c r="X206" s="223" t="s">
        <v>180</v>
      </c>
      <c r="Y206" s="213"/>
      <c r="Z206" s="213"/>
      <c r="AA206" s="213"/>
      <c r="AB206" s="213"/>
      <c r="AC206" s="213"/>
      <c r="AD206" s="213"/>
      <c r="AE206" s="213"/>
      <c r="AF206" s="213"/>
      <c r="AG206" s="213" t="s">
        <v>181</v>
      </c>
      <c r="AH206" s="213"/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1" x14ac:dyDescent="0.25">
      <c r="A207" s="220"/>
      <c r="B207" s="221"/>
      <c r="C207" s="245" t="s">
        <v>433</v>
      </c>
      <c r="D207" s="242"/>
      <c r="E207" s="242"/>
      <c r="F207" s="242"/>
      <c r="G207" s="242"/>
      <c r="H207" s="223"/>
      <c r="I207" s="223"/>
      <c r="J207" s="223"/>
      <c r="K207" s="223"/>
      <c r="L207" s="223"/>
      <c r="M207" s="223"/>
      <c r="N207" s="222"/>
      <c r="O207" s="222"/>
      <c r="P207" s="222"/>
      <c r="Q207" s="222"/>
      <c r="R207" s="223"/>
      <c r="S207" s="223"/>
      <c r="T207" s="223"/>
      <c r="U207" s="223"/>
      <c r="V207" s="223"/>
      <c r="W207" s="223"/>
      <c r="X207" s="223"/>
      <c r="Y207" s="213"/>
      <c r="Z207" s="213"/>
      <c r="AA207" s="213"/>
      <c r="AB207" s="213"/>
      <c r="AC207" s="213"/>
      <c r="AD207" s="213"/>
      <c r="AE207" s="213"/>
      <c r="AF207" s="213"/>
      <c r="AG207" s="213" t="s">
        <v>144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5">
      <c r="A208" s="220"/>
      <c r="B208" s="221"/>
      <c r="C208" s="246" t="s">
        <v>434</v>
      </c>
      <c r="D208" s="224"/>
      <c r="E208" s="225">
        <v>4</v>
      </c>
      <c r="F208" s="223"/>
      <c r="G208" s="223"/>
      <c r="H208" s="223"/>
      <c r="I208" s="223"/>
      <c r="J208" s="223"/>
      <c r="K208" s="223"/>
      <c r="L208" s="223"/>
      <c r="M208" s="223"/>
      <c r="N208" s="222"/>
      <c r="O208" s="222"/>
      <c r="P208" s="222"/>
      <c r="Q208" s="222"/>
      <c r="R208" s="223"/>
      <c r="S208" s="223"/>
      <c r="T208" s="223"/>
      <c r="U208" s="223"/>
      <c r="V208" s="223"/>
      <c r="W208" s="223"/>
      <c r="X208" s="223"/>
      <c r="Y208" s="213"/>
      <c r="Z208" s="213"/>
      <c r="AA208" s="213"/>
      <c r="AB208" s="213"/>
      <c r="AC208" s="213"/>
      <c r="AD208" s="213"/>
      <c r="AE208" s="213"/>
      <c r="AF208" s="213"/>
      <c r="AG208" s="213" t="s">
        <v>173</v>
      </c>
      <c r="AH208" s="213">
        <v>0</v>
      </c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ht="20.399999999999999" outlineLevel="1" x14ac:dyDescent="0.25">
      <c r="A209" s="234">
        <v>69</v>
      </c>
      <c r="B209" s="235" t="s">
        <v>435</v>
      </c>
      <c r="C209" s="244" t="s">
        <v>436</v>
      </c>
      <c r="D209" s="236" t="s">
        <v>300</v>
      </c>
      <c r="E209" s="237">
        <v>12.8</v>
      </c>
      <c r="F209" s="238"/>
      <c r="G209" s="239">
        <f>ROUND(E209*F209,2)</f>
        <v>0</v>
      </c>
      <c r="H209" s="238"/>
      <c r="I209" s="239">
        <f>ROUND(E209*H209,2)</f>
        <v>0</v>
      </c>
      <c r="J209" s="238"/>
      <c r="K209" s="239">
        <f>ROUND(E209*J209,2)</f>
        <v>0</v>
      </c>
      <c r="L209" s="239">
        <v>21</v>
      </c>
      <c r="M209" s="239">
        <f>G209*(1+L209/100)</f>
        <v>0</v>
      </c>
      <c r="N209" s="237">
        <v>5.1999999999999998E-3</v>
      </c>
      <c r="O209" s="237">
        <f>ROUND(E209*N209,2)</f>
        <v>7.0000000000000007E-2</v>
      </c>
      <c r="P209" s="237">
        <v>0</v>
      </c>
      <c r="Q209" s="237">
        <f>ROUND(E209*P209,2)</f>
        <v>0</v>
      </c>
      <c r="R209" s="239" t="s">
        <v>293</v>
      </c>
      <c r="S209" s="239" t="s">
        <v>139</v>
      </c>
      <c r="T209" s="240" t="s">
        <v>139</v>
      </c>
      <c r="U209" s="223">
        <v>0.99534999999999996</v>
      </c>
      <c r="V209" s="223">
        <f>ROUND(E209*U209,2)</f>
        <v>12.74</v>
      </c>
      <c r="W209" s="223"/>
      <c r="X209" s="223" t="s">
        <v>180</v>
      </c>
      <c r="Y209" s="213"/>
      <c r="Z209" s="213"/>
      <c r="AA209" s="213"/>
      <c r="AB209" s="213"/>
      <c r="AC209" s="213"/>
      <c r="AD209" s="213"/>
      <c r="AE209" s="213"/>
      <c r="AF209" s="213"/>
      <c r="AG209" s="213" t="s">
        <v>181</v>
      </c>
      <c r="AH209" s="213"/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5">
      <c r="A210" s="220"/>
      <c r="B210" s="221"/>
      <c r="C210" s="245" t="s">
        <v>437</v>
      </c>
      <c r="D210" s="242"/>
      <c r="E210" s="242"/>
      <c r="F210" s="242"/>
      <c r="G210" s="242"/>
      <c r="H210" s="223"/>
      <c r="I210" s="223"/>
      <c r="J210" s="223"/>
      <c r="K210" s="223"/>
      <c r="L210" s="223"/>
      <c r="M210" s="223"/>
      <c r="N210" s="222"/>
      <c r="O210" s="222"/>
      <c r="P210" s="222"/>
      <c r="Q210" s="222"/>
      <c r="R210" s="223"/>
      <c r="S210" s="223"/>
      <c r="T210" s="223"/>
      <c r="U210" s="223"/>
      <c r="V210" s="223"/>
      <c r="W210" s="223"/>
      <c r="X210" s="223"/>
      <c r="Y210" s="213"/>
      <c r="Z210" s="213"/>
      <c r="AA210" s="213"/>
      <c r="AB210" s="213"/>
      <c r="AC210" s="213"/>
      <c r="AD210" s="213"/>
      <c r="AE210" s="213"/>
      <c r="AF210" s="213"/>
      <c r="AG210" s="213" t="s">
        <v>144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5">
      <c r="A211" s="220"/>
      <c r="B211" s="221"/>
      <c r="C211" s="246" t="s">
        <v>438</v>
      </c>
      <c r="D211" s="224"/>
      <c r="E211" s="225">
        <v>12.8</v>
      </c>
      <c r="F211" s="223"/>
      <c r="G211" s="223"/>
      <c r="H211" s="223"/>
      <c r="I211" s="223"/>
      <c r="J211" s="223"/>
      <c r="K211" s="223"/>
      <c r="L211" s="223"/>
      <c r="M211" s="223"/>
      <c r="N211" s="222"/>
      <c r="O211" s="222"/>
      <c r="P211" s="222"/>
      <c r="Q211" s="222"/>
      <c r="R211" s="223"/>
      <c r="S211" s="223"/>
      <c r="T211" s="223"/>
      <c r="U211" s="223"/>
      <c r="V211" s="223"/>
      <c r="W211" s="223"/>
      <c r="X211" s="223"/>
      <c r="Y211" s="213"/>
      <c r="Z211" s="213"/>
      <c r="AA211" s="213"/>
      <c r="AB211" s="213"/>
      <c r="AC211" s="213"/>
      <c r="AD211" s="213"/>
      <c r="AE211" s="213"/>
      <c r="AF211" s="213"/>
      <c r="AG211" s="213" t="s">
        <v>173</v>
      </c>
      <c r="AH211" s="213">
        <v>0</v>
      </c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ht="20.399999999999999" outlineLevel="1" x14ac:dyDescent="0.25">
      <c r="A212" s="234">
        <v>70</v>
      </c>
      <c r="B212" s="235" t="s">
        <v>439</v>
      </c>
      <c r="C212" s="244" t="s">
        <v>440</v>
      </c>
      <c r="D212" s="236" t="s">
        <v>300</v>
      </c>
      <c r="E212" s="237">
        <v>55.9</v>
      </c>
      <c r="F212" s="238"/>
      <c r="G212" s="239">
        <f>ROUND(E212*F212,2)</f>
        <v>0</v>
      </c>
      <c r="H212" s="238"/>
      <c r="I212" s="239">
        <f>ROUND(E212*H212,2)</f>
        <v>0</v>
      </c>
      <c r="J212" s="238"/>
      <c r="K212" s="239">
        <f>ROUND(E212*J212,2)</f>
        <v>0</v>
      </c>
      <c r="L212" s="239">
        <v>21</v>
      </c>
      <c r="M212" s="239">
        <f>G212*(1+L212/100)</f>
        <v>0</v>
      </c>
      <c r="N212" s="237">
        <v>4.28E-3</v>
      </c>
      <c r="O212" s="237">
        <f>ROUND(E212*N212,2)</f>
        <v>0.24</v>
      </c>
      <c r="P212" s="237">
        <v>0</v>
      </c>
      <c r="Q212" s="237">
        <f>ROUND(E212*P212,2)</f>
        <v>0</v>
      </c>
      <c r="R212" s="239" t="s">
        <v>293</v>
      </c>
      <c r="S212" s="239" t="s">
        <v>139</v>
      </c>
      <c r="T212" s="240" t="s">
        <v>139</v>
      </c>
      <c r="U212" s="223">
        <v>0.73</v>
      </c>
      <c r="V212" s="223">
        <f>ROUND(E212*U212,2)</f>
        <v>40.81</v>
      </c>
      <c r="W212" s="223"/>
      <c r="X212" s="223" t="s">
        <v>180</v>
      </c>
      <c r="Y212" s="213"/>
      <c r="Z212" s="213"/>
      <c r="AA212" s="213"/>
      <c r="AB212" s="213"/>
      <c r="AC212" s="213"/>
      <c r="AD212" s="213"/>
      <c r="AE212" s="213"/>
      <c r="AF212" s="213"/>
      <c r="AG212" s="213" t="s">
        <v>181</v>
      </c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1" x14ac:dyDescent="0.25">
      <c r="A213" s="220"/>
      <c r="B213" s="221"/>
      <c r="C213" s="261" t="s">
        <v>441</v>
      </c>
      <c r="D213" s="252"/>
      <c r="E213" s="252"/>
      <c r="F213" s="252"/>
      <c r="G213" s="252"/>
      <c r="H213" s="223"/>
      <c r="I213" s="223"/>
      <c r="J213" s="223"/>
      <c r="K213" s="223"/>
      <c r="L213" s="223"/>
      <c r="M213" s="223"/>
      <c r="N213" s="222"/>
      <c r="O213" s="222"/>
      <c r="P213" s="222"/>
      <c r="Q213" s="222"/>
      <c r="R213" s="223"/>
      <c r="S213" s="223"/>
      <c r="T213" s="223"/>
      <c r="U213" s="223"/>
      <c r="V213" s="223"/>
      <c r="W213" s="223"/>
      <c r="X213" s="223"/>
      <c r="Y213" s="213"/>
      <c r="Z213" s="213"/>
      <c r="AA213" s="213"/>
      <c r="AB213" s="213"/>
      <c r="AC213" s="213"/>
      <c r="AD213" s="213"/>
      <c r="AE213" s="213"/>
      <c r="AF213" s="213"/>
      <c r="AG213" s="213" t="s">
        <v>183</v>
      </c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1" x14ac:dyDescent="0.25">
      <c r="A214" s="220"/>
      <c r="B214" s="221"/>
      <c r="C214" s="246" t="s">
        <v>442</v>
      </c>
      <c r="D214" s="224"/>
      <c r="E214" s="225">
        <v>53.6</v>
      </c>
      <c r="F214" s="223"/>
      <c r="G214" s="223"/>
      <c r="H214" s="223"/>
      <c r="I214" s="223"/>
      <c r="J214" s="223"/>
      <c r="K214" s="223"/>
      <c r="L214" s="223"/>
      <c r="M214" s="223"/>
      <c r="N214" s="222"/>
      <c r="O214" s="222"/>
      <c r="P214" s="222"/>
      <c r="Q214" s="222"/>
      <c r="R214" s="223"/>
      <c r="S214" s="223"/>
      <c r="T214" s="223"/>
      <c r="U214" s="223"/>
      <c r="V214" s="223"/>
      <c r="W214" s="223"/>
      <c r="X214" s="223"/>
      <c r="Y214" s="213"/>
      <c r="Z214" s="213"/>
      <c r="AA214" s="213"/>
      <c r="AB214" s="213"/>
      <c r="AC214" s="213"/>
      <c r="AD214" s="213"/>
      <c r="AE214" s="213"/>
      <c r="AF214" s="213"/>
      <c r="AG214" s="213" t="s">
        <v>173</v>
      </c>
      <c r="AH214" s="213">
        <v>0</v>
      </c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1" x14ac:dyDescent="0.25">
      <c r="A215" s="220"/>
      <c r="B215" s="221"/>
      <c r="C215" s="246" t="s">
        <v>443</v>
      </c>
      <c r="D215" s="224"/>
      <c r="E215" s="225">
        <v>2.2999999999999998</v>
      </c>
      <c r="F215" s="223"/>
      <c r="G215" s="223"/>
      <c r="H215" s="223"/>
      <c r="I215" s="223"/>
      <c r="J215" s="223"/>
      <c r="K215" s="223"/>
      <c r="L215" s="223"/>
      <c r="M215" s="223"/>
      <c r="N215" s="222"/>
      <c r="O215" s="222"/>
      <c r="P215" s="222"/>
      <c r="Q215" s="222"/>
      <c r="R215" s="223"/>
      <c r="S215" s="223"/>
      <c r="T215" s="223"/>
      <c r="U215" s="223"/>
      <c r="V215" s="223"/>
      <c r="W215" s="223"/>
      <c r="X215" s="223"/>
      <c r="Y215" s="213"/>
      <c r="Z215" s="213"/>
      <c r="AA215" s="213"/>
      <c r="AB215" s="213"/>
      <c r="AC215" s="213"/>
      <c r="AD215" s="213"/>
      <c r="AE215" s="213"/>
      <c r="AF215" s="213"/>
      <c r="AG215" s="213" t="s">
        <v>173</v>
      </c>
      <c r="AH215" s="213">
        <v>0</v>
      </c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ht="20.399999999999999" outlineLevel="1" x14ac:dyDescent="0.25">
      <c r="A216" s="234">
        <v>71</v>
      </c>
      <c r="B216" s="235" t="s">
        <v>444</v>
      </c>
      <c r="C216" s="244" t="s">
        <v>445</v>
      </c>
      <c r="D216" s="236" t="s">
        <v>300</v>
      </c>
      <c r="E216" s="237">
        <v>61.3</v>
      </c>
      <c r="F216" s="238"/>
      <c r="G216" s="239">
        <f>ROUND(E216*F216,2)</f>
        <v>0</v>
      </c>
      <c r="H216" s="238"/>
      <c r="I216" s="239">
        <f>ROUND(E216*H216,2)</f>
        <v>0</v>
      </c>
      <c r="J216" s="238"/>
      <c r="K216" s="239">
        <f>ROUND(E216*J216,2)</f>
        <v>0</v>
      </c>
      <c r="L216" s="239">
        <v>21</v>
      </c>
      <c r="M216" s="239">
        <f>G216*(1+L216/100)</f>
        <v>0</v>
      </c>
      <c r="N216" s="237">
        <v>5.2599999999999999E-3</v>
      </c>
      <c r="O216" s="237">
        <f>ROUND(E216*N216,2)</f>
        <v>0.32</v>
      </c>
      <c r="P216" s="237">
        <v>0</v>
      </c>
      <c r="Q216" s="237">
        <f>ROUND(E216*P216,2)</f>
        <v>0</v>
      </c>
      <c r="R216" s="239" t="s">
        <v>293</v>
      </c>
      <c r="S216" s="239" t="s">
        <v>139</v>
      </c>
      <c r="T216" s="240" t="s">
        <v>139</v>
      </c>
      <c r="U216" s="223">
        <v>0.745</v>
      </c>
      <c r="V216" s="223">
        <f>ROUND(E216*U216,2)</f>
        <v>45.67</v>
      </c>
      <c r="W216" s="223"/>
      <c r="X216" s="223" t="s">
        <v>180</v>
      </c>
      <c r="Y216" s="213"/>
      <c r="Z216" s="213"/>
      <c r="AA216" s="213"/>
      <c r="AB216" s="213"/>
      <c r="AC216" s="213"/>
      <c r="AD216" s="213"/>
      <c r="AE216" s="213"/>
      <c r="AF216" s="213"/>
      <c r="AG216" s="213" t="s">
        <v>181</v>
      </c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1" x14ac:dyDescent="0.25">
      <c r="A217" s="220"/>
      <c r="B217" s="221"/>
      <c r="C217" s="261" t="s">
        <v>441</v>
      </c>
      <c r="D217" s="252"/>
      <c r="E217" s="252"/>
      <c r="F217" s="252"/>
      <c r="G217" s="252"/>
      <c r="H217" s="223"/>
      <c r="I217" s="223"/>
      <c r="J217" s="223"/>
      <c r="K217" s="223"/>
      <c r="L217" s="223"/>
      <c r="M217" s="223"/>
      <c r="N217" s="222"/>
      <c r="O217" s="222"/>
      <c r="P217" s="222"/>
      <c r="Q217" s="222"/>
      <c r="R217" s="223"/>
      <c r="S217" s="223"/>
      <c r="T217" s="223"/>
      <c r="U217" s="223"/>
      <c r="V217" s="223"/>
      <c r="W217" s="223"/>
      <c r="X217" s="223"/>
      <c r="Y217" s="213"/>
      <c r="Z217" s="213"/>
      <c r="AA217" s="213"/>
      <c r="AB217" s="213"/>
      <c r="AC217" s="213"/>
      <c r="AD217" s="213"/>
      <c r="AE217" s="213"/>
      <c r="AF217" s="213"/>
      <c r="AG217" s="213" t="s">
        <v>183</v>
      </c>
      <c r="AH217" s="213"/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1" x14ac:dyDescent="0.25">
      <c r="A218" s="220"/>
      <c r="B218" s="221"/>
      <c r="C218" s="246" t="s">
        <v>446</v>
      </c>
      <c r="D218" s="224"/>
      <c r="E218" s="225">
        <v>61.3</v>
      </c>
      <c r="F218" s="223"/>
      <c r="G218" s="223"/>
      <c r="H218" s="223"/>
      <c r="I218" s="223"/>
      <c r="J218" s="223"/>
      <c r="K218" s="223"/>
      <c r="L218" s="223"/>
      <c r="M218" s="223"/>
      <c r="N218" s="222"/>
      <c r="O218" s="222"/>
      <c r="P218" s="222"/>
      <c r="Q218" s="222"/>
      <c r="R218" s="223"/>
      <c r="S218" s="223"/>
      <c r="T218" s="223"/>
      <c r="U218" s="223"/>
      <c r="V218" s="223"/>
      <c r="W218" s="223"/>
      <c r="X218" s="223"/>
      <c r="Y218" s="213"/>
      <c r="Z218" s="213"/>
      <c r="AA218" s="213"/>
      <c r="AB218" s="213"/>
      <c r="AC218" s="213"/>
      <c r="AD218" s="213"/>
      <c r="AE218" s="213"/>
      <c r="AF218" s="213"/>
      <c r="AG218" s="213" t="s">
        <v>173</v>
      </c>
      <c r="AH218" s="213">
        <v>0</v>
      </c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ht="20.399999999999999" outlineLevel="1" x14ac:dyDescent="0.25">
      <c r="A219" s="234">
        <v>72</v>
      </c>
      <c r="B219" s="235" t="s">
        <v>447</v>
      </c>
      <c r="C219" s="244" t="s">
        <v>448</v>
      </c>
      <c r="D219" s="236" t="s">
        <v>285</v>
      </c>
      <c r="E219" s="237">
        <v>2</v>
      </c>
      <c r="F219" s="238"/>
      <c r="G219" s="239">
        <f>ROUND(E219*F219,2)</f>
        <v>0</v>
      </c>
      <c r="H219" s="238"/>
      <c r="I219" s="239">
        <f>ROUND(E219*H219,2)</f>
        <v>0</v>
      </c>
      <c r="J219" s="238"/>
      <c r="K219" s="239">
        <f>ROUND(E219*J219,2)</f>
        <v>0</v>
      </c>
      <c r="L219" s="239">
        <v>21</v>
      </c>
      <c r="M219" s="239">
        <f>G219*(1+L219/100)</f>
        <v>0</v>
      </c>
      <c r="N219" s="237">
        <v>6.9999999999999999E-4</v>
      </c>
      <c r="O219" s="237">
        <f>ROUND(E219*N219,2)</f>
        <v>0</v>
      </c>
      <c r="P219" s="237">
        <v>0</v>
      </c>
      <c r="Q219" s="237">
        <f>ROUND(E219*P219,2)</f>
        <v>0</v>
      </c>
      <c r="R219" s="239" t="s">
        <v>293</v>
      </c>
      <c r="S219" s="239" t="s">
        <v>139</v>
      </c>
      <c r="T219" s="240" t="s">
        <v>139</v>
      </c>
      <c r="U219" s="223">
        <v>0.18054999999999999</v>
      </c>
      <c r="V219" s="223">
        <f>ROUND(E219*U219,2)</f>
        <v>0.36</v>
      </c>
      <c r="W219" s="223"/>
      <c r="X219" s="223" t="s">
        <v>180</v>
      </c>
      <c r="Y219" s="213"/>
      <c r="Z219" s="213"/>
      <c r="AA219" s="213"/>
      <c r="AB219" s="213"/>
      <c r="AC219" s="213"/>
      <c r="AD219" s="213"/>
      <c r="AE219" s="213"/>
      <c r="AF219" s="213"/>
      <c r="AG219" s="213" t="s">
        <v>181</v>
      </c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1" x14ac:dyDescent="0.25">
      <c r="A220" s="220"/>
      <c r="B220" s="221"/>
      <c r="C220" s="261" t="s">
        <v>441</v>
      </c>
      <c r="D220" s="252"/>
      <c r="E220" s="252"/>
      <c r="F220" s="252"/>
      <c r="G220" s="252"/>
      <c r="H220" s="223"/>
      <c r="I220" s="223"/>
      <c r="J220" s="223"/>
      <c r="K220" s="223"/>
      <c r="L220" s="223"/>
      <c r="M220" s="223"/>
      <c r="N220" s="222"/>
      <c r="O220" s="222"/>
      <c r="P220" s="222"/>
      <c r="Q220" s="222"/>
      <c r="R220" s="223"/>
      <c r="S220" s="223"/>
      <c r="T220" s="223"/>
      <c r="U220" s="223"/>
      <c r="V220" s="223"/>
      <c r="W220" s="223"/>
      <c r="X220" s="223"/>
      <c r="Y220" s="213"/>
      <c r="Z220" s="213"/>
      <c r="AA220" s="213"/>
      <c r="AB220" s="213"/>
      <c r="AC220" s="213"/>
      <c r="AD220" s="213"/>
      <c r="AE220" s="213"/>
      <c r="AF220" s="213"/>
      <c r="AG220" s="213" t="s">
        <v>183</v>
      </c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1" x14ac:dyDescent="0.25">
      <c r="A221" s="220"/>
      <c r="B221" s="221"/>
      <c r="C221" s="246" t="s">
        <v>449</v>
      </c>
      <c r="D221" s="224"/>
      <c r="E221" s="225">
        <v>2</v>
      </c>
      <c r="F221" s="223"/>
      <c r="G221" s="223"/>
      <c r="H221" s="223"/>
      <c r="I221" s="223"/>
      <c r="J221" s="223"/>
      <c r="K221" s="223"/>
      <c r="L221" s="223"/>
      <c r="M221" s="223"/>
      <c r="N221" s="222"/>
      <c r="O221" s="222"/>
      <c r="P221" s="222"/>
      <c r="Q221" s="222"/>
      <c r="R221" s="223"/>
      <c r="S221" s="223"/>
      <c r="T221" s="223"/>
      <c r="U221" s="223"/>
      <c r="V221" s="223"/>
      <c r="W221" s="223"/>
      <c r="X221" s="223"/>
      <c r="Y221" s="213"/>
      <c r="Z221" s="213"/>
      <c r="AA221" s="213"/>
      <c r="AB221" s="213"/>
      <c r="AC221" s="213"/>
      <c r="AD221" s="213"/>
      <c r="AE221" s="213"/>
      <c r="AF221" s="213"/>
      <c r="AG221" s="213" t="s">
        <v>173</v>
      </c>
      <c r="AH221" s="213">
        <v>0</v>
      </c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 x14ac:dyDescent="0.25">
      <c r="A222" s="234">
        <v>73</v>
      </c>
      <c r="B222" s="235" t="s">
        <v>450</v>
      </c>
      <c r="C222" s="244" t="s">
        <v>451</v>
      </c>
      <c r="D222" s="236" t="s">
        <v>300</v>
      </c>
      <c r="E222" s="237">
        <v>11.2</v>
      </c>
      <c r="F222" s="238"/>
      <c r="G222" s="239">
        <f>ROUND(E222*F222,2)</f>
        <v>0</v>
      </c>
      <c r="H222" s="238"/>
      <c r="I222" s="239">
        <f>ROUND(E222*H222,2)</f>
        <v>0</v>
      </c>
      <c r="J222" s="238"/>
      <c r="K222" s="239">
        <f>ROUND(E222*J222,2)</f>
        <v>0</v>
      </c>
      <c r="L222" s="239">
        <v>21</v>
      </c>
      <c r="M222" s="239">
        <f>G222*(1+L222/100)</f>
        <v>0</v>
      </c>
      <c r="N222" s="237">
        <v>7.6000000000000004E-4</v>
      </c>
      <c r="O222" s="237">
        <f>ROUND(E222*N222,2)</f>
        <v>0.01</v>
      </c>
      <c r="P222" s="237">
        <v>0</v>
      </c>
      <c r="Q222" s="237">
        <f>ROUND(E222*P222,2)</f>
        <v>0</v>
      </c>
      <c r="R222" s="239"/>
      <c r="S222" s="239" t="s">
        <v>156</v>
      </c>
      <c r="T222" s="240" t="s">
        <v>140</v>
      </c>
      <c r="U222" s="223">
        <v>0.1</v>
      </c>
      <c r="V222" s="223">
        <f>ROUND(E222*U222,2)</f>
        <v>1.1200000000000001</v>
      </c>
      <c r="W222" s="223"/>
      <c r="X222" s="223" t="s">
        <v>180</v>
      </c>
      <c r="Y222" s="213"/>
      <c r="Z222" s="213"/>
      <c r="AA222" s="213"/>
      <c r="AB222" s="213"/>
      <c r="AC222" s="213"/>
      <c r="AD222" s="213"/>
      <c r="AE222" s="213"/>
      <c r="AF222" s="213"/>
      <c r="AG222" s="213" t="s">
        <v>181</v>
      </c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5">
      <c r="A223" s="220"/>
      <c r="B223" s="221"/>
      <c r="C223" s="245" t="s">
        <v>441</v>
      </c>
      <c r="D223" s="242"/>
      <c r="E223" s="242"/>
      <c r="F223" s="242"/>
      <c r="G223" s="242"/>
      <c r="H223" s="223"/>
      <c r="I223" s="223"/>
      <c r="J223" s="223"/>
      <c r="K223" s="223"/>
      <c r="L223" s="223"/>
      <c r="M223" s="223"/>
      <c r="N223" s="222"/>
      <c r="O223" s="222"/>
      <c r="P223" s="222"/>
      <c r="Q223" s="222"/>
      <c r="R223" s="223"/>
      <c r="S223" s="223"/>
      <c r="T223" s="223"/>
      <c r="U223" s="223"/>
      <c r="V223" s="223"/>
      <c r="W223" s="223"/>
      <c r="X223" s="223"/>
      <c r="Y223" s="213"/>
      <c r="Z223" s="213"/>
      <c r="AA223" s="213"/>
      <c r="AB223" s="213"/>
      <c r="AC223" s="213"/>
      <c r="AD223" s="213"/>
      <c r="AE223" s="213"/>
      <c r="AF223" s="213"/>
      <c r="AG223" s="213" t="s">
        <v>144</v>
      </c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1" x14ac:dyDescent="0.25">
      <c r="A224" s="220"/>
      <c r="B224" s="221"/>
      <c r="C224" s="246" t="s">
        <v>452</v>
      </c>
      <c r="D224" s="224"/>
      <c r="E224" s="225">
        <v>11.2</v>
      </c>
      <c r="F224" s="223"/>
      <c r="G224" s="223"/>
      <c r="H224" s="223"/>
      <c r="I224" s="223"/>
      <c r="J224" s="223"/>
      <c r="K224" s="223"/>
      <c r="L224" s="223"/>
      <c r="M224" s="223"/>
      <c r="N224" s="222"/>
      <c r="O224" s="222"/>
      <c r="P224" s="222"/>
      <c r="Q224" s="222"/>
      <c r="R224" s="223"/>
      <c r="S224" s="223"/>
      <c r="T224" s="223"/>
      <c r="U224" s="223"/>
      <c r="V224" s="223"/>
      <c r="W224" s="223"/>
      <c r="X224" s="223"/>
      <c r="Y224" s="213"/>
      <c r="Z224" s="213"/>
      <c r="AA224" s="213"/>
      <c r="AB224" s="213"/>
      <c r="AC224" s="213"/>
      <c r="AD224" s="213"/>
      <c r="AE224" s="213"/>
      <c r="AF224" s="213"/>
      <c r="AG224" s="213" t="s">
        <v>173</v>
      </c>
      <c r="AH224" s="213">
        <v>0</v>
      </c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 x14ac:dyDescent="0.25">
      <c r="A225" s="234">
        <v>74</v>
      </c>
      <c r="B225" s="235" t="s">
        <v>453</v>
      </c>
      <c r="C225" s="244" t="s">
        <v>454</v>
      </c>
      <c r="D225" s="236" t="s">
        <v>215</v>
      </c>
      <c r="E225" s="237">
        <v>0.73392000000000002</v>
      </c>
      <c r="F225" s="238"/>
      <c r="G225" s="239">
        <f>ROUND(E225*F225,2)</f>
        <v>0</v>
      </c>
      <c r="H225" s="238"/>
      <c r="I225" s="239">
        <f>ROUND(E225*H225,2)</f>
        <v>0</v>
      </c>
      <c r="J225" s="238"/>
      <c r="K225" s="239">
        <f>ROUND(E225*J225,2)</f>
        <v>0</v>
      </c>
      <c r="L225" s="239">
        <v>21</v>
      </c>
      <c r="M225" s="239">
        <f>G225*(1+L225/100)</f>
        <v>0</v>
      </c>
      <c r="N225" s="237">
        <v>0</v>
      </c>
      <c r="O225" s="237">
        <f>ROUND(E225*N225,2)</f>
        <v>0</v>
      </c>
      <c r="P225" s="237">
        <v>0</v>
      </c>
      <c r="Q225" s="237">
        <f>ROUND(E225*P225,2)</f>
        <v>0</v>
      </c>
      <c r="R225" s="239" t="s">
        <v>293</v>
      </c>
      <c r="S225" s="239" t="s">
        <v>139</v>
      </c>
      <c r="T225" s="240" t="s">
        <v>139</v>
      </c>
      <c r="U225" s="223">
        <v>4.7370000000000001</v>
      </c>
      <c r="V225" s="223">
        <f>ROUND(E225*U225,2)</f>
        <v>3.48</v>
      </c>
      <c r="W225" s="223"/>
      <c r="X225" s="223" t="s">
        <v>216</v>
      </c>
      <c r="Y225" s="213"/>
      <c r="Z225" s="213"/>
      <c r="AA225" s="213"/>
      <c r="AB225" s="213"/>
      <c r="AC225" s="213"/>
      <c r="AD225" s="213"/>
      <c r="AE225" s="213"/>
      <c r="AF225" s="213"/>
      <c r="AG225" s="213" t="s">
        <v>217</v>
      </c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1" x14ac:dyDescent="0.25">
      <c r="A226" s="220"/>
      <c r="B226" s="221"/>
      <c r="C226" s="261" t="s">
        <v>388</v>
      </c>
      <c r="D226" s="252"/>
      <c r="E226" s="252"/>
      <c r="F226" s="252"/>
      <c r="G226" s="252"/>
      <c r="H226" s="223"/>
      <c r="I226" s="223"/>
      <c r="J226" s="223"/>
      <c r="K226" s="223"/>
      <c r="L226" s="223"/>
      <c r="M226" s="223"/>
      <c r="N226" s="222"/>
      <c r="O226" s="222"/>
      <c r="P226" s="222"/>
      <c r="Q226" s="222"/>
      <c r="R226" s="223"/>
      <c r="S226" s="223"/>
      <c r="T226" s="223"/>
      <c r="U226" s="223"/>
      <c r="V226" s="223"/>
      <c r="W226" s="223"/>
      <c r="X226" s="223"/>
      <c r="Y226" s="213"/>
      <c r="Z226" s="213"/>
      <c r="AA226" s="213"/>
      <c r="AB226" s="213"/>
      <c r="AC226" s="213"/>
      <c r="AD226" s="213"/>
      <c r="AE226" s="213"/>
      <c r="AF226" s="213"/>
      <c r="AG226" s="213" t="s">
        <v>183</v>
      </c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 x14ac:dyDescent="0.25">
      <c r="A227" s="220"/>
      <c r="B227" s="221"/>
      <c r="C227" s="246" t="s">
        <v>218</v>
      </c>
      <c r="D227" s="224"/>
      <c r="E227" s="225"/>
      <c r="F227" s="223"/>
      <c r="G227" s="223"/>
      <c r="H227" s="223"/>
      <c r="I227" s="223"/>
      <c r="J227" s="223"/>
      <c r="K227" s="223"/>
      <c r="L227" s="223"/>
      <c r="M227" s="223"/>
      <c r="N227" s="222"/>
      <c r="O227" s="222"/>
      <c r="P227" s="222"/>
      <c r="Q227" s="222"/>
      <c r="R227" s="223"/>
      <c r="S227" s="223"/>
      <c r="T227" s="223"/>
      <c r="U227" s="223"/>
      <c r="V227" s="223"/>
      <c r="W227" s="223"/>
      <c r="X227" s="223"/>
      <c r="Y227" s="213"/>
      <c r="Z227" s="213"/>
      <c r="AA227" s="213"/>
      <c r="AB227" s="213"/>
      <c r="AC227" s="213"/>
      <c r="AD227" s="213"/>
      <c r="AE227" s="213"/>
      <c r="AF227" s="213"/>
      <c r="AG227" s="213" t="s">
        <v>173</v>
      </c>
      <c r="AH227" s="213">
        <v>0</v>
      </c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1" x14ac:dyDescent="0.25">
      <c r="A228" s="220"/>
      <c r="B228" s="221"/>
      <c r="C228" s="246" t="s">
        <v>455</v>
      </c>
      <c r="D228" s="224"/>
      <c r="E228" s="225"/>
      <c r="F228" s="223"/>
      <c r="G228" s="223"/>
      <c r="H228" s="223"/>
      <c r="I228" s="223"/>
      <c r="J228" s="223"/>
      <c r="K228" s="223"/>
      <c r="L228" s="223"/>
      <c r="M228" s="223"/>
      <c r="N228" s="222"/>
      <c r="O228" s="222"/>
      <c r="P228" s="222"/>
      <c r="Q228" s="222"/>
      <c r="R228" s="223"/>
      <c r="S228" s="223"/>
      <c r="T228" s="223"/>
      <c r="U228" s="223"/>
      <c r="V228" s="223"/>
      <c r="W228" s="223"/>
      <c r="X228" s="223"/>
      <c r="Y228" s="213"/>
      <c r="Z228" s="213"/>
      <c r="AA228" s="213"/>
      <c r="AB228" s="213"/>
      <c r="AC228" s="213"/>
      <c r="AD228" s="213"/>
      <c r="AE228" s="213"/>
      <c r="AF228" s="213"/>
      <c r="AG228" s="213" t="s">
        <v>173</v>
      </c>
      <c r="AH228" s="213">
        <v>0</v>
      </c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1" x14ac:dyDescent="0.25">
      <c r="A229" s="220"/>
      <c r="B229" s="221"/>
      <c r="C229" s="246" t="s">
        <v>456</v>
      </c>
      <c r="D229" s="224"/>
      <c r="E229" s="225">
        <v>0.73392000000000002</v>
      </c>
      <c r="F229" s="223"/>
      <c r="G229" s="223"/>
      <c r="H229" s="223"/>
      <c r="I229" s="223"/>
      <c r="J229" s="223"/>
      <c r="K229" s="223"/>
      <c r="L229" s="223"/>
      <c r="M229" s="223"/>
      <c r="N229" s="222"/>
      <c r="O229" s="222"/>
      <c r="P229" s="222"/>
      <c r="Q229" s="222"/>
      <c r="R229" s="223"/>
      <c r="S229" s="223"/>
      <c r="T229" s="223"/>
      <c r="U229" s="223"/>
      <c r="V229" s="223"/>
      <c r="W229" s="223"/>
      <c r="X229" s="223"/>
      <c r="Y229" s="213"/>
      <c r="Z229" s="213"/>
      <c r="AA229" s="213"/>
      <c r="AB229" s="213"/>
      <c r="AC229" s="213"/>
      <c r="AD229" s="213"/>
      <c r="AE229" s="213"/>
      <c r="AF229" s="213"/>
      <c r="AG229" s="213" t="s">
        <v>173</v>
      </c>
      <c r="AH229" s="213">
        <v>0</v>
      </c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x14ac:dyDescent="0.25">
      <c r="A230" s="227" t="s">
        <v>134</v>
      </c>
      <c r="B230" s="228" t="s">
        <v>98</v>
      </c>
      <c r="C230" s="243" t="s">
        <v>99</v>
      </c>
      <c r="D230" s="229"/>
      <c r="E230" s="230"/>
      <c r="F230" s="231"/>
      <c r="G230" s="231">
        <f>SUMIF(AG231:AG239,"&lt;&gt;NOR",G231:G239)</f>
        <v>0</v>
      </c>
      <c r="H230" s="231"/>
      <c r="I230" s="231">
        <f>SUM(I231:I239)</f>
        <v>0</v>
      </c>
      <c r="J230" s="231"/>
      <c r="K230" s="231">
        <f>SUM(K231:K239)</f>
        <v>0</v>
      </c>
      <c r="L230" s="231"/>
      <c r="M230" s="231">
        <f>SUM(M231:M239)</f>
        <v>0</v>
      </c>
      <c r="N230" s="230"/>
      <c r="O230" s="230">
        <f>SUM(O231:O239)</f>
        <v>0.02</v>
      </c>
      <c r="P230" s="230"/>
      <c r="Q230" s="230">
        <f>SUM(Q231:Q239)</f>
        <v>0</v>
      </c>
      <c r="R230" s="231"/>
      <c r="S230" s="231"/>
      <c r="T230" s="232"/>
      <c r="U230" s="226"/>
      <c r="V230" s="226">
        <f>SUM(V231:V239)</f>
        <v>2.5100000000000002</v>
      </c>
      <c r="W230" s="226"/>
      <c r="X230" s="226"/>
      <c r="AG230" t="s">
        <v>135</v>
      </c>
    </row>
    <row r="231" spans="1:60" outlineLevel="1" x14ac:dyDescent="0.25">
      <c r="A231" s="234">
        <v>75</v>
      </c>
      <c r="B231" s="235" t="s">
        <v>457</v>
      </c>
      <c r="C231" s="244" t="s">
        <v>458</v>
      </c>
      <c r="D231" s="236" t="s">
        <v>285</v>
      </c>
      <c r="E231" s="237">
        <v>9</v>
      </c>
      <c r="F231" s="238"/>
      <c r="G231" s="239">
        <f>ROUND(E231*F231,2)</f>
        <v>0</v>
      </c>
      <c r="H231" s="238"/>
      <c r="I231" s="239">
        <f>ROUND(E231*H231,2)</f>
        <v>0</v>
      </c>
      <c r="J231" s="238"/>
      <c r="K231" s="239">
        <f>ROUND(E231*J231,2)</f>
        <v>0</v>
      </c>
      <c r="L231" s="239">
        <v>21</v>
      </c>
      <c r="M231" s="239">
        <f>G231*(1+L231/100)</f>
        <v>0</v>
      </c>
      <c r="N231" s="237">
        <v>0</v>
      </c>
      <c r="O231" s="237">
        <f>ROUND(E231*N231,2)</f>
        <v>0</v>
      </c>
      <c r="P231" s="237">
        <v>0</v>
      </c>
      <c r="Q231" s="237">
        <f>ROUND(E231*P231,2)</f>
        <v>0</v>
      </c>
      <c r="R231" s="239" t="s">
        <v>459</v>
      </c>
      <c r="S231" s="239" t="s">
        <v>139</v>
      </c>
      <c r="T231" s="240" t="s">
        <v>139</v>
      </c>
      <c r="U231" s="223">
        <v>0.27</v>
      </c>
      <c r="V231" s="223">
        <f>ROUND(E231*U231,2)</f>
        <v>2.4300000000000002</v>
      </c>
      <c r="W231" s="223"/>
      <c r="X231" s="223" t="s">
        <v>180</v>
      </c>
      <c r="Y231" s="213"/>
      <c r="Z231" s="213"/>
      <c r="AA231" s="213"/>
      <c r="AB231" s="213"/>
      <c r="AC231" s="213"/>
      <c r="AD231" s="213"/>
      <c r="AE231" s="213"/>
      <c r="AF231" s="213"/>
      <c r="AG231" s="213" t="s">
        <v>181</v>
      </c>
      <c r="AH231" s="213"/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 x14ac:dyDescent="0.25">
      <c r="A232" s="220"/>
      <c r="B232" s="221"/>
      <c r="C232" s="246" t="s">
        <v>460</v>
      </c>
      <c r="D232" s="224"/>
      <c r="E232" s="225">
        <v>9</v>
      </c>
      <c r="F232" s="223"/>
      <c r="G232" s="223"/>
      <c r="H232" s="223"/>
      <c r="I232" s="223"/>
      <c r="J232" s="223"/>
      <c r="K232" s="223"/>
      <c r="L232" s="223"/>
      <c r="M232" s="223"/>
      <c r="N232" s="222"/>
      <c r="O232" s="222"/>
      <c r="P232" s="222"/>
      <c r="Q232" s="222"/>
      <c r="R232" s="223"/>
      <c r="S232" s="223"/>
      <c r="T232" s="223"/>
      <c r="U232" s="223"/>
      <c r="V232" s="223"/>
      <c r="W232" s="223"/>
      <c r="X232" s="223"/>
      <c r="Y232" s="213"/>
      <c r="Z232" s="213"/>
      <c r="AA232" s="213"/>
      <c r="AB232" s="213"/>
      <c r="AC232" s="213"/>
      <c r="AD232" s="213"/>
      <c r="AE232" s="213"/>
      <c r="AF232" s="213"/>
      <c r="AG232" s="213" t="s">
        <v>173</v>
      </c>
      <c r="AH232" s="213">
        <v>0</v>
      </c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1" x14ac:dyDescent="0.25">
      <c r="A233" s="253">
        <v>76</v>
      </c>
      <c r="B233" s="254" t="s">
        <v>461</v>
      </c>
      <c r="C233" s="262" t="s">
        <v>462</v>
      </c>
      <c r="D233" s="255" t="s">
        <v>463</v>
      </c>
      <c r="E233" s="256">
        <v>1</v>
      </c>
      <c r="F233" s="257"/>
      <c r="G233" s="258">
        <f>ROUND(E233*F233,2)</f>
        <v>0</v>
      </c>
      <c r="H233" s="257"/>
      <c r="I233" s="258">
        <f>ROUND(E233*H233,2)</f>
        <v>0</v>
      </c>
      <c r="J233" s="257"/>
      <c r="K233" s="258">
        <f>ROUND(E233*J233,2)</f>
        <v>0</v>
      </c>
      <c r="L233" s="258">
        <v>21</v>
      </c>
      <c r="M233" s="258">
        <f>G233*(1+L233/100)</f>
        <v>0</v>
      </c>
      <c r="N233" s="256">
        <v>0</v>
      </c>
      <c r="O233" s="256">
        <f>ROUND(E233*N233,2)</f>
        <v>0</v>
      </c>
      <c r="P233" s="256">
        <v>0</v>
      </c>
      <c r="Q233" s="256">
        <f>ROUND(E233*P233,2)</f>
        <v>0</v>
      </c>
      <c r="R233" s="258"/>
      <c r="S233" s="258" t="s">
        <v>156</v>
      </c>
      <c r="T233" s="259" t="s">
        <v>140</v>
      </c>
      <c r="U233" s="223">
        <v>0</v>
      </c>
      <c r="V233" s="223">
        <f>ROUND(E233*U233,2)</f>
        <v>0</v>
      </c>
      <c r="W233" s="223"/>
      <c r="X233" s="223" t="s">
        <v>157</v>
      </c>
      <c r="Y233" s="213"/>
      <c r="Z233" s="213"/>
      <c r="AA233" s="213"/>
      <c r="AB233" s="213"/>
      <c r="AC233" s="213"/>
      <c r="AD233" s="213"/>
      <c r="AE233" s="213"/>
      <c r="AF233" s="213"/>
      <c r="AG233" s="213" t="s">
        <v>158</v>
      </c>
      <c r="AH233" s="213"/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1" x14ac:dyDescent="0.25">
      <c r="A234" s="253">
        <v>77</v>
      </c>
      <c r="B234" s="254" t="s">
        <v>464</v>
      </c>
      <c r="C234" s="262" t="s">
        <v>465</v>
      </c>
      <c r="D234" s="255" t="s">
        <v>285</v>
      </c>
      <c r="E234" s="256">
        <v>9</v>
      </c>
      <c r="F234" s="257"/>
      <c r="G234" s="258">
        <f>ROUND(E234*F234,2)</f>
        <v>0</v>
      </c>
      <c r="H234" s="257"/>
      <c r="I234" s="258">
        <f>ROUND(E234*H234,2)</f>
        <v>0</v>
      </c>
      <c r="J234" s="257"/>
      <c r="K234" s="258">
        <f>ROUND(E234*J234,2)</f>
        <v>0</v>
      </c>
      <c r="L234" s="258">
        <v>21</v>
      </c>
      <c r="M234" s="258">
        <f>G234*(1+L234/100)</f>
        <v>0</v>
      </c>
      <c r="N234" s="256">
        <v>2.5500000000000002E-3</v>
      </c>
      <c r="O234" s="256">
        <f>ROUND(E234*N234,2)</f>
        <v>0.02</v>
      </c>
      <c r="P234" s="256">
        <v>0</v>
      </c>
      <c r="Q234" s="256">
        <f>ROUND(E234*P234,2)</f>
        <v>0</v>
      </c>
      <c r="R234" s="258"/>
      <c r="S234" s="258" t="s">
        <v>156</v>
      </c>
      <c r="T234" s="259" t="s">
        <v>140</v>
      </c>
      <c r="U234" s="223">
        <v>0</v>
      </c>
      <c r="V234" s="223">
        <f>ROUND(E234*U234,2)</f>
        <v>0</v>
      </c>
      <c r="W234" s="223"/>
      <c r="X234" s="223" t="s">
        <v>203</v>
      </c>
      <c r="Y234" s="213"/>
      <c r="Z234" s="213"/>
      <c r="AA234" s="213"/>
      <c r="AB234" s="213"/>
      <c r="AC234" s="213"/>
      <c r="AD234" s="213"/>
      <c r="AE234" s="213"/>
      <c r="AF234" s="213"/>
      <c r="AG234" s="213" t="s">
        <v>204</v>
      </c>
      <c r="AH234" s="213"/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1" x14ac:dyDescent="0.25">
      <c r="A235" s="234">
        <v>78</v>
      </c>
      <c r="B235" s="235" t="s">
        <v>466</v>
      </c>
      <c r="C235" s="244" t="s">
        <v>467</v>
      </c>
      <c r="D235" s="236" t="s">
        <v>215</v>
      </c>
      <c r="E235" s="237">
        <v>2.2950000000000002E-2</v>
      </c>
      <c r="F235" s="238"/>
      <c r="G235" s="239">
        <f>ROUND(E235*F235,2)</f>
        <v>0</v>
      </c>
      <c r="H235" s="238"/>
      <c r="I235" s="239">
        <f>ROUND(E235*H235,2)</f>
        <v>0</v>
      </c>
      <c r="J235" s="238"/>
      <c r="K235" s="239">
        <f>ROUND(E235*J235,2)</f>
        <v>0</v>
      </c>
      <c r="L235" s="239">
        <v>21</v>
      </c>
      <c r="M235" s="239">
        <f>G235*(1+L235/100)</f>
        <v>0</v>
      </c>
      <c r="N235" s="237">
        <v>0</v>
      </c>
      <c r="O235" s="237">
        <f>ROUND(E235*N235,2)</f>
        <v>0</v>
      </c>
      <c r="P235" s="237">
        <v>0</v>
      </c>
      <c r="Q235" s="237">
        <f>ROUND(E235*P235,2)</f>
        <v>0</v>
      </c>
      <c r="R235" s="239" t="s">
        <v>459</v>
      </c>
      <c r="S235" s="239" t="s">
        <v>139</v>
      </c>
      <c r="T235" s="240" t="s">
        <v>139</v>
      </c>
      <c r="U235" s="223">
        <v>3.327</v>
      </c>
      <c r="V235" s="223">
        <f>ROUND(E235*U235,2)</f>
        <v>0.08</v>
      </c>
      <c r="W235" s="223"/>
      <c r="X235" s="223" t="s">
        <v>216</v>
      </c>
      <c r="Y235" s="213"/>
      <c r="Z235" s="213"/>
      <c r="AA235" s="213"/>
      <c r="AB235" s="213"/>
      <c r="AC235" s="213"/>
      <c r="AD235" s="213"/>
      <c r="AE235" s="213"/>
      <c r="AF235" s="213"/>
      <c r="AG235" s="213" t="s">
        <v>217</v>
      </c>
      <c r="AH235" s="213"/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1" x14ac:dyDescent="0.25">
      <c r="A236" s="220"/>
      <c r="B236" s="221"/>
      <c r="C236" s="261" t="s">
        <v>388</v>
      </c>
      <c r="D236" s="252"/>
      <c r="E236" s="252"/>
      <c r="F236" s="252"/>
      <c r="G236" s="252"/>
      <c r="H236" s="223"/>
      <c r="I236" s="223"/>
      <c r="J236" s="223"/>
      <c r="K236" s="223"/>
      <c r="L236" s="223"/>
      <c r="M236" s="223"/>
      <c r="N236" s="222"/>
      <c r="O236" s="222"/>
      <c r="P236" s="222"/>
      <c r="Q236" s="222"/>
      <c r="R236" s="223"/>
      <c r="S236" s="223"/>
      <c r="T236" s="223"/>
      <c r="U236" s="223"/>
      <c r="V236" s="223"/>
      <c r="W236" s="223"/>
      <c r="X236" s="223"/>
      <c r="Y236" s="213"/>
      <c r="Z236" s="213"/>
      <c r="AA236" s="213"/>
      <c r="AB236" s="213"/>
      <c r="AC236" s="213"/>
      <c r="AD236" s="213"/>
      <c r="AE236" s="213"/>
      <c r="AF236" s="213"/>
      <c r="AG236" s="213" t="s">
        <v>183</v>
      </c>
      <c r="AH236" s="213"/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1" x14ac:dyDescent="0.25">
      <c r="A237" s="220"/>
      <c r="B237" s="221"/>
      <c r="C237" s="246" t="s">
        <v>218</v>
      </c>
      <c r="D237" s="224"/>
      <c r="E237" s="225"/>
      <c r="F237" s="223"/>
      <c r="G237" s="223"/>
      <c r="H237" s="223"/>
      <c r="I237" s="223"/>
      <c r="J237" s="223"/>
      <c r="K237" s="223"/>
      <c r="L237" s="223"/>
      <c r="M237" s="223"/>
      <c r="N237" s="222"/>
      <c r="O237" s="222"/>
      <c r="P237" s="222"/>
      <c r="Q237" s="222"/>
      <c r="R237" s="223"/>
      <c r="S237" s="223"/>
      <c r="T237" s="223"/>
      <c r="U237" s="223"/>
      <c r="V237" s="223"/>
      <c r="W237" s="223"/>
      <c r="X237" s="223"/>
      <c r="Y237" s="213"/>
      <c r="Z237" s="213"/>
      <c r="AA237" s="213"/>
      <c r="AB237" s="213"/>
      <c r="AC237" s="213"/>
      <c r="AD237" s="213"/>
      <c r="AE237" s="213"/>
      <c r="AF237" s="213"/>
      <c r="AG237" s="213" t="s">
        <v>173</v>
      </c>
      <c r="AH237" s="213">
        <v>0</v>
      </c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 x14ac:dyDescent="0.25">
      <c r="A238" s="220"/>
      <c r="B238" s="221"/>
      <c r="C238" s="246" t="s">
        <v>468</v>
      </c>
      <c r="D238" s="224"/>
      <c r="E238" s="225"/>
      <c r="F238" s="223"/>
      <c r="G238" s="223"/>
      <c r="H238" s="223"/>
      <c r="I238" s="223"/>
      <c r="J238" s="223"/>
      <c r="K238" s="223"/>
      <c r="L238" s="223"/>
      <c r="M238" s="223"/>
      <c r="N238" s="222"/>
      <c r="O238" s="222"/>
      <c r="P238" s="222"/>
      <c r="Q238" s="222"/>
      <c r="R238" s="223"/>
      <c r="S238" s="223"/>
      <c r="T238" s="223"/>
      <c r="U238" s="223"/>
      <c r="V238" s="223"/>
      <c r="W238" s="223"/>
      <c r="X238" s="223"/>
      <c r="Y238" s="213"/>
      <c r="Z238" s="213"/>
      <c r="AA238" s="213"/>
      <c r="AB238" s="213"/>
      <c r="AC238" s="213"/>
      <c r="AD238" s="213"/>
      <c r="AE238" s="213"/>
      <c r="AF238" s="213"/>
      <c r="AG238" s="213" t="s">
        <v>173</v>
      </c>
      <c r="AH238" s="213">
        <v>0</v>
      </c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1" x14ac:dyDescent="0.25">
      <c r="A239" s="220"/>
      <c r="B239" s="221"/>
      <c r="C239" s="246" t="s">
        <v>469</v>
      </c>
      <c r="D239" s="224"/>
      <c r="E239" s="225">
        <v>2.2950000000000002E-2</v>
      </c>
      <c r="F239" s="223"/>
      <c r="G239" s="223"/>
      <c r="H239" s="223"/>
      <c r="I239" s="223"/>
      <c r="J239" s="223"/>
      <c r="K239" s="223"/>
      <c r="L239" s="223"/>
      <c r="M239" s="223"/>
      <c r="N239" s="222"/>
      <c r="O239" s="222"/>
      <c r="P239" s="222"/>
      <c r="Q239" s="222"/>
      <c r="R239" s="223"/>
      <c r="S239" s="223"/>
      <c r="T239" s="223"/>
      <c r="U239" s="223"/>
      <c r="V239" s="223"/>
      <c r="W239" s="223"/>
      <c r="X239" s="223"/>
      <c r="Y239" s="213"/>
      <c r="Z239" s="213"/>
      <c r="AA239" s="213"/>
      <c r="AB239" s="213"/>
      <c r="AC239" s="213"/>
      <c r="AD239" s="213"/>
      <c r="AE239" s="213"/>
      <c r="AF239" s="213"/>
      <c r="AG239" s="213" t="s">
        <v>173</v>
      </c>
      <c r="AH239" s="213">
        <v>0</v>
      </c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x14ac:dyDescent="0.25">
      <c r="A240" s="227" t="s">
        <v>134</v>
      </c>
      <c r="B240" s="228" t="s">
        <v>100</v>
      </c>
      <c r="C240" s="243" t="s">
        <v>101</v>
      </c>
      <c r="D240" s="229"/>
      <c r="E240" s="230"/>
      <c r="F240" s="231"/>
      <c r="G240" s="231">
        <f>SUMIF(AG241:AG272,"&lt;&gt;NOR",G241:G272)</f>
        <v>0</v>
      </c>
      <c r="H240" s="231"/>
      <c r="I240" s="231">
        <f>SUM(I241:I272)</f>
        <v>0</v>
      </c>
      <c r="J240" s="231"/>
      <c r="K240" s="231">
        <f>SUM(K241:K272)</f>
        <v>0</v>
      </c>
      <c r="L240" s="231"/>
      <c r="M240" s="231">
        <f>SUM(M241:M272)</f>
        <v>0</v>
      </c>
      <c r="N240" s="230"/>
      <c r="O240" s="230">
        <f>SUM(O241:O272)</f>
        <v>0</v>
      </c>
      <c r="P240" s="230"/>
      <c r="Q240" s="230">
        <f>SUM(Q241:Q272)</f>
        <v>0</v>
      </c>
      <c r="R240" s="231"/>
      <c r="S240" s="231"/>
      <c r="T240" s="232"/>
      <c r="U240" s="226"/>
      <c r="V240" s="226">
        <f>SUM(V241:V272)</f>
        <v>404.14</v>
      </c>
      <c r="W240" s="226"/>
      <c r="X240" s="226"/>
      <c r="AG240" t="s">
        <v>135</v>
      </c>
    </row>
    <row r="241" spans="1:60" outlineLevel="1" x14ac:dyDescent="0.25">
      <c r="A241" s="234">
        <v>79</v>
      </c>
      <c r="B241" s="235" t="s">
        <v>470</v>
      </c>
      <c r="C241" s="244" t="s">
        <v>471</v>
      </c>
      <c r="D241" s="236" t="s">
        <v>215</v>
      </c>
      <c r="E241" s="237">
        <v>0.54427000000000003</v>
      </c>
      <c r="F241" s="238"/>
      <c r="G241" s="239">
        <f>ROUND(E241*F241,2)</f>
        <v>0</v>
      </c>
      <c r="H241" s="238"/>
      <c r="I241" s="239">
        <f>ROUND(E241*H241,2)</f>
        <v>0</v>
      </c>
      <c r="J241" s="238"/>
      <c r="K241" s="239">
        <f>ROUND(E241*J241,2)</f>
        <v>0</v>
      </c>
      <c r="L241" s="239">
        <v>21</v>
      </c>
      <c r="M241" s="239">
        <f>G241*(1+L241/100)</f>
        <v>0</v>
      </c>
      <c r="N241" s="237">
        <v>0</v>
      </c>
      <c r="O241" s="237">
        <f>ROUND(E241*N241,2)</f>
        <v>0</v>
      </c>
      <c r="P241" s="237">
        <v>0</v>
      </c>
      <c r="Q241" s="237">
        <f>ROUND(E241*P241,2)</f>
        <v>0</v>
      </c>
      <c r="R241" s="239" t="s">
        <v>264</v>
      </c>
      <c r="S241" s="239" t="s">
        <v>139</v>
      </c>
      <c r="T241" s="240" t="s">
        <v>139</v>
      </c>
      <c r="U241" s="223">
        <v>0</v>
      </c>
      <c r="V241" s="223">
        <f>ROUND(E241*U241,2)</f>
        <v>0</v>
      </c>
      <c r="W241" s="223"/>
      <c r="X241" s="223" t="s">
        <v>180</v>
      </c>
      <c r="Y241" s="213"/>
      <c r="Z241" s="213"/>
      <c r="AA241" s="213"/>
      <c r="AB241" s="213"/>
      <c r="AC241" s="213"/>
      <c r="AD241" s="213"/>
      <c r="AE241" s="213"/>
      <c r="AF241" s="213"/>
      <c r="AG241" s="213" t="s">
        <v>181</v>
      </c>
      <c r="AH241" s="213"/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1" x14ac:dyDescent="0.25">
      <c r="A242" s="220"/>
      <c r="B242" s="221"/>
      <c r="C242" s="245" t="s">
        <v>472</v>
      </c>
      <c r="D242" s="242"/>
      <c r="E242" s="242"/>
      <c r="F242" s="242"/>
      <c r="G242" s="242"/>
      <c r="H242" s="223"/>
      <c r="I242" s="223"/>
      <c r="J242" s="223"/>
      <c r="K242" s="223"/>
      <c r="L242" s="223"/>
      <c r="M242" s="223"/>
      <c r="N242" s="222"/>
      <c r="O242" s="222"/>
      <c r="P242" s="222"/>
      <c r="Q242" s="222"/>
      <c r="R242" s="223"/>
      <c r="S242" s="223"/>
      <c r="T242" s="223"/>
      <c r="U242" s="223"/>
      <c r="V242" s="223"/>
      <c r="W242" s="223"/>
      <c r="X242" s="223"/>
      <c r="Y242" s="213"/>
      <c r="Z242" s="213"/>
      <c r="AA242" s="213"/>
      <c r="AB242" s="213"/>
      <c r="AC242" s="213"/>
      <c r="AD242" s="213"/>
      <c r="AE242" s="213"/>
      <c r="AF242" s="213"/>
      <c r="AG242" s="213" t="s">
        <v>144</v>
      </c>
      <c r="AH242" s="213"/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41" t="str">
        <f>C242</f>
        <v>Pro vyjádření výnosu ve prospěch zhotovitele je nutné jednotkovou cenu uvést se záporným znaménkem. (Získaná částka ponižuje náklad stavby.)</v>
      </c>
      <c r="BB242" s="213"/>
      <c r="BC242" s="213"/>
      <c r="BD242" s="213"/>
      <c r="BE242" s="213"/>
      <c r="BF242" s="213"/>
      <c r="BG242" s="213"/>
      <c r="BH242" s="213"/>
    </row>
    <row r="243" spans="1:60" outlineLevel="1" x14ac:dyDescent="0.25">
      <c r="A243" s="220"/>
      <c r="B243" s="221"/>
      <c r="C243" s="246" t="s">
        <v>473</v>
      </c>
      <c r="D243" s="224"/>
      <c r="E243" s="225">
        <v>0.03</v>
      </c>
      <c r="F243" s="223"/>
      <c r="G243" s="223"/>
      <c r="H243" s="223"/>
      <c r="I243" s="223"/>
      <c r="J243" s="223"/>
      <c r="K243" s="223"/>
      <c r="L243" s="223"/>
      <c r="M243" s="223"/>
      <c r="N243" s="222"/>
      <c r="O243" s="222"/>
      <c r="P243" s="222"/>
      <c r="Q243" s="222"/>
      <c r="R243" s="223"/>
      <c r="S243" s="223"/>
      <c r="T243" s="223"/>
      <c r="U243" s="223"/>
      <c r="V243" s="223"/>
      <c r="W243" s="223"/>
      <c r="X243" s="223"/>
      <c r="Y243" s="213"/>
      <c r="Z243" s="213"/>
      <c r="AA243" s="213"/>
      <c r="AB243" s="213"/>
      <c r="AC243" s="213"/>
      <c r="AD243" s="213"/>
      <c r="AE243" s="213"/>
      <c r="AF243" s="213"/>
      <c r="AG243" s="213" t="s">
        <v>173</v>
      </c>
      <c r="AH243" s="213">
        <v>0</v>
      </c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1" x14ac:dyDescent="0.25">
      <c r="A244" s="220"/>
      <c r="B244" s="221"/>
      <c r="C244" s="246" t="s">
        <v>474</v>
      </c>
      <c r="D244" s="224"/>
      <c r="E244" s="225">
        <v>3.0300000000000001E-2</v>
      </c>
      <c r="F244" s="223"/>
      <c r="G244" s="223"/>
      <c r="H244" s="223"/>
      <c r="I244" s="223"/>
      <c r="J244" s="223"/>
      <c r="K244" s="223"/>
      <c r="L244" s="223"/>
      <c r="M244" s="223"/>
      <c r="N244" s="222"/>
      <c r="O244" s="222"/>
      <c r="P244" s="222"/>
      <c r="Q244" s="222"/>
      <c r="R244" s="223"/>
      <c r="S244" s="223"/>
      <c r="T244" s="223"/>
      <c r="U244" s="223"/>
      <c r="V244" s="223"/>
      <c r="W244" s="223"/>
      <c r="X244" s="223"/>
      <c r="Y244" s="213"/>
      <c r="Z244" s="213"/>
      <c r="AA244" s="213"/>
      <c r="AB244" s="213"/>
      <c r="AC244" s="213"/>
      <c r="AD244" s="213"/>
      <c r="AE244" s="213"/>
      <c r="AF244" s="213"/>
      <c r="AG244" s="213" t="s">
        <v>173</v>
      </c>
      <c r="AH244" s="213">
        <v>0</v>
      </c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outlineLevel="1" x14ac:dyDescent="0.25">
      <c r="A245" s="220"/>
      <c r="B245" s="221"/>
      <c r="C245" s="246" t="s">
        <v>475</v>
      </c>
      <c r="D245" s="224"/>
      <c r="E245" s="225">
        <v>0.24351</v>
      </c>
      <c r="F245" s="223"/>
      <c r="G245" s="223"/>
      <c r="H245" s="223"/>
      <c r="I245" s="223"/>
      <c r="J245" s="223"/>
      <c r="K245" s="223"/>
      <c r="L245" s="223"/>
      <c r="M245" s="223"/>
      <c r="N245" s="222"/>
      <c r="O245" s="222"/>
      <c r="P245" s="222"/>
      <c r="Q245" s="222"/>
      <c r="R245" s="223"/>
      <c r="S245" s="223"/>
      <c r="T245" s="223"/>
      <c r="U245" s="223"/>
      <c r="V245" s="223"/>
      <c r="W245" s="223"/>
      <c r="X245" s="223"/>
      <c r="Y245" s="213"/>
      <c r="Z245" s="213"/>
      <c r="AA245" s="213"/>
      <c r="AB245" s="213"/>
      <c r="AC245" s="213"/>
      <c r="AD245" s="213"/>
      <c r="AE245" s="213"/>
      <c r="AF245" s="213"/>
      <c r="AG245" s="213" t="s">
        <v>173</v>
      </c>
      <c r="AH245" s="213">
        <v>0</v>
      </c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1" x14ac:dyDescent="0.25">
      <c r="A246" s="220"/>
      <c r="B246" s="221"/>
      <c r="C246" s="246" t="s">
        <v>476</v>
      </c>
      <c r="D246" s="224"/>
      <c r="E246" s="225">
        <v>9.6640000000000004E-2</v>
      </c>
      <c r="F246" s="223"/>
      <c r="G246" s="223"/>
      <c r="H246" s="223"/>
      <c r="I246" s="223"/>
      <c r="J246" s="223"/>
      <c r="K246" s="223"/>
      <c r="L246" s="223"/>
      <c r="M246" s="223"/>
      <c r="N246" s="222"/>
      <c r="O246" s="222"/>
      <c r="P246" s="222"/>
      <c r="Q246" s="222"/>
      <c r="R246" s="223"/>
      <c r="S246" s="223"/>
      <c r="T246" s="223"/>
      <c r="U246" s="223"/>
      <c r="V246" s="223"/>
      <c r="W246" s="223"/>
      <c r="X246" s="223"/>
      <c r="Y246" s="213"/>
      <c r="Z246" s="213"/>
      <c r="AA246" s="213"/>
      <c r="AB246" s="213"/>
      <c r="AC246" s="213"/>
      <c r="AD246" s="213"/>
      <c r="AE246" s="213"/>
      <c r="AF246" s="213"/>
      <c r="AG246" s="213" t="s">
        <v>173</v>
      </c>
      <c r="AH246" s="213">
        <v>0</v>
      </c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1" x14ac:dyDescent="0.25">
      <c r="A247" s="220"/>
      <c r="B247" s="221"/>
      <c r="C247" s="246" t="s">
        <v>477</v>
      </c>
      <c r="D247" s="224"/>
      <c r="E247" s="225">
        <v>0.14382</v>
      </c>
      <c r="F247" s="223"/>
      <c r="G247" s="223"/>
      <c r="H247" s="223"/>
      <c r="I247" s="223"/>
      <c r="J247" s="223"/>
      <c r="K247" s="223"/>
      <c r="L247" s="223"/>
      <c r="M247" s="223"/>
      <c r="N247" s="222"/>
      <c r="O247" s="222"/>
      <c r="P247" s="222"/>
      <c r="Q247" s="222"/>
      <c r="R247" s="223"/>
      <c r="S247" s="223"/>
      <c r="T247" s="223"/>
      <c r="U247" s="223"/>
      <c r="V247" s="223"/>
      <c r="W247" s="223"/>
      <c r="X247" s="223"/>
      <c r="Y247" s="213"/>
      <c r="Z247" s="213"/>
      <c r="AA247" s="213"/>
      <c r="AB247" s="213"/>
      <c r="AC247" s="213"/>
      <c r="AD247" s="213"/>
      <c r="AE247" s="213"/>
      <c r="AF247" s="213"/>
      <c r="AG247" s="213" t="s">
        <v>173</v>
      </c>
      <c r="AH247" s="213">
        <v>0</v>
      </c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ht="20.399999999999999" outlineLevel="1" x14ac:dyDescent="0.25">
      <c r="A248" s="234">
        <v>80</v>
      </c>
      <c r="B248" s="235" t="s">
        <v>478</v>
      </c>
      <c r="C248" s="244" t="s">
        <v>479</v>
      </c>
      <c r="D248" s="236" t="s">
        <v>215</v>
      </c>
      <c r="E248" s="237">
        <v>163.73668000000001</v>
      </c>
      <c r="F248" s="238"/>
      <c r="G248" s="239">
        <f>ROUND(E248*F248,2)</f>
        <v>0</v>
      </c>
      <c r="H248" s="238"/>
      <c r="I248" s="239">
        <f>ROUND(E248*H248,2)</f>
        <v>0</v>
      </c>
      <c r="J248" s="238"/>
      <c r="K248" s="239">
        <f>ROUND(E248*J248,2)</f>
        <v>0</v>
      </c>
      <c r="L248" s="239">
        <v>21</v>
      </c>
      <c r="M248" s="239">
        <f>G248*(1+L248/100)</f>
        <v>0</v>
      </c>
      <c r="N248" s="237">
        <v>0</v>
      </c>
      <c r="O248" s="237">
        <f>ROUND(E248*N248,2)</f>
        <v>0</v>
      </c>
      <c r="P248" s="237">
        <v>0</v>
      </c>
      <c r="Q248" s="237">
        <f>ROUND(E248*P248,2)</f>
        <v>0</v>
      </c>
      <c r="R248" s="239" t="s">
        <v>264</v>
      </c>
      <c r="S248" s="239" t="s">
        <v>139</v>
      </c>
      <c r="T248" s="240" t="s">
        <v>139</v>
      </c>
      <c r="U248" s="223">
        <v>0</v>
      </c>
      <c r="V248" s="223">
        <f>ROUND(E248*U248,2)</f>
        <v>0</v>
      </c>
      <c r="W248" s="223"/>
      <c r="X248" s="223" t="s">
        <v>180</v>
      </c>
      <c r="Y248" s="213"/>
      <c r="Z248" s="213"/>
      <c r="AA248" s="213"/>
      <c r="AB248" s="213"/>
      <c r="AC248" s="213"/>
      <c r="AD248" s="213"/>
      <c r="AE248" s="213"/>
      <c r="AF248" s="213"/>
      <c r="AG248" s="213" t="s">
        <v>181</v>
      </c>
      <c r="AH248" s="213"/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5">
      <c r="A249" s="220"/>
      <c r="B249" s="221"/>
      <c r="C249" s="246" t="s">
        <v>480</v>
      </c>
      <c r="D249" s="224"/>
      <c r="E249" s="225"/>
      <c r="F249" s="223"/>
      <c r="G249" s="223"/>
      <c r="H249" s="223"/>
      <c r="I249" s="223"/>
      <c r="J249" s="223"/>
      <c r="K249" s="223"/>
      <c r="L249" s="223"/>
      <c r="M249" s="223"/>
      <c r="N249" s="222"/>
      <c r="O249" s="222"/>
      <c r="P249" s="222"/>
      <c r="Q249" s="222"/>
      <c r="R249" s="223"/>
      <c r="S249" s="223"/>
      <c r="T249" s="223"/>
      <c r="U249" s="223"/>
      <c r="V249" s="223"/>
      <c r="W249" s="223"/>
      <c r="X249" s="223"/>
      <c r="Y249" s="213"/>
      <c r="Z249" s="213"/>
      <c r="AA249" s="213"/>
      <c r="AB249" s="213"/>
      <c r="AC249" s="213"/>
      <c r="AD249" s="213"/>
      <c r="AE249" s="213"/>
      <c r="AF249" s="213"/>
      <c r="AG249" s="213" t="s">
        <v>173</v>
      </c>
      <c r="AH249" s="213">
        <v>0</v>
      </c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1" x14ac:dyDescent="0.25">
      <c r="A250" s="220"/>
      <c r="B250" s="221"/>
      <c r="C250" s="246" t="s">
        <v>481</v>
      </c>
      <c r="D250" s="224"/>
      <c r="E250" s="225"/>
      <c r="F250" s="223"/>
      <c r="G250" s="223"/>
      <c r="H250" s="223"/>
      <c r="I250" s="223"/>
      <c r="J250" s="223"/>
      <c r="K250" s="223"/>
      <c r="L250" s="223"/>
      <c r="M250" s="223"/>
      <c r="N250" s="222"/>
      <c r="O250" s="222"/>
      <c r="P250" s="222"/>
      <c r="Q250" s="222"/>
      <c r="R250" s="223"/>
      <c r="S250" s="223"/>
      <c r="T250" s="223"/>
      <c r="U250" s="223"/>
      <c r="V250" s="223"/>
      <c r="W250" s="223"/>
      <c r="X250" s="223"/>
      <c r="Y250" s="213"/>
      <c r="Z250" s="213"/>
      <c r="AA250" s="213"/>
      <c r="AB250" s="213"/>
      <c r="AC250" s="213"/>
      <c r="AD250" s="213"/>
      <c r="AE250" s="213"/>
      <c r="AF250" s="213"/>
      <c r="AG250" s="213" t="s">
        <v>173</v>
      </c>
      <c r="AH250" s="213">
        <v>0</v>
      </c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1" x14ac:dyDescent="0.25">
      <c r="A251" s="220"/>
      <c r="B251" s="221"/>
      <c r="C251" s="246" t="s">
        <v>482</v>
      </c>
      <c r="D251" s="224"/>
      <c r="E251" s="225">
        <v>177.87975</v>
      </c>
      <c r="F251" s="223"/>
      <c r="G251" s="223"/>
      <c r="H251" s="223"/>
      <c r="I251" s="223"/>
      <c r="J251" s="223"/>
      <c r="K251" s="223"/>
      <c r="L251" s="223"/>
      <c r="M251" s="223"/>
      <c r="N251" s="222"/>
      <c r="O251" s="222"/>
      <c r="P251" s="222"/>
      <c r="Q251" s="222"/>
      <c r="R251" s="223"/>
      <c r="S251" s="223"/>
      <c r="T251" s="223"/>
      <c r="U251" s="223"/>
      <c r="V251" s="223"/>
      <c r="W251" s="223"/>
      <c r="X251" s="223"/>
      <c r="Y251" s="213"/>
      <c r="Z251" s="213"/>
      <c r="AA251" s="213"/>
      <c r="AB251" s="213"/>
      <c r="AC251" s="213"/>
      <c r="AD251" s="213"/>
      <c r="AE251" s="213"/>
      <c r="AF251" s="213"/>
      <c r="AG251" s="213" t="s">
        <v>173</v>
      </c>
      <c r="AH251" s="213">
        <v>0</v>
      </c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1" x14ac:dyDescent="0.25">
      <c r="A252" s="220"/>
      <c r="B252" s="221"/>
      <c r="C252" s="246" t="s">
        <v>483</v>
      </c>
      <c r="D252" s="224"/>
      <c r="E252" s="225">
        <v>-0.54427000000000003</v>
      </c>
      <c r="F252" s="223"/>
      <c r="G252" s="223"/>
      <c r="H252" s="223"/>
      <c r="I252" s="223"/>
      <c r="J252" s="223"/>
      <c r="K252" s="223"/>
      <c r="L252" s="223"/>
      <c r="M252" s="223"/>
      <c r="N252" s="222"/>
      <c r="O252" s="222"/>
      <c r="P252" s="222"/>
      <c r="Q252" s="222"/>
      <c r="R252" s="223"/>
      <c r="S252" s="223"/>
      <c r="T252" s="223"/>
      <c r="U252" s="223"/>
      <c r="V252" s="223"/>
      <c r="W252" s="223"/>
      <c r="X252" s="223"/>
      <c r="Y252" s="213"/>
      <c r="Z252" s="213"/>
      <c r="AA252" s="213"/>
      <c r="AB252" s="213"/>
      <c r="AC252" s="213"/>
      <c r="AD252" s="213"/>
      <c r="AE252" s="213"/>
      <c r="AF252" s="213"/>
      <c r="AG252" s="213" t="s">
        <v>173</v>
      </c>
      <c r="AH252" s="213">
        <v>0</v>
      </c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 x14ac:dyDescent="0.25">
      <c r="A253" s="220"/>
      <c r="B253" s="221"/>
      <c r="C253" s="246" t="s">
        <v>484</v>
      </c>
      <c r="D253" s="224"/>
      <c r="E253" s="225">
        <v>-13.598800000000001</v>
      </c>
      <c r="F253" s="223"/>
      <c r="G253" s="223"/>
      <c r="H253" s="223"/>
      <c r="I253" s="223"/>
      <c r="J253" s="223"/>
      <c r="K253" s="223"/>
      <c r="L253" s="223"/>
      <c r="M253" s="223"/>
      <c r="N253" s="222"/>
      <c r="O253" s="222"/>
      <c r="P253" s="222"/>
      <c r="Q253" s="222"/>
      <c r="R253" s="223"/>
      <c r="S253" s="223"/>
      <c r="T253" s="223"/>
      <c r="U253" s="223"/>
      <c r="V253" s="223"/>
      <c r="W253" s="223"/>
      <c r="X253" s="223"/>
      <c r="Y253" s="213"/>
      <c r="Z253" s="213"/>
      <c r="AA253" s="213"/>
      <c r="AB253" s="213"/>
      <c r="AC253" s="213"/>
      <c r="AD253" s="213"/>
      <c r="AE253" s="213"/>
      <c r="AF253" s="213"/>
      <c r="AG253" s="213" t="s">
        <v>173</v>
      </c>
      <c r="AH253" s="213">
        <v>0</v>
      </c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1" x14ac:dyDescent="0.25">
      <c r="A254" s="234">
        <v>81</v>
      </c>
      <c r="B254" s="235" t="s">
        <v>485</v>
      </c>
      <c r="C254" s="244" t="s">
        <v>486</v>
      </c>
      <c r="D254" s="236" t="s">
        <v>215</v>
      </c>
      <c r="E254" s="237">
        <v>13.598800000000001</v>
      </c>
      <c r="F254" s="238"/>
      <c r="G254" s="239">
        <f>ROUND(E254*F254,2)</f>
        <v>0</v>
      </c>
      <c r="H254" s="238"/>
      <c r="I254" s="239">
        <f>ROUND(E254*H254,2)</f>
        <v>0</v>
      </c>
      <c r="J254" s="238"/>
      <c r="K254" s="239">
        <f>ROUND(E254*J254,2)</f>
        <v>0</v>
      </c>
      <c r="L254" s="239">
        <v>21</v>
      </c>
      <c r="M254" s="239">
        <f>G254*(1+L254/100)</f>
        <v>0</v>
      </c>
      <c r="N254" s="237">
        <v>0</v>
      </c>
      <c r="O254" s="237">
        <f>ROUND(E254*N254,2)</f>
        <v>0</v>
      </c>
      <c r="P254" s="237">
        <v>0</v>
      </c>
      <c r="Q254" s="237">
        <f>ROUND(E254*P254,2)</f>
        <v>0</v>
      </c>
      <c r="R254" s="239" t="s">
        <v>264</v>
      </c>
      <c r="S254" s="239" t="s">
        <v>139</v>
      </c>
      <c r="T254" s="240" t="s">
        <v>139</v>
      </c>
      <c r="U254" s="223">
        <v>0</v>
      </c>
      <c r="V254" s="223">
        <f>ROUND(E254*U254,2)</f>
        <v>0</v>
      </c>
      <c r="W254" s="223"/>
      <c r="X254" s="223" t="s">
        <v>180</v>
      </c>
      <c r="Y254" s="213"/>
      <c r="Z254" s="213"/>
      <c r="AA254" s="213"/>
      <c r="AB254" s="213"/>
      <c r="AC254" s="213"/>
      <c r="AD254" s="213"/>
      <c r="AE254" s="213"/>
      <c r="AF254" s="213"/>
      <c r="AG254" s="213" t="s">
        <v>181</v>
      </c>
      <c r="AH254" s="213"/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1" x14ac:dyDescent="0.25">
      <c r="A255" s="220"/>
      <c r="B255" s="221"/>
      <c r="C255" s="246" t="s">
        <v>487</v>
      </c>
      <c r="D255" s="224"/>
      <c r="E255" s="225">
        <v>13.598800000000001</v>
      </c>
      <c r="F255" s="223"/>
      <c r="G255" s="223"/>
      <c r="H255" s="223"/>
      <c r="I255" s="223"/>
      <c r="J255" s="223"/>
      <c r="K255" s="223"/>
      <c r="L255" s="223"/>
      <c r="M255" s="223"/>
      <c r="N255" s="222"/>
      <c r="O255" s="222"/>
      <c r="P255" s="222"/>
      <c r="Q255" s="222"/>
      <c r="R255" s="223"/>
      <c r="S255" s="223"/>
      <c r="T255" s="223"/>
      <c r="U255" s="223"/>
      <c r="V255" s="223"/>
      <c r="W255" s="223"/>
      <c r="X255" s="223"/>
      <c r="Y255" s="213"/>
      <c r="Z255" s="213"/>
      <c r="AA255" s="213"/>
      <c r="AB255" s="213"/>
      <c r="AC255" s="213"/>
      <c r="AD255" s="213"/>
      <c r="AE255" s="213"/>
      <c r="AF255" s="213"/>
      <c r="AG255" s="213" t="s">
        <v>173</v>
      </c>
      <c r="AH255" s="213">
        <v>0</v>
      </c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1" x14ac:dyDescent="0.25">
      <c r="A256" s="234">
        <v>82</v>
      </c>
      <c r="B256" s="235" t="s">
        <v>488</v>
      </c>
      <c r="C256" s="244" t="s">
        <v>489</v>
      </c>
      <c r="D256" s="236" t="s">
        <v>215</v>
      </c>
      <c r="E256" s="237">
        <v>177.87975</v>
      </c>
      <c r="F256" s="238"/>
      <c r="G256" s="239">
        <f>ROUND(E256*F256,2)</f>
        <v>0</v>
      </c>
      <c r="H256" s="238"/>
      <c r="I256" s="239">
        <f>ROUND(E256*H256,2)</f>
        <v>0</v>
      </c>
      <c r="J256" s="238"/>
      <c r="K256" s="239">
        <f>ROUND(E256*J256,2)</f>
        <v>0</v>
      </c>
      <c r="L256" s="239">
        <v>21</v>
      </c>
      <c r="M256" s="239">
        <f>G256*(1+L256/100)</f>
        <v>0</v>
      </c>
      <c r="N256" s="237">
        <v>0</v>
      </c>
      <c r="O256" s="237">
        <f>ROUND(E256*N256,2)</f>
        <v>0</v>
      </c>
      <c r="P256" s="237">
        <v>0</v>
      </c>
      <c r="Q256" s="237">
        <f>ROUND(E256*P256,2)</f>
        <v>0</v>
      </c>
      <c r="R256" s="239" t="s">
        <v>264</v>
      </c>
      <c r="S256" s="239" t="s">
        <v>139</v>
      </c>
      <c r="T256" s="240" t="s">
        <v>139</v>
      </c>
      <c r="U256" s="223">
        <v>0.49</v>
      </c>
      <c r="V256" s="223">
        <f>ROUND(E256*U256,2)</f>
        <v>87.16</v>
      </c>
      <c r="W256" s="223"/>
      <c r="X256" s="223" t="s">
        <v>490</v>
      </c>
      <c r="Y256" s="213"/>
      <c r="Z256" s="213"/>
      <c r="AA256" s="213"/>
      <c r="AB256" s="213"/>
      <c r="AC256" s="213"/>
      <c r="AD256" s="213"/>
      <c r="AE256" s="213"/>
      <c r="AF256" s="213"/>
      <c r="AG256" s="213" t="s">
        <v>491</v>
      </c>
      <c r="AH256" s="213"/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1" x14ac:dyDescent="0.25">
      <c r="A257" s="220"/>
      <c r="B257" s="221"/>
      <c r="C257" s="245" t="s">
        <v>492</v>
      </c>
      <c r="D257" s="242"/>
      <c r="E257" s="242"/>
      <c r="F257" s="242"/>
      <c r="G257" s="242"/>
      <c r="H257" s="223"/>
      <c r="I257" s="223"/>
      <c r="J257" s="223"/>
      <c r="K257" s="223"/>
      <c r="L257" s="223"/>
      <c r="M257" s="223"/>
      <c r="N257" s="222"/>
      <c r="O257" s="222"/>
      <c r="P257" s="222"/>
      <c r="Q257" s="222"/>
      <c r="R257" s="223"/>
      <c r="S257" s="223"/>
      <c r="T257" s="223"/>
      <c r="U257" s="223"/>
      <c r="V257" s="223"/>
      <c r="W257" s="223"/>
      <c r="X257" s="223"/>
      <c r="Y257" s="213"/>
      <c r="Z257" s="213"/>
      <c r="AA257" s="213"/>
      <c r="AB257" s="213"/>
      <c r="AC257" s="213"/>
      <c r="AD257" s="213"/>
      <c r="AE257" s="213"/>
      <c r="AF257" s="213"/>
      <c r="AG257" s="213" t="s">
        <v>144</v>
      </c>
      <c r="AH257" s="213"/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5">
      <c r="A258" s="220"/>
      <c r="B258" s="221"/>
      <c r="C258" s="246" t="s">
        <v>480</v>
      </c>
      <c r="D258" s="224"/>
      <c r="E258" s="225"/>
      <c r="F258" s="223"/>
      <c r="G258" s="223"/>
      <c r="H258" s="223"/>
      <c r="I258" s="223"/>
      <c r="J258" s="223"/>
      <c r="K258" s="223"/>
      <c r="L258" s="223"/>
      <c r="M258" s="223"/>
      <c r="N258" s="222"/>
      <c r="O258" s="222"/>
      <c r="P258" s="222"/>
      <c r="Q258" s="222"/>
      <c r="R258" s="223"/>
      <c r="S258" s="223"/>
      <c r="T258" s="223"/>
      <c r="U258" s="223"/>
      <c r="V258" s="223"/>
      <c r="W258" s="223"/>
      <c r="X258" s="223"/>
      <c r="Y258" s="213"/>
      <c r="Z258" s="213"/>
      <c r="AA258" s="213"/>
      <c r="AB258" s="213"/>
      <c r="AC258" s="213"/>
      <c r="AD258" s="213"/>
      <c r="AE258" s="213"/>
      <c r="AF258" s="213"/>
      <c r="AG258" s="213" t="s">
        <v>173</v>
      </c>
      <c r="AH258" s="213">
        <v>0</v>
      </c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outlineLevel="1" x14ac:dyDescent="0.25">
      <c r="A259" s="220"/>
      <c r="B259" s="221"/>
      <c r="C259" s="246" t="s">
        <v>481</v>
      </c>
      <c r="D259" s="224"/>
      <c r="E259" s="225"/>
      <c r="F259" s="223"/>
      <c r="G259" s="223"/>
      <c r="H259" s="223"/>
      <c r="I259" s="223"/>
      <c r="J259" s="223"/>
      <c r="K259" s="223"/>
      <c r="L259" s="223"/>
      <c r="M259" s="223"/>
      <c r="N259" s="222"/>
      <c r="O259" s="222"/>
      <c r="P259" s="222"/>
      <c r="Q259" s="222"/>
      <c r="R259" s="223"/>
      <c r="S259" s="223"/>
      <c r="T259" s="223"/>
      <c r="U259" s="223"/>
      <c r="V259" s="223"/>
      <c r="W259" s="223"/>
      <c r="X259" s="223"/>
      <c r="Y259" s="213"/>
      <c r="Z259" s="213"/>
      <c r="AA259" s="213"/>
      <c r="AB259" s="213"/>
      <c r="AC259" s="213"/>
      <c r="AD259" s="213"/>
      <c r="AE259" s="213"/>
      <c r="AF259" s="213"/>
      <c r="AG259" s="213" t="s">
        <v>173</v>
      </c>
      <c r="AH259" s="213">
        <v>0</v>
      </c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1" x14ac:dyDescent="0.25">
      <c r="A260" s="220"/>
      <c r="B260" s="221"/>
      <c r="C260" s="246" t="s">
        <v>482</v>
      </c>
      <c r="D260" s="224"/>
      <c r="E260" s="225">
        <v>177.87975</v>
      </c>
      <c r="F260" s="223"/>
      <c r="G260" s="223"/>
      <c r="H260" s="223"/>
      <c r="I260" s="223"/>
      <c r="J260" s="223"/>
      <c r="K260" s="223"/>
      <c r="L260" s="223"/>
      <c r="M260" s="223"/>
      <c r="N260" s="222"/>
      <c r="O260" s="222"/>
      <c r="P260" s="222"/>
      <c r="Q260" s="222"/>
      <c r="R260" s="223"/>
      <c r="S260" s="223"/>
      <c r="T260" s="223"/>
      <c r="U260" s="223"/>
      <c r="V260" s="223"/>
      <c r="W260" s="223"/>
      <c r="X260" s="223"/>
      <c r="Y260" s="213"/>
      <c r="Z260" s="213"/>
      <c r="AA260" s="213"/>
      <c r="AB260" s="213"/>
      <c r="AC260" s="213"/>
      <c r="AD260" s="213"/>
      <c r="AE260" s="213"/>
      <c r="AF260" s="213"/>
      <c r="AG260" s="213" t="s">
        <v>173</v>
      </c>
      <c r="AH260" s="213">
        <v>0</v>
      </c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1" x14ac:dyDescent="0.25">
      <c r="A261" s="234">
        <v>83</v>
      </c>
      <c r="B261" s="235" t="s">
        <v>493</v>
      </c>
      <c r="C261" s="244" t="s">
        <v>494</v>
      </c>
      <c r="D261" s="236" t="s">
        <v>215</v>
      </c>
      <c r="E261" s="237">
        <v>2490.3164700000002</v>
      </c>
      <c r="F261" s="238"/>
      <c r="G261" s="239">
        <f>ROUND(E261*F261,2)</f>
        <v>0</v>
      </c>
      <c r="H261" s="238"/>
      <c r="I261" s="239">
        <f>ROUND(E261*H261,2)</f>
        <v>0</v>
      </c>
      <c r="J261" s="238"/>
      <c r="K261" s="239">
        <f>ROUND(E261*J261,2)</f>
        <v>0</v>
      </c>
      <c r="L261" s="239">
        <v>21</v>
      </c>
      <c r="M261" s="239">
        <f>G261*(1+L261/100)</f>
        <v>0</v>
      </c>
      <c r="N261" s="237">
        <v>0</v>
      </c>
      <c r="O261" s="237">
        <f>ROUND(E261*N261,2)</f>
        <v>0</v>
      </c>
      <c r="P261" s="237">
        <v>0</v>
      </c>
      <c r="Q261" s="237">
        <f>ROUND(E261*P261,2)</f>
        <v>0</v>
      </c>
      <c r="R261" s="239" t="s">
        <v>264</v>
      </c>
      <c r="S261" s="239" t="s">
        <v>139</v>
      </c>
      <c r="T261" s="240" t="s">
        <v>139</v>
      </c>
      <c r="U261" s="223">
        <v>0</v>
      </c>
      <c r="V261" s="223">
        <f>ROUND(E261*U261,2)</f>
        <v>0</v>
      </c>
      <c r="W261" s="223"/>
      <c r="X261" s="223" t="s">
        <v>490</v>
      </c>
      <c r="Y261" s="213"/>
      <c r="Z261" s="213"/>
      <c r="AA261" s="213"/>
      <c r="AB261" s="213"/>
      <c r="AC261" s="213"/>
      <c r="AD261" s="213"/>
      <c r="AE261" s="213"/>
      <c r="AF261" s="213"/>
      <c r="AG261" s="213" t="s">
        <v>491</v>
      </c>
      <c r="AH261" s="213"/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1" x14ac:dyDescent="0.25">
      <c r="A262" s="220"/>
      <c r="B262" s="221"/>
      <c r="C262" s="246" t="s">
        <v>480</v>
      </c>
      <c r="D262" s="224"/>
      <c r="E262" s="225"/>
      <c r="F262" s="223"/>
      <c r="G262" s="223"/>
      <c r="H262" s="223"/>
      <c r="I262" s="223"/>
      <c r="J262" s="223"/>
      <c r="K262" s="223"/>
      <c r="L262" s="223"/>
      <c r="M262" s="223"/>
      <c r="N262" s="222"/>
      <c r="O262" s="222"/>
      <c r="P262" s="222"/>
      <c r="Q262" s="222"/>
      <c r="R262" s="223"/>
      <c r="S262" s="223"/>
      <c r="T262" s="223"/>
      <c r="U262" s="223"/>
      <c r="V262" s="223"/>
      <c r="W262" s="223"/>
      <c r="X262" s="223"/>
      <c r="Y262" s="213"/>
      <c r="Z262" s="213"/>
      <c r="AA262" s="213"/>
      <c r="AB262" s="213"/>
      <c r="AC262" s="213"/>
      <c r="AD262" s="213"/>
      <c r="AE262" s="213"/>
      <c r="AF262" s="213"/>
      <c r="AG262" s="213" t="s">
        <v>173</v>
      </c>
      <c r="AH262" s="213">
        <v>0</v>
      </c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outlineLevel="1" x14ac:dyDescent="0.25">
      <c r="A263" s="220"/>
      <c r="B263" s="221"/>
      <c r="C263" s="246" t="s">
        <v>481</v>
      </c>
      <c r="D263" s="224"/>
      <c r="E263" s="225"/>
      <c r="F263" s="223"/>
      <c r="G263" s="223"/>
      <c r="H263" s="223"/>
      <c r="I263" s="223"/>
      <c r="J263" s="223"/>
      <c r="K263" s="223"/>
      <c r="L263" s="223"/>
      <c r="M263" s="223"/>
      <c r="N263" s="222"/>
      <c r="O263" s="222"/>
      <c r="P263" s="222"/>
      <c r="Q263" s="222"/>
      <c r="R263" s="223"/>
      <c r="S263" s="223"/>
      <c r="T263" s="223"/>
      <c r="U263" s="223"/>
      <c r="V263" s="223"/>
      <c r="W263" s="223"/>
      <c r="X263" s="223"/>
      <c r="Y263" s="213"/>
      <c r="Z263" s="213"/>
      <c r="AA263" s="213"/>
      <c r="AB263" s="213"/>
      <c r="AC263" s="213"/>
      <c r="AD263" s="213"/>
      <c r="AE263" s="213"/>
      <c r="AF263" s="213"/>
      <c r="AG263" s="213" t="s">
        <v>173</v>
      </c>
      <c r="AH263" s="213">
        <v>0</v>
      </c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1" x14ac:dyDescent="0.25">
      <c r="A264" s="220"/>
      <c r="B264" s="221"/>
      <c r="C264" s="246" t="s">
        <v>495</v>
      </c>
      <c r="D264" s="224"/>
      <c r="E264" s="225">
        <v>2490.3164700000002</v>
      </c>
      <c r="F264" s="223"/>
      <c r="G264" s="223"/>
      <c r="H264" s="223"/>
      <c r="I264" s="223"/>
      <c r="J264" s="223"/>
      <c r="K264" s="223"/>
      <c r="L264" s="223"/>
      <c r="M264" s="223"/>
      <c r="N264" s="222"/>
      <c r="O264" s="222"/>
      <c r="P264" s="222"/>
      <c r="Q264" s="222"/>
      <c r="R264" s="223"/>
      <c r="S264" s="223"/>
      <c r="T264" s="223"/>
      <c r="U264" s="223"/>
      <c r="V264" s="223"/>
      <c r="W264" s="223"/>
      <c r="X264" s="223"/>
      <c r="Y264" s="213"/>
      <c r="Z264" s="213"/>
      <c r="AA264" s="213"/>
      <c r="AB264" s="213"/>
      <c r="AC264" s="213"/>
      <c r="AD264" s="213"/>
      <c r="AE264" s="213"/>
      <c r="AF264" s="213"/>
      <c r="AG264" s="213" t="s">
        <v>173</v>
      </c>
      <c r="AH264" s="213">
        <v>0</v>
      </c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1" x14ac:dyDescent="0.25">
      <c r="A265" s="234">
        <v>84</v>
      </c>
      <c r="B265" s="235" t="s">
        <v>496</v>
      </c>
      <c r="C265" s="244" t="s">
        <v>497</v>
      </c>
      <c r="D265" s="236" t="s">
        <v>215</v>
      </c>
      <c r="E265" s="237">
        <v>177.87975</v>
      </c>
      <c r="F265" s="238"/>
      <c r="G265" s="239">
        <f>ROUND(E265*F265,2)</f>
        <v>0</v>
      </c>
      <c r="H265" s="238"/>
      <c r="I265" s="239">
        <f>ROUND(E265*H265,2)</f>
        <v>0</v>
      </c>
      <c r="J265" s="238"/>
      <c r="K265" s="239">
        <f>ROUND(E265*J265,2)</f>
        <v>0</v>
      </c>
      <c r="L265" s="239">
        <v>21</v>
      </c>
      <c r="M265" s="239">
        <f>G265*(1+L265/100)</f>
        <v>0</v>
      </c>
      <c r="N265" s="237">
        <v>0</v>
      </c>
      <c r="O265" s="237">
        <f>ROUND(E265*N265,2)</f>
        <v>0</v>
      </c>
      <c r="P265" s="237">
        <v>0</v>
      </c>
      <c r="Q265" s="237">
        <f>ROUND(E265*P265,2)</f>
        <v>0</v>
      </c>
      <c r="R265" s="239" t="s">
        <v>264</v>
      </c>
      <c r="S265" s="239" t="s">
        <v>139</v>
      </c>
      <c r="T265" s="240" t="s">
        <v>139</v>
      </c>
      <c r="U265" s="223">
        <v>0.94199999999999995</v>
      </c>
      <c r="V265" s="223">
        <f>ROUND(E265*U265,2)</f>
        <v>167.56</v>
      </c>
      <c r="W265" s="223"/>
      <c r="X265" s="223" t="s">
        <v>490</v>
      </c>
      <c r="Y265" s="213"/>
      <c r="Z265" s="213"/>
      <c r="AA265" s="213"/>
      <c r="AB265" s="213"/>
      <c r="AC265" s="213"/>
      <c r="AD265" s="213"/>
      <c r="AE265" s="213"/>
      <c r="AF265" s="213"/>
      <c r="AG265" s="213" t="s">
        <v>491</v>
      </c>
      <c r="AH265" s="213"/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1" x14ac:dyDescent="0.25">
      <c r="A266" s="220"/>
      <c r="B266" s="221"/>
      <c r="C266" s="246" t="s">
        <v>480</v>
      </c>
      <c r="D266" s="224"/>
      <c r="E266" s="225"/>
      <c r="F266" s="223"/>
      <c r="G266" s="223"/>
      <c r="H266" s="223"/>
      <c r="I266" s="223"/>
      <c r="J266" s="223"/>
      <c r="K266" s="223"/>
      <c r="L266" s="223"/>
      <c r="M266" s="223"/>
      <c r="N266" s="222"/>
      <c r="O266" s="222"/>
      <c r="P266" s="222"/>
      <c r="Q266" s="222"/>
      <c r="R266" s="223"/>
      <c r="S266" s="223"/>
      <c r="T266" s="223"/>
      <c r="U266" s="223"/>
      <c r="V266" s="223"/>
      <c r="W266" s="223"/>
      <c r="X266" s="223"/>
      <c r="Y266" s="213"/>
      <c r="Z266" s="213"/>
      <c r="AA266" s="213"/>
      <c r="AB266" s="213"/>
      <c r="AC266" s="213"/>
      <c r="AD266" s="213"/>
      <c r="AE266" s="213"/>
      <c r="AF266" s="213"/>
      <c r="AG266" s="213" t="s">
        <v>173</v>
      </c>
      <c r="AH266" s="213">
        <v>0</v>
      </c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1" x14ac:dyDescent="0.25">
      <c r="A267" s="220"/>
      <c r="B267" s="221"/>
      <c r="C267" s="246" t="s">
        <v>481</v>
      </c>
      <c r="D267" s="224"/>
      <c r="E267" s="225"/>
      <c r="F267" s="223"/>
      <c r="G267" s="223"/>
      <c r="H267" s="223"/>
      <c r="I267" s="223"/>
      <c r="J267" s="223"/>
      <c r="K267" s="223"/>
      <c r="L267" s="223"/>
      <c r="M267" s="223"/>
      <c r="N267" s="222"/>
      <c r="O267" s="222"/>
      <c r="P267" s="222"/>
      <c r="Q267" s="222"/>
      <c r="R267" s="223"/>
      <c r="S267" s="223"/>
      <c r="T267" s="223"/>
      <c r="U267" s="223"/>
      <c r="V267" s="223"/>
      <c r="W267" s="223"/>
      <c r="X267" s="223"/>
      <c r="Y267" s="213"/>
      <c r="Z267" s="213"/>
      <c r="AA267" s="213"/>
      <c r="AB267" s="213"/>
      <c r="AC267" s="213"/>
      <c r="AD267" s="213"/>
      <c r="AE267" s="213"/>
      <c r="AF267" s="213"/>
      <c r="AG267" s="213" t="s">
        <v>173</v>
      </c>
      <c r="AH267" s="213">
        <v>0</v>
      </c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1" x14ac:dyDescent="0.25">
      <c r="A268" s="220"/>
      <c r="B268" s="221"/>
      <c r="C268" s="246" t="s">
        <v>482</v>
      </c>
      <c r="D268" s="224"/>
      <c r="E268" s="225">
        <v>177.87975</v>
      </c>
      <c r="F268" s="223"/>
      <c r="G268" s="223"/>
      <c r="H268" s="223"/>
      <c r="I268" s="223"/>
      <c r="J268" s="223"/>
      <c r="K268" s="223"/>
      <c r="L268" s="223"/>
      <c r="M268" s="223"/>
      <c r="N268" s="222"/>
      <c r="O268" s="222"/>
      <c r="P268" s="222"/>
      <c r="Q268" s="222"/>
      <c r="R268" s="223"/>
      <c r="S268" s="223"/>
      <c r="T268" s="223"/>
      <c r="U268" s="223"/>
      <c r="V268" s="223"/>
      <c r="W268" s="223"/>
      <c r="X268" s="223"/>
      <c r="Y268" s="213"/>
      <c r="Z268" s="213"/>
      <c r="AA268" s="213"/>
      <c r="AB268" s="213"/>
      <c r="AC268" s="213"/>
      <c r="AD268" s="213"/>
      <c r="AE268" s="213"/>
      <c r="AF268" s="213"/>
      <c r="AG268" s="213" t="s">
        <v>173</v>
      </c>
      <c r="AH268" s="213">
        <v>0</v>
      </c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1" x14ac:dyDescent="0.25">
      <c r="A269" s="234">
        <v>85</v>
      </c>
      <c r="B269" s="235" t="s">
        <v>498</v>
      </c>
      <c r="C269" s="244" t="s">
        <v>499</v>
      </c>
      <c r="D269" s="236" t="s">
        <v>215</v>
      </c>
      <c r="E269" s="237">
        <v>1423.0379800000001</v>
      </c>
      <c r="F269" s="238"/>
      <c r="G269" s="239">
        <f>ROUND(E269*F269,2)</f>
        <v>0</v>
      </c>
      <c r="H269" s="238"/>
      <c r="I269" s="239">
        <f>ROUND(E269*H269,2)</f>
        <v>0</v>
      </c>
      <c r="J269" s="238"/>
      <c r="K269" s="239">
        <f>ROUND(E269*J269,2)</f>
        <v>0</v>
      </c>
      <c r="L269" s="239">
        <v>21</v>
      </c>
      <c r="M269" s="239">
        <f>G269*(1+L269/100)</f>
        <v>0</v>
      </c>
      <c r="N269" s="237">
        <v>0</v>
      </c>
      <c r="O269" s="237">
        <f>ROUND(E269*N269,2)</f>
        <v>0</v>
      </c>
      <c r="P269" s="237">
        <v>0</v>
      </c>
      <c r="Q269" s="237">
        <f>ROUND(E269*P269,2)</f>
        <v>0</v>
      </c>
      <c r="R269" s="239" t="s">
        <v>264</v>
      </c>
      <c r="S269" s="239" t="s">
        <v>139</v>
      </c>
      <c r="T269" s="240" t="s">
        <v>139</v>
      </c>
      <c r="U269" s="223">
        <v>0.105</v>
      </c>
      <c r="V269" s="223">
        <f>ROUND(E269*U269,2)</f>
        <v>149.41999999999999</v>
      </c>
      <c r="W269" s="223"/>
      <c r="X269" s="223" t="s">
        <v>490</v>
      </c>
      <c r="Y269" s="213"/>
      <c r="Z269" s="213"/>
      <c r="AA269" s="213"/>
      <c r="AB269" s="213"/>
      <c r="AC269" s="213"/>
      <c r="AD269" s="213"/>
      <c r="AE269" s="213"/>
      <c r="AF269" s="213"/>
      <c r="AG269" s="213" t="s">
        <v>491</v>
      </c>
      <c r="AH269" s="213"/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outlineLevel="1" x14ac:dyDescent="0.25">
      <c r="A270" s="220"/>
      <c r="B270" s="221"/>
      <c r="C270" s="246" t="s">
        <v>480</v>
      </c>
      <c r="D270" s="224"/>
      <c r="E270" s="225"/>
      <c r="F270" s="223"/>
      <c r="G270" s="223"/>
      <c r="H270" s="223"/>
      <c r="I270" s="223"/>
      <c r="J270" s="223"/>
      <c r="K270" s="223"/>
      <c r="L270" s="223"/>
      <c r="M270" s="223"/>
      <c r="N270" s="222"/>
      <c r="O270" s="222"/>
      <c r="P270" s="222"/>
      <c r="Q270" s="222"/>
      <c r="R270" s="223"/>
      <c r="S270" s="223"/>
      <c r="T270" s="223"/>
      <c r="U270" s="223"/>
      <c r="V270" s="223"/>
      <c r="W270" s="223"/>
      <c r="X270" s="223"/>
      <c r="Y270" s="213"/>
      <c r="Z270" s="213"/>
      <c r="AA270" s="213"/>
      <c r="AB270" s="213"/>
      <c r="AC270" s="213"/>
      <c r="AD270" s="213"/>
      <c r="AE270" s="213"/>
      <c r="AF270" s="213"/>
      <c r="AG270" s="213" t="s">
        <v>173</v>
      </c>
      <c r="AH270" s="213">
        <v>0</v>
      </c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1" x14ac:dyDescent="0.25">
      <c r="A271" s="220"/>
      <c r="B271" s="221"/>
      <c r="C271" s="246" t="s">
        <v>481</v>
      </c>
      <c r="D271" s="224"/>
      <c r="E271" s="225"/>
      <c r="F271" s="223"/>
      <c r="G271" s="223"/>
      <c r="H271" s="223"/>
      <c r="I271" s="223"/>
      <c r="J271" s="223"/>
      <c r="K271" s="223"/>
      <c r="L271" s="223"/>
      <c r="M271" s="223"/>
      <c r="N271" s="222"/>
      <c r="O271" s="222"/>
      <c r="P271" s="222"/>
      <c r="Q271" s="222"/>
      <c r="R271" s="223"/>
      <c r="S271" s="223"/>
      <c r="T271" s="223"/>
      <c r="U271" s="223"/>
      <c r="V271" s="223"/>
      <c r="W271" s="223"/>
      <c r="X271" s="223"/>
      <c r="Y271" s="213"/>
      <c r="Z271" s="213"/>
      <c r="AA271" s="213"/>
      <c r="AB271" s="213"/>
      <c r="AC271" s="213"/>
      <c r="AD271" s="213"/>
      <c r="AE271" s="213"/>
      <c r="AF271" s="213"/>
      <c r="AG271" s="213" t="s">
        <v>173</v>
      </c>
      <c r="AH271" s="213">
        <v>0</v>
      </c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outlineLevel="1" x14ac:dyDescent="0.25">
      <c r="A272" s="220"/>
      <c r="B272" s="221"/>
      <c r="C272" s="246" t="s">
        <v>500</v>
      </c>
      <c r="D272" s="224"/>
      <c r="E272" s="225">
        <v>1423.0379800000001</v>
      </c>
      <c r="F272" s="223"/>
      <c r="G272" s="223"/>
      <c r="H272" s="223"/>
      <c r="I272" s="223"/>
      <c r="J272" s="223"/>
      <c r="K272" s="223"/>
      <c r="L272" s="223"/>
      <c r="M272" s="223"/>
      <c r="N272" s="222"/>
      <c r="O272" s="222"/>
      <c r="P272" s="222"/>
      <c r="Q272" s="222"/>
      <c r="R272" s="223"/>
      <c r="S272" s="223"/>
      <c r="T272" s="223"/>
      <c r="U272" s="223"/>
      <c r="V272" s="223"/>
      <c r="W272" s="223"/>
      <c r="X272" s="223"/>
      <c r="Y272" s="213"/>
      <c r="Z272" s="213"/>
      <c r="AA272" s="213"/>
      <c r="AB272" s="213"/>
      <c r="AC272" s="213"/>
      <c r="AD272" s="213"/>
      <c r="AE272" s="213"/>
      <c r="AF272" s="213"/>
      <c r="AG272" s="213" t="s">
        <v>173</v>
      </c>
      <c r="AH272" s="213">
        <v>0</v>
      </c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33" x14ac:dyDescent="0.25">
      <c r="A273" s="3"/>
      <c r="B273" s="4"/>
      <c r="C273" s="247"/>
      <c r="D273" s="6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AE273">
        <v>15</v>
      </c>
      <c r="AF273">
        <v>21</v>
      </c>
      <c r="AG273" t="s">
        <v>121</v>
      </c>
    </row>
    <row r="274" spans="1:33" x14ac:dyDescent="0.25">
      <c r="A274" s="216"/>
      <c r="B274" s="217" t="s">
        <v>29</v>
      </c>
      <c r="C274" s="248"/>
      <c r="D274" s="218"/>
      <c r="E274" s="219"/>
      <c r="F274" s="219"/>
      <c r="G274" s="233">
        <f>G8+G29+G45+G56+G93+G99+G166+G185+G189+G205+G230+G240</f>
        <v>0</v>
      </c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AE274">
        <f>SUMIF(L7:L272,AE273,G7:G272)</f>
        <v>0</v>
      </c>
      <c r="AF274">
        <f>SUMIF(L7:L272,AF273,G7:G272)</f>
        <v>0</v>
      </c>
      <c r="AG274" t="s">
        <v>174</v>
      </c>
    </row>
    <row r="275" spans="1:33" x14ac:dyDescent="0.25">
      <c r="C275" s="249"/>
      <c r="D275" s="10"/>
      <c r="AG275" t="s">
        <v>175</v>
      </c>
    </row>
    <row r="276" spans="1:33" x14ac:dyDescent="0.25">
      <c r="D276" s="10"/>
    </row>
    <row r="277" spans="1:33" x14ac:dyDescent="0.25">
      <c r="D277" s="10"/>
    </row>
    <row r="278" spans="1:33" x14ac:dyDescent="0.25">
      <c r="D278" s="10"/>
    </row>
    <row r="279" spans="1:33" x14ac:dyDescent="0.25">
      <c r="D279" s="10"/>
    </row>
    <row r="280" spans="1:33" x14ac:dyDescent="0.25">
      <c r="D280" s="10"/>
    </row>
    <row r="281" spans="1:33" x14ac:dyDescent="0.25">
      <c r="D281" s="10"/>
    </row>
    <row r="282" spans="1:33" x14ac:dyDescent="0.25">
      <c r="D282" s="10"/>
    </row>
    <row r="283" spans="1:33" x14ac:dyDescent="0.25">
      <c r="D283" s="10"/>
    </row>
    <row r="284" spans="1:33" x14ac:dyDescent="0.25">
      <c r="D284" s="10"/>
    </row>
    <row r="285" spans="1:33" x14ac:dyDescent="0.25">
      <c r="D285" s="10"/>
    </row>
    <row r="286" spans="1:33" x14ac:dyDescent="0.25">
      <c r="D286" s="10"/>
    </row>
    <row r="287" spans="1:33" x14ac:dyDescent="0.25">
      <c r="D287" s="10"/>
    </row>
    <row r="288" spans="1:33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K8yZ7RaA8rC60V/65C/qULLaEAB05pTZooVVbneSb/8kb1JsdvU3Ex+dRm3OmKCop1do4ytnI4GJ6zlUdChDdA==" saltValue="wHcaCWfCKdlrIYiapgD+PA==" spinCount="100000" sheet="1"/>
  <mergeCells count="31">
    <mergeCell ref="C257:G257"/>
    <mergeCell ref="C217:G217"/>
    <mergeCell ref="C220:G220"/>
    <mergeCell ref="C223:G223"/>
    <mergeCell ref="C226:G226"/>
    <mergeCell ref="C236:G236"/>
    <mergeCell ref="C242:G242"/>
    <mergeCell ref="C170:G170"/>
    <mergeCell ref="C181:G181"/>
    <mergeCell ref="C201:G201"/>
    <mergeCell ref="C207:G207"/>
    <mergeCell ref="C210:G210"/>
    <mergeCell ref="C213:G213"/>
    <mergeCell ref="C60:G60"/>
    <mergeCell ref="C95:G95"/>
    <mergeCell ref="C114:G114"/>
    <mergeCell ref="C119:G119"/>
    <mergeCell ref="C123:G123"/>
    <mergeCell ref="C162:G162"/>
    <mergeCell ref="C37:G37"/>
    <mergeCell ref="C38:G38"/>
    <mergeCell ref="C41:G41"/>
    <mergeCell ref="C42:G42"/>
    <mergeCell ref="C47:G47"/>
    <mergeCell ref="C50:G50"/>
    <mergeCell ref="A1:G1"/>
    <mergeCell ref="C2:G2"/>
    <mergeCell ref="C3:G3"/>
    <mergeCell ref="C4:G4"/>
    <mergeCell ref="C10:G10"/>
    <mergeCell ref="C18:G18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 Naklady</vt:lpstr>
      <vt:lpstr>SO 101 1A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'SO 101 1A Pol'!Názvy_tisku</vt:lpstr>
      <vt:lpstr>oadresa</vt:lpstr>
      <vt:lpstr>Stavba!Objednatel</vt:lpstr>
      <vt:lpstr>Stavba!Objekt</vt:lpstr>
      <vt:lpstr>'00 0 Naklady'!Oblast_tisku</vt:lpstr>
      <vt:lpstr>'SO 101 1A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2022-08-15T18:38:45Z</cp:lastPrinted>
  <dcterms:created xsi:type="dcterms:W3CDTF">2009-04-08T07:15:50Z</dcterms:created>
  <dcterms:modified xsi:type="dcterms:W3CDTF">2022-08-15T18:40:10Z</dcterms:modified>
</cp:coreProperties>
</file>