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gosp\Desktop\"/>
    </mc:Choice>
  </mc:AlternateContent>
  <xr:revisionPtr revIDLastSave="0" documentId="8_{474A2999-230A-42FE-B2E9-48BE5FEAE40D}" xr6:coauthVersionLast="36" xr6:coauthVersionMax="36" xr10:uidLastSave="{00000000-0000-0000-0000-000000000000}"/>
  <bookViews>
    <workbookView xWindow="28680" yWindow="-120" windowWidth="29040" windowHeight="1584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1 Pol" sheetId="12" r:id="rId4"/>
    <sheet name="D.1.1. 01 Pol" sheetId="13" r:id="rId5"/>
    <sheet name="D.1.1. 02 Pol" sheetId="14" r:id="rId6"/>
    <sheet name="D.1.1. 03 Pol" sheetId="15" r:id="rId7"/>
    <sheet name="D.1.1. 04 Pol" sheetId="16" r:id="rId8"/>
    <sheet name="D.1.3. 01 Pol" sheetId="17" r:id="rId9"/>
    <sheet name="D.1.3. 02 Pol" sheetId="18" r:id="rId10"/>
    <sheet name="D.1.9. 02 Pol" sheetId="19" r:id="rId11"/>
    <sheet name="D.1.9. 03 Pol" sheetId="20" r:id="rId12"/>
    <sheet name="D.1.9. 04 Pol" sheetId="21" r:id="rId13"/>
    <sheet name="D.1.9. 05 Pol" sheetId="22" r:id="rId14"/>
    <sheet name="D.1.9. 06 Pol" sheetId="23" r:id="rId15"/>
    <sheet name="D.1.9. 08 Pol" sheetId="24" r:id="rId16"/>
    <sheet name="D.1.9. 09 Pol" sheetId="25" r:id="rId17"/>
    <sheet name="D.1.9. 10 Pol" sheetId="26" r:id="rId18"/>
    <sheet name="D.1.9. 11 Pol" sheetId="27" r:id="rId19"/>
    <sheet name="D.1.9. 12 Pol" sheetId="28" r:id="rId20"/>
  </sheets>
  <externalReferences>
    <externalReference r:id="rId21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Pol'!$1:$7</definedName>
    <definedName name="_xlnm.Print_Titles" localSheetId="4">'D.1.1. 01 Pol'!$1:$7</definedName>
    <definedName name="_xlnm.Print_Titles" localSheetId="5">'D.1.1. 02 Pol'!$1:$7</definedName>
    <definedName name="_xlnm.Print_Titles" localSheetId="6">'D.1.1. 03 Pol'!$1:$7</definedName>
    <definedName name="_xlnm.Print_Titles" localSheetId="7">'D.1.1. 04 Pol'!$1:$7</definedName>
    <definedName name="_xlnm.Print_Titles" localSheetId="8">'D.1.3. 01 Pol'!$1:$7</definedName>
    <definedName name="_xlnm.Print_Titles" localSheetId="9">'D.1.3. 02 Pol'!$1:$7</definedName>
    <definedName name="_xlnm.Print_Titles" localSheetId="10">'D.1.9. 02 Pol'!$1:$7</definedName>
    <definedName name="_xlnm.Print_Titles" localSheetId="11">'D.1.9. 03 Pol'!$1:$7</definedName>
    <definedName name="_xlnm.Print_Titles" localSheetId="12">'D.1.9. 04 Pol'!$1:$7</definedName>
    <definedName name="_xlnm.Print_Titles" localSheetId="13">'D.1.9. 05 Pol'!$1:$7</definedName>
    <definedName name="_xlnm.Print_Titles" localSheetId="14">'D.1.9. 06 Pol'!$1:$7</definedName>
    <definedName name="_xlnm.Print_Titles" localSheetId="15">'D.1.9. 08 Pol'!$1:$7</definedName>
    <definedName name="_xlnm.Print_Titles" localSheetId="16">'D.1.9. 09 Pol'!$1:$7</definedName>
    <definedName name="_xlnm.Print_Titles" localSheetId="17">'D.1.9. 10 Pol'!$1:$7</definedName>
    <definedName name="_xlnm.Print_Titles" localSheetId="18">'D.1.9. 11 Pol'!$1:$7</definedName>
    <definedName name="_xlnm.Print_Titles" localSheetId="19">'D.1.9. 12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Pol'!$A$1:$Y$41</definedName>
    <definedName name="_xlnm.Print_Area" localSheetId="4">'D.1.1. 01 Pol'!$A$1:$Y$60</definedName>
    <definedName name="_xlnm.Print_Area" localSheetId="5">'D.1.1. 02 Pol'!$A$1:$Y$58</definedName>
    <definedName name="_xlnm.Print_Area" localSheetId="6">'D.1.1. 03 Pol'!$A$1:$Y$42</definedName>
    <definedName name="_xlnm.Print_Area" localSheetId="7">'D.1.1. 04 Pol'!$A$1:$Y$32</definedName>
    <definedName name="_xlnm.Print_Area" localSheetId="8">'D.1.3. 01 Pol'!$A$1:$Y$58</definedName>
    <definedName name="_xlnm.Print_Area" localSheetId="9">'D.1.3. 02 Pol'!$A$1:$Y$31</definedName>
    <definedName name="_xlnm.Print_Area" localSheetId="10">'D.1.9. 02 Pol'!$A$1:$Y$45</definedName>
    <definedName name="_xlnm.Print_Area" localSheetId="11">'D.1.9. 03 Pol'!$A$1:$Y$40</definedName>
    <definedName name="_xlnm.Print_Area" localSheetId="12">'D.1.9. 04 Pol'!$A$1:$Y$69</definedName>
    <definedName name="_xlnm.Print_Area" localSheetId="13">'D.1.9. 05 Pol'!$A$1:$Y$42</definedName>
    <definedName name="_xlnm.Print_Area" localSheetId="14">'D.1.9. 06 Pol'!$A$1:$Y$33</definedName>
    <definedName name="_xlnm.Print_Area" localSheetId="15">'D.1.9. 08 Pol'!$A$1:$Y$22</definedName>
    <definedName name="_xlnm.Print_Area" localSheetId="16">'D.1.9. 09 Pol'!$A$1:$Y$66</definedName>
    <definedName name="_xlnm.Print_Area" localSheetId="17">'D.1.9. 10 Pol'!$A$1:$Y$79</definedName>
    <definedName name="_xlnm.Print_Area" localSheetId="18">'D.1.9. 11 Pol'!$A$1:$Y$33</definedName>
    <definedName name="_xlnm.Print_Area" localSheetId="19">'D.1.9. 12 Pol'!$A$1:$Y$29</definedName>
    <definedName name="_xlnm.Print_Area" localSheetId="1">Stavba!$A$1:$J$130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9" i="1" l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9" i="28"/>
  <c r="G8" i="28"/>
  <c r="O8" i="28"/>
  <c r="G9" i="28"/>
  <c r="M9" i="28" s="1"/>
  <c r="M8" i="28" s="1"/>
  <c r="I9" i="28"/>
  <c r="I8" i="28" s="1"/>
  <c r="K9" i="28"/>
  <c r="K8" i="28" s="1"/>
  <c r="O9" i="28"/>
  <c r="Q9" i="28"/>
  <c r="Q8" i="28" s="1"/>
  <c r="V9" i="28"/>
  <c r="V8" i="28" s="1"/>
  <c r="G10" i="28"/>
  <c r="I10" i="28"/>
  <c r="K10" i="28"/>
  <c r="M10" i="28"/>
  <c r="O10" i="28"/>
  <c r="Q10" i="28"/>
  <c r="V10" i="28"/>
  <c r="G11" i="28"/>
  <c r="I11" i="28"/>
  <c r="K11" i="28"/>
  <c r="M11" i="28"/>
  <c r="O11" i="28"/>
  <c r="Q11" i="28"/>
  <c r="V11" i="28"/>
  <c r="G12" i="28"/>
  <c r="O12" i="28"/>
  <c r="G13" i="28"/>
  <c r="I13" i="28"/>
  <c r="I12" i="28" s="1"/>
  <c r="K13" i="28"/>
  <c r="K12" i="28" s="1"/>
  <c r="M13" i="28"/>
  <c r="M12" i="28" s="1"/>
  <c r="O13" i="28"/>
  <c r="Q13" i="28"/>
  <c r="Q12" i="28" s="1"/>
  <c r="V13" i="28"/>
  <c r="V12" i="28" s="1"/>
  <c r="G15" i="28"/>
  <c r="I15" i="28"/>
  <c r="I14" i="28" s="1"/>
  <c r="K15" i="28"/>
  <c r="M15" i="28"/>
  <c r="O15" i="28"/>
  <c r="Q15" i="28"/>
  <c r="Q14" i="28" s="1"/>
  <c r="V15" i="28"/>
  <c r="G16" i="28"/>
  <c r="G14" i="28" s="1"/>
  <c r="I16" i="28"/>
  <c r="K16" i="28"/>
  <c r="K14" i="28" s="1"/>
  <c r="O16" i="28"/>
  <c r="O14" i="28" s="1"/>
  <c r="Q16" i="28"/>
  <c r="V16" i="28"/>
  <c r="V14" i="28" s="1"/>
  <c r="G17" i="28"/>
  <c r="I17" i="28"/>
  <c r="K17" i="28"/>
  <c r="M17" i="28"/>
  <c r="O17" i="28"/>
  <c r="Q17" i="28"/>
  <c r="V17" i="28"/>
  <c r="AE19" i="28"/>
  <c r="G23" i="27"/>
  <c r="G8" i="27"/>
  <c r="O8" i="27"/>
  <c r="G9" i="27"/>
  <c r="M9" i="27" s="1"/>
  <c r="M8" i="27" s="1"/>
  <c r="I9" i="27"/>
  <c r="I8" i="27" s="1"/>
  <c r="K9" i="27"/>
  <c r="K8" i="27" s="1"/>
  <c r="O9" i="27"/>
  <c r="Q9" i="27"/>
  <c r="Q8" i="27" s="1"/>
  <c r="V9" i="27"/>
  <c r="V8" i="27" s="1"/>
  <c r="G10" i="27"/>
  <c r="I10" i="27"/>
  <c r="K10" i="27"/>
  <c r="M10" i="27"/>
  <c r="O10" i="27"/>
  <c r="Q10" i="27"/>
  <c r="V10" i="27"/>
  <c r="G11" i="27"/>
  <c r="I11" i="27"/>
  <c r="K11" i="27"/>
  <c r="M11" i="27"/>
  <c r="O11" i="27"/>
  <c r="Q11" i="27"/>
  <c r="V11" i="27"/>
  <c r="G12" i="27"/>
  <c r="O12" i="27"/>
  <c r="G13" i="27"/>
  <c r="M13" i="27" s="1"/>
  <c r="M12" i="27" s="1"/>
  <c r="I13" i="27"/>
  <c r="I12" i="27" s="1"/>
  <c r="K13" i="27"/>
  <c r="K12" i="27" s="1"/>
  <c r="O13" i="27"/>
  <c r="Q13" i="27"/>
  <c r="Q12" i="27" s="1"/>
  <c r="V13" i="27"/>
  <c r="V12" i="27" s="1"/>
  <c r="G14" i="27"/>
  <c r="K14" i="27"/>
  <c r="O14" i="27"/>
  <c r="V14" i="27"/>
  <c r="G15" i="27"/>
  <c r="I15" i="27"/>
  <c r="I14" i="27" s="1"/>
  <c r="K15" i="27"/>
  <c r="M15" i="27"/>
  <c r="M14" i="27" s="1"/>
  <c r="O15" i="27"/>
  <c r="Q15" i="27"/>
  <c r="Q14" i="27" s="1"/>
  <c r="V15" i="27"/>
  <c r="G16" i="27"/>
  <c r="K16" i="27"/>
  <c r="O16" i="27"/>
  <c r="V16" i="27"/>
  <c r="G17" i="27"/>
  <c r="I17" i="27"/>
  <c r="I16" i="27" s="1"/>
  <c r="K17" i="27"/>
  <c r="M17" i="27"/>
  <c r="M16" i="27" s="1"/>
  <c r="O17" i="27"/>
  <c r="Q17" i="27"/>
  <c r="Q16" i="27" s="1"/>
  <c r="V17" i="27"/>
  <c r="G19" i="27"/>
  <c r="I19" i="27"/>
  <c r="I18" i="27" s="1"/>
  <c r="K19" i="27"/>
  <c r="M19" i="27"/>
  <c r="O19" i="27"/>
  <c r="Q19" i="27"/>
  <c r="Q18" i="27" s="1"/>
  <c r="V19" i="27"/>
  <c r="G20" i="27"/>
  <c r="G18" i="27" s="1"/>
  <c r="I20" i="27"/>
  <c r="K20" i="27"/>
  <c r="K18" i="27" s="1"/>
  <c r="O20" i="27"/>
  <c r="O18" i="27" s="1"/>
  <c r="Q20" i="27"/>
  <c r="V20" i="27"/>
  <c r="V18" i="27" s="1"/>
  <c r="G21" i="27"/>
  <c r="I21" i="27"/>
  <c r="K21" i="27"/>
  <c r="M21" i="27"/>
  <c r="O21" i="27"/>
  <c r="Q21" i="27"/>
  <c r="V21" i="27"/>
  <c r="AE23" i="27"/>
  <c r="G69" i="26"/>
  <c r="G9" i="26"/>
  <c r="G8" i="26" s="1"/>
  <c r="I9" i="26"/>
  <c r="I8" i="26" s="1"/>
  <c r="K9" i="26"/>
  <c r="K8" i="26" s="1"/>
  <c r="O9" i="26"/>
  <c r="Q9" i="26"/>
  <c r="Q8" i="26" s="1"/>
  <c r="V9" i="26"/>
  <c r="V8" i="26" s="1"/>
  <c r="G10" i="26"/>
  <c r="M10" i="26" s="1"/>
  <c r="I10" i="26"/>
  <c r="K10" i="26"/>
  <c r="O10" i="26"/>
  <c r="O8" i="26" s="1"/>
  <c r="Q10" i="26"/>
  <c r="V10" i="26"/>
  <c r="G11" i="26"/>
  <c r="I11" i="26"/>
  <c r="K11" i="26"/>
  <c r="M11" i="26"/>
  <c r="O11" i="26"/>
  <c r="Q11" i="26"/>
  <c r="V11" i="26"/>
  <c r="G12" i="26"/>
  <c r="M12" i="26" s="1"/>
  <c r="I12" i="26"/>
  <c r="K12" i="26"/>
  <c r="O12" i="26"/>
  <c r="Q12" i="26"/>
  <c r="V12" i="26"/>
  <c r="G13" i="26"/>
  <c r="I13" i="26"/>
  <c r="K13" i="26"/>
  <c r="M13" i="26"/>
  <c r="O13" i="26"/>
  <c r="Q13" i="26"/>
  <c r="V13" i="26"/>
  <c r="G14" i="26"/>
  <c r="M14" i="26" s="1"/>
  <c r="I14" i="26"/>
  <c r="K14" i="26"/>
  <c r="O14" i="26"/>
  <c r="Q14" i="26"/>
  <c r="V14" i="26"/>
  <c r="G15" i="26"/>
  <c r="I15" i="26"/>
  <c r="K15" i="26"/>
  <c r="M15" i="26"/>
  <c r="O15" i="26"/>
  <c r="Q15" i="26"/>
  <c r="V15" i="26"/>
  <c r="G16" i="26"/>
  <c r="M16" i="26" s="1"/>
  <c r="I16" i="26"/>
  <c r="K16" i="26"/>
  <c r="O16" i="26"/>
  <c r="Q16" i="26"/>
  <c r="V16" i="26"/>
  <c r="G17" i="26"/>
  <c r="I17" i="26"/>
  <c r="K17" i="26"/>
  <c r="M17" i="26"/>
  <c r="O17" i="26"/>
  <c r="Q17" i="26"/>
  <c r="V17" i="26"/>
  <c r="G18" i="26"/>
  <c r="M18" i="26" s="1"/>
  <c r="I18" i="26"/>
  <c r="K18" i="26"/>
  <c r="O18" i="26"/>
  <c r="Q18" i="26"/>
  <c r="V18" i="26"/>
  <c r="G19" i="26"/>
  <c r="I19" i="26"/>
  <c r="K19" i="26"/>
  <c r="M19" i="26"/>
  <c r="O19" i="26"/>
  <c r="Q19" i="26"/>
  <c r="V19" i="26"/>
  <c r="G20" i="26"/>
  <c r="M20" i="26" s="1"/>
  <c r="I20" i="26"/>
  <c r="K20" i="26"/>
  <c r="O20" i="26"/>
  <c r="Q20" i="26"/>
  <c r="V20" i="26"/>
  <c r="G21" i="26"/>
  <c r="I21" i="26"/>
  <c r="K21" i="26"/>
  <c r="M21" i="26"/>
  <c r="O21" i="26"/>
  <c r="Q21" i="26"/>
  <c r="V21" i="26"/>
  <c r="G22" i="26"/>
  <c r="M22" i="26" s="1"/>
  <c r="I22" i="26"/>
  <c r="K22" i="26"/>
  <c r="O22" i="26"/>
  <c r="Q22" i="26"/>
  <c r="V22" i="26"/>
  <c r="G23" i="26"/>
  <c r="I23" i="26"/>
  <c r="K23" i="26"/>
  <c r="M23" i="26"/>
  <c r="O23" i="26"/>
  <c r="Q23" i="26"/>
  <c r="V23" i="26"/>
  <c r="G24" i="26"/>
  <c r="M24" i="26" s="1"/>
  <c r="I24" i="26"/>
  <c r="K24" i="26"/>
  <c r="O24" i="26"/>
  <c r="Q24" i="26"/>
  <c r="V24" i="26"/>
  <c r="G25" i="26"/>
  <c r="I25" i="26"/>
  <c r="K25" i="26"/>
  <c r="M25" i="26"/>
  <c r="O25" i="26"/>
  <c r="Q25" i="26"/>
  <c r="V25" i="26"/>
  <c r="G26" i="26"/>
  <c r="M26" i="26" s="1"/>
  <c r="I26" i="26"/>
  <c r="K26" i="26"/>
  <c r="O26" i="26"/>
  <c r="Q26" i="26"/>
  <c r="V26" i="26"/>
  <c r="G27" i="26"/>
  <c r="I27" i="26"/>
  <c r="K27" i="26"/>
  <c r="M27" i="26"/>
  <c r="O27" i="26"/>
  <c r="Q27" i="26"/>
  <c r="V27" i="26"/>
  <c r="G28" i="26"/>
  <c r="M28" i="26" s="1"/>
  <c r="I28" i="26"/>
  <c r="K28" i="26"/>
  <c r="O28" i="26"/>
  <c r="Q28" i="26"/>
  <c r="V28" i="26"/>
  <c r="G39" i="26"/>
  <c r="M39" i="26" s="1"/>
  <c r="I39" i="26"/>
  <c r="I38" i="26" s="1"/>
  <c r="K39" i="26"/>
  <c r="K38" i="26" s="1"/>
  <c r="O39" i="26"/>
  <c r="Q39" i="26"/>
  <c r="Q38" i="26" s="1"/>
  <c r="V39" i="26"/>
  <c r="V38" i="26" s="1"/>
  <c r="G40" i="26"/>
  <c r="I40" i="26"/>
  <c r="K40" i="26"/>
  <c r="M40" i="26"/>
  <c r="O40" i="26"/>
  <c r="Q40" i="26"/>
  <c r="V40" i="26"/>
  <c r="G41" i="26"/>
  <c r="I41" i="26"/>
  <c r="K41" i="26"/>
  <c r="M41" i="26"/>
  <c r="O41" i="26"/>
  <c r="Q41" i="26"/>
  <c r="V41" i="26"/>
  <c r="G42" i="26"/>
  <c r="M42" i="26" s="1"/>
  <c r="I42" i="26"/>
  <c r="K42" i="26"/>
  <c r="O42" i="26"/>
  <c r="O38" i="26" s="1"/>
  <c r="Q42" i="26"/>
  <c r="V42" i="26"/>
  <c r="G45" i="26"/>
  <c r="M45" i="26" s="1"/>
  <c r="I45" i="26"/>
  <c r="K45" i="26"/>
  <c r="O45" i="26"/>
  <c r="Q45" i="26"/>
  <c r="V45" i="26"/>
  <c r="G48" i="26"/>
  <c r="I48" i="26"/>
  <c r="K48" i="26"/>
  <c r="M48" i="26"/>
  <c r="O48" i="26"/>
  <c r="Q48" i="26"/>
  <c r="V48" i="26"/>
  <c r="G51" i="26"/>
  <c r="I51" i="26"/>
  <c r="K51" i="26"/>
  <c r="M51" i="26"/>
  <c r="O51" i="26"/>
  <c r="Q51" i="26"/>
  <c r="V51" i="26"/>
  <c r="G55" i="26"/>
  <c r="I55" i="26"/>
  <c r="I54" i="26" s="1"/>
  <c r="K55" i="26"/>
  <c r="K54" i="26" s="1"/>
  <c r="M55" i="26"/>
  <c r="O55" i="26"/>
  <c r="Q55" i="26"/>
  <c r="Q54" i="26" s="1"/>
  <c r="V55" i="26"/>
  <c r="V54" i="26" s="1"/>
  <c r="G56" i="26"/>
  <c r="M56" i="26" s="1"/>
  <c r="I56" i="26"/>
  <c r="K56" i="26"/>
  <c r="O56" i="26"/>
  <c r="Q56" i="26"/>
  <c r="V56" i="26"/>
  <c r="G59" i="26"/>
  <c r="I59" i="26"/>
  <c r="K59" i="26"/>
  <c r="M59" i="26"/>
  <c r="O59" i="26"/>
  <c r="Q59" i="26"/>
  <c r="V59" i="26"/>
  <c r="G60" i="26"/>
  <c r="AF69" i="26" s="1"/>
  <c r="I60" i="26"/>
  <c r="K60" i="26"/>
  <c r="O60" i="26"/>
  <c r="O54" i="26" s="1"/>
  <c r="Q60" i="26"/>
  <c r="V60" i="26"/>
  <c r="G61" i="26"/>
  <c r="I61" i="26"/>
  <c r="K61" i="26"/>
  <c r="M61" i="26"/>
  <c r="O61" i="26"/>
  <c r="Q61" i="26"/>
  <c r="V61" i="26"/>
  <c r="G62" i="26"/>
  <c r="K62" i="26"/>
  <c r="O62" i="26"/>
  <c r="V62" i="26"/>
  <c r="G63" i="26"/>
  <c r="I63" i="26"/>
  <c r="I62" i="26" s="1"/>
  <c r="K63" i="26"/>
  <c r="M63" i="26"/>
  <c r="M62" i="26" s="1"/>
  <c r="O63" i="26"/>
  <c r="Q63" i="26"/>
  <c r="Q62" i="26" s="1"/>
  <c r="V63" i="26"/>
  <c r="G64" i="26"/>
  <c r="O64" i="26"/>
  <c r="G65" i="26"/>
  <c r="I65" i="26"/>
  <c r="I64" i="26" s="1"/>
  <c r="K65" i="26"/>
  <c r="M65" i="26"/>
  <c r="O65" i="26"/>
  <c r="Q65" i="26"/>
  <c r="Q64" i="26" s="1"/>
  <c r="V65" i="26"/>
  <c r="G66" i="26"/>
  <c r="M66" i="26" s="1"/>
  <c r="I66" i="26"/>
  <c r="K66" i="26"/>
  <c r="K64" i="26" s="1"/>
  <c r="O66" i="26"/>
  <c r="Q66" i="26"/>
  <c r="V66" i="26"/>
  <c r="V64" i="26" s="1"/>
  <c r="G67" i="26"/>
  <c r="I67" i="26"/>
  <c r="K67" i="26"/>
  <c r="M67" i="26"/>
  <c r="O67" i="26"/>
  <c r="Q67" i="26"/>
  <c r="V67" i="26"/>
  <c r="AE69" i="26"/>
  <c r="G56" i="25"/>
  <c r="G9" i="25"/>
  <c r="I9" i="25"/>
  <c r="I8" i="25" s="1"/>
  <c r="K9" i="25"/>
  <c r="K8" i="25" s="1"/>
  <c r="M9" i="25"/>
  <c r="O9" i="25"/>
  <c r="Q9" i="25"/>
  <c r="Q8" i="25" s="1"/>
  <c r="V9" i="25"/>
  <c r="V8" i="25" s="1"/>
  <c r="G10" i="25"/>
  <c r="M10" i="25" s="1"/>
  <c r="I10" i="25"/>
  <c r="K10" i="25"/>
  <c r="O10" i="25"/>
  <c r="Q10" i="25"/>
  <c r="V10" i="25"/>
  <c r="G11" i="25"/>
  <c r="I11" i="25"/>
  <c r="K11" i="25"/>
  <c r="M11" i="25"/>
  <c r="O11" i="25"/>
  <c r="Q11" i="25"/>
  <c r="V11" i="25"/>
  <c r="G12" i="25"/>
  <c r="G8" i="25" s="1"/>
  <c r="I12" i="25"/>
  <c r="K12" i="25"/>
  <c r="O12" i="25"/>
  <c r="O8" i="25" s="1"/>
  <c r="Q12" i="25"/>
  <c r="V12" i="25"/>
  <c r="G13" i="25"/>
  <c r="I13" i="25"/>
  <c r="K13" i="25"/>
  <c r="M13" i="25"/>
  <c r="O13" i="25"/>
  <c r="Q13" i="25"/>
  <c r="V13" i="25"/>
  <c r="G14" i="25"/>
  <c r="M14" i="25" s="1"/>
  <c r="I14" i="25"/>
  <c r="K14" i="25"/>
  <c r="O14" i="25"/>
  <c r="Q14" i="25"/>
  <c r="V14" i="25"/>
  <c r="G15" i="25"/>
  <c r="I15" i="25"/>
  <c r="K15" i="25"/>
  <c r="M15" i="25"/>
  <c r="O15" i="25"/>
  <c r="Q15" i="25"/>
  <c r="V15" i="25"/>
  <c r="G16" i="25"/>
  <c r="M16" i="25" s="1"/>
  <c r="I16" i="25"/>
  <c r="K16" i="25"/>
  <c r="O16" i="25"/>
  <c r="Q16" i="25"/>
  <c r="V16" i="25"/>
  <c r="G17" i="25"/>
  <c r="I17" i="25"/>
  <c r="K17" i="25"/>
  <c r="M17" i="25"/>
  <c r="O17" i="25"/>
  <c r="Q17" i="25"/>
  <c r="V17" i="25"/>
  <c r="G18" i="25"/>
  <c r="M18" i="25" s="1"/>
  <c r="I18" i="25"/>
  <c r="K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I21" i="25"/>
  <c r="K21" i="25"/>
  <c r="M21" i="25"/>
  <c r="O21" i="25"/>
  <c r="Q21" i="25"/>
  <c r="V21" i="25"/>
  <c r="G22" i="25"/>
  <c r="M22" i="25" s="1"/>
  <c r="I22" i="25"/>
  <c r="K22" i="25"/>
  <c r="O22" i="25"/>
  <c r="Q22" i="25"/>
  <c r="V22" i="25"/>
  <c r="G23" i="25"/>
  <c r="I23" i="25"/>
  <c r="K23" i="25"/>
  <c r="M23" i="25"/>
  <c r="O23" i="25"/>
  <c r="Q23" i="25"/>
  <c r="V23" i="25"/>
  <c r="G24" i="25"/>
  <c r="M24" i="25" s="1"/>
  <c r="I24" i="25"/>
  <c r="K24" i="25"/>
  <c r="O24" i="25"/>
  <c r="Q24" i="25"/>
  <c r="V24" i="25"/>
  <c r="G25" i="25"/>
  <c r="O25" i="25"/>
  <c r="G26" i="25"/>
  <c r="M26" i="25" s="1"/>
  <c r="M25" i="25" s="1"/>
  <c r="I26" i="25"/>
  <c r="I25" i="25" s="1"/>
  <c r="K26" i="25"/>
  <c r="K25" i="25" s="1"/>
  <c r="O26" i="25"/>
  <c r="Q26" i="25"/>
  <c r="Q25" i="25" s="1"/>
  <c r="V26" i="25"/>
  <c r="V25" i="25" s="1"/>
  <c r="G28" i="25"/>
  <c r="G27" i="25" s="1"/>
  <c r="I28" i="25"/>
  <c r="I27" i="25" s="1"/>
  <c r="K28" i="25"/>
  <c r="M28" i="25"/>
  <c r="O28" i="25"/>
  <c r="O27" i="25" s="1"/>
  <c r="Q28" i="25"/>
  <c r="Q27" i="25" s="1"/>
  <c r="V28" i="25"/>
  <c r="G29" i="25"/>
  <c r="M29" i="25" s="1"/>
  <c r="I29" i="25"/>
  <c r="K29" i="25"/>
  <c r="O29" i="25"/>
  <c r="Q29" i="25"/>
  <c r="V29" i="25"/>
  <c r="V27" i="25" s="1"/>
  <c r="G30" i="25"/>
  <c r="I30" i="25"/>
  <c r="K30" i="25"/>
  <c r="K27" i="25" s="1"/>
  <c r="M30" i="25"/>
  <c r="O30" i="25"/>
  <c r="Q30" i="25"/>
  <c r="V30" i="25"/>
  <c r="G33" i="25"/>
  <c r="M33" i="25" s="1"/>
  <c r="I33" i="25"/>
  <c r="K33" i="25"/>
  <c r="O33" i="25"/>
  <c r="Q33" i="25"/>
  <c r="V33" i="25"/>
  <c r="G35" i="25"/>
  <c r="G34" i="25" s="1"/>
  <c r="I35" i="25"/>
  <c r="I34" i="25" s="1"/>
  <c r="K35" i="25"/>
  <c r="K34" i="25" s="1"/>
  <c r="O35" i="25"/>
  <c r="O34" i="25" s="1"/>
  <c r="Q35" i="25"/>
  <c r="Q34" i="25" s="1"/>
  <c r="V35" i="25"/>
  <c r="V34" i="25" s="1"/>
  <c r="G39" i="25"/>
  <c r="I39" i="25"/>
  <c r="K39" i="25"/>
  <c r="M39" i="25"/>
  <c r="O39" i="25"/>
  <c r="Q39" i="25"/>
  <c r="V39" i="25"/>
  <c r="G40" i="25"/>
  <c r="K40" i="25"/>
  <c r="O40" i="25"/>
  <c r="V40" i="25"/>
  <c r="G41" i="25"/>
  <c r="I41" i="25"/>
  <c r="I40" i="25" s="1"/>
  <c r="K41" i="25"/>
  <c r="M41" i="25"/>
  <c r="M40" i="25" s="1"/>
  <c r="O41" i="25"/>
  <c r="Q41" i="25"/>
  <c r="Q40" i="25" s="1"/>
  <c r="V41" i="25"/>
  <c r="AE56" i="25"/>
  <c r="AF56" i="25"/>
  <c r="G12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0" i="24"/>
  <c r="M10" i="24" s="1"/>
  <c r="I10" i="24"/>
  <c r="K10" i="24"/>
  <c r="O10" i="24"/>
  <c r="Q10" i="24"/>
  <c r="V10" i="24"/>
  <c r="AE12" i="24"/>
  <c r="AF12" i="24"/>
  <c r="G23" i="23"/>
  <c r="G9" i="23"/>
  <c r="G8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I12" i="23"/>
  <c r="K12" i="23"/>
  <c r="M12" i="23"/>
  <c r="O12" i="23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7" i="23"/>
  <c r="G16" i="23" s="1"/>
  <c r="I17" i="23"/>
  <c r="I16" i="23" s="1"/>
  <c r="K17" i="23"/>
  <c r="K16" i="23" s="1"/>
  <c r="O17" i="23"/>
  <c r="O16" i="23" s="1"/>
  <c r="Q17" i="23"/>
  <c r="Q16" i="23" s="1"/>
  <c r="V17" i="23"/>
  <c r="V16" i="23" s="1"/>
  <c r="G18" i="23"/>
  <c r="I18" i="23"/>
  <c r="K18" i="23"/>
  <c r="M18" i="23"/>
  <c r="O18" i="23"/>
  <c r="Q18" i="23"/>
  <c r="V18" i="23"/>
  <c r="K19" i="23"/>
  <c r="V19" i="23"/>
  <c r="G20" i="23"/>
  <c r="I20" i="23"/>
  <c r="I19" i="23" s="1"/>
  <c r="K20" i="23"/>
  <c r="M20" i="23"/>
  <c r="O20" i="23"/>
  <c r="Q20" i="23"/>
  <c r="Q19" i="23" s="1"/>
  <c r="V20" i="23"/>
  <c r="G21" i="23"/>
  <c r="G19" i="23" s="1"/>
  <c r="I21" i="23"/>
  <c r="K21" i="23"/>
  <c r="O21" i="23"/>
  <c r="O19" i="23" s="1"/>
  <c r="Q21" i="23"/>
  <c r="V21" i="23"/>
  <c r="AE23" i="23"/>
  <c r="AF23" i="23"/>
  <c r="G32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I16" i="22"/>
  <c r="K16" i="22"/>
  <c r="M16" i="22"/>
  <c r="O16" i="22"/>
  <c r="Q16" i="22"/>
  <c r="V16" i="22"/>
  <c r="G17" i="22"/>
  <c r="M17" i="22" s="1"/>
  <c r="I17" i="22"/>
  <c r="K17" i="22"/>
  <c r="O17" i="22"/>
  <c r="Q17" i="22"/>
  <c r="V17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G21" i="22"/>
  <c r="M21" i="22" s="1"/>
  <c r="I21" i="22"/>
  <c r="K21" i="22"/>
  <c r="O21" i="22"/>
  <c r="Q21" i="22"/>
  <c r="V21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I24" i="22"/>
  <c r="K24" i="22"/>
  <c r="M24" i="22"/>
  <c r="O24" i="22"/>
  <c r="Q24" i="22"/>
  <c r="V24" i="22"/>
  <c r="AE32" i="22"/>
  <c r="G59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I12" i="21"/>
  <c r="K12" i="21"/>
  <c r="O12" i="21"/>
  <c r="O8" i="21" s="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O19" i="21"/>
  <c r="G20" i="21"/>
  <c r="M20" i="21" s="1"/>
  <c r="M19" i="21" s="1"/>
  <c r="I20" i="21"/>
  <c r="I19" i="21" s="1"/>
  <c r="K20" i="21"/>
  <c r="K19" i="21" s="1"/>
  <c r="O20" i="21"/>
  <c r="Q20" i="21"/>
  <c r="Q19" i="21" s="1"/>
  <c r="V20" i="21"/>
  <c r="V19" i="21" s="1"/>
  <c r="G24" i="21"/>
  <c r="I24" i="21"/>
  <c r="K24" i="21"/>
  <c r="M24" i="21"/>
  <c r="O24" i="21"/>
  <c r="Q24" i="21"/>
  <c r="V24" i="21"/>
  <c r="G26" i="21"/>
  <c r="M26" i="21" s="1"/>
  <c r="I26" i="21"/>
  <c r="I25" i="21" s="1"/>
  <c r="K26" i="21"/>
  <c r="O26" i="21"/>
  <c r="O25" i="21" s="1"/>
  <c r="Q26" i="21"/>
  <c r="Q25" i="21" s="1"/>
  <c r="V26" i="21"/>
  <c r="G27" i="21"/>
  <c r="M27" i="21" s="1"/>
  <c r="I27" i="21"/>
  <c r="K27" i="21"/>
  <c r="K25" i="21" s="1"/>
  <c r="O27" i="21"/>
  <c r="Q27" i="21"/>
  <c r="V27" i="21"/>
  <c r="V25" i="21" s="1"/>
  <c r="G29" i="21"/>
  <c r="I29" i="21"/>
  <c r="K29" i="21"/>
  <c r="M29" i="21"/>
  <c r="O29" i="21"/>
  <c r="Q29" i="21"/>
  <c r="V29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6" i="21"/>
  <c r="M36" i="21" s="1"/>
  <c r="I36" i="21"/>
  <c r="K36" i="21"/>
  <c r="O36" i="21"/>
  <c r="Q36" i="21"/>
  <c r="V36" i="21"/>
  <c r="G37" i="21"/>
  <c r="M37" i="21" s="1"/>
  <c r="I37" i="21"/>
  <c r="K37" i="21"/>
  <c r="O37" i="21"/>
  <c r="Q37" i="21"/>
  <c r="V37" i="21"/>
  <c r="G38" i="21"/>
  <c r="I38" i="2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I42" i="21"/>
  <c r="K42" i="21"/>
  <c r="M42" i="21"/>
  <c r="O42" i="21"/>
  <c r="Q42" i="21"/>
  <c r="V42" i="21"/>
  <c r="G43" i="21"/>
  <c r="I43" i="21"/>
  <c r="K43" i="21"/>
  <c r="M43" i="21"/>
  <c r="O43" i="21"/>
  <c r="Q43" i="21"/>
  <c r="V43" i="21"/>
  <c r="G44" i="21"/>
  <c r="M44" i="21" s="1"/>
  <c r="I44" i="21"/>
  <c r="K44" i="21"/>
  <c r="O44" i="21"/>
  <c r="Q44" i="21"/>
  <c r="V44" i="21"/>
  <c r="G45" i="21"/>
  <c r="M45" i="21" s="1"/>
  <c r="I45" i="21"/>
  <c r="K45" i="21"/>
  <c r="O45" i="21"/>
  <c r="Q45" i="21"/>
  <c r="V45" i="21"/>
  <c r="G46" i="21"/>
  <c r="I46" i="21"/>
  <c r="K46" i="21"/>
  <c r="M46" i="21"/>
  <c r="O46" i="21"/>
  <c r="Q46" i="21"/>
  <c r="V46" i="21"/>
  <c r="G47" i="21"/>
  <c r="I47" i="21"/>
  <c r="K47" i="21"/>
  <c r="M47" i="21"/>
  <c r="O47" i="21"/>
  <c r="Q47" i="21"/>
  <c r="V47" i="21"/>
  <c r="G48" i="21"/>
  <c r="M48" i="21" s="1"/>
  <c r="I48" i="21"/>
  <c r="K48" i="21"/>
  <c r="O48" i="21"/>
  <c r="Q48" i="21"/>
  <c r="V48" i="21"/>
  <c r="G50" i="21"/>
  <c r="M50" i="21" s="1"/>
  <c r="I50" i="21"/>
  <c r="K50" i="21"/>
  <c r="O50" i="21"/>
  <c r="Q50" i="21"/>
  <c r="V50" i="21"/>
  <c r="G53" i="21"/>
  <c r="I53" i="21"/>
  <c r="K53" i="21"/>
  <c r="M53" i="21"/>
  <c r="O53" i="21"/>
  <c r="Q53" i="21"/>
  <c r="V53" i="21"/>
  <c r="G54" i="21"/>
  <c r="I54" i="21"/>
  <c r="K54" i="21"/>
  <c r="M54" i="21"/>
  <c r="O54" i="21"/>
  <c r="Q54" i="21"/>
  <c r="V54" i="21"/>
  <c r="G55" i="21"/>
  <c r="M55" i="21" s="1"/>
  <c r="I55" i="21"/>
  <c r="K55" i="21"/>
  <c r="O55" i="21"/>
  <c r="Q55" i="21"/>
  <c r="V55" i="21"/>
  <c r="G56" i="21"/>
  <c r="I56" i="21"/>
  <c r="K56" i="21"/>
  <c r="M56" i="21"/>
  <c r="O56" i="21"/>
  <c r="Q56" i="21"/>
  <c r="V56" i="21"/>
  <c r="G57" i="21"/>
  <c r="I57" i="21"/>
  <c r="K57" i="21"/>
  <c r="M57" i="21"/>
  <c r="O57" i="21"/>
  <c r="Q57" i="21"/>
  <c r="V57" i="21"/>
  <c r="AE59" i="21"/>
  <c r="AF59" i="21"/>
  <c r="G30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2" i="20"/>
  <c r="G8" i="20" s="1"/>
  <c r="I12" i="20"/>
  <c r="K12" i="20"/>
  <c r="O12" i="20"/>
  <c r="O8" i="20" s="1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I17" i="20"/>
  <c r="K17" i="20"/>
  <c r="M17" i="20"/>
  <c r="O17" i="20"/>
  <c r="Q17" i="20"/>
  <c r="V17" i="20"/>
  <c r="G18" i="20"/>
  <c r="M18" i="20" s="1"/>
  <c r="I18" i="20"/>
  <c r="K18" i="20"/>
  <c r="O18" i="20"/>
  <c r="Q18" i="20"/>
  <c r="V18" i="20"/>
  <c r="G19" i="20"/>
  <c r="O19" i="20"/>
  <c r="G20" i="20"/>
  <c r="M20" i="20" s="1"/>
  <c r="M19" i="20" s="1"/>
  <c r="I20" i="20"/>
  <c r="I19" i="20" s="1"/>
  <c r="K20" i="20"/>
  <c r="K19" i="20" s="1"/>
  <c r="O20" i="20"/>
  <c r="Q20" i="20"/>
  <c r="Q19" i="20" s="1"/>
  <c r="V20" i="20"/>
  <c r="V19" i="20" s="1"/>
  <c r="G21" i="20"/>
  <c r="I21" i="20"/>
  <c r="K21" i="20"/>
  <c r="M21" i="20"/>
  <c r="O21" i="20"/>
  <c r="Q21" i="20"/>
  <c r="V21" i="20"/>
  <c r="K22" i="20"/>
  <c r="V22" i="20"/>
  <c r="G23" i="20"/>
  <c r="M23" i="20" s="1"/>
  <c r="M22" i="20" s="1"/>
  <c r="I23" i="20"/>
  <c r="I22" i="20" s="1"/>
  <c r="K23" i="20"/>
  <c r="O23" i="20"/>
  <c r="O22" i="20" s="1"/>
  <c r="Q23" i="20"/>
  <c r="Q22" i="20" s="1"/>
  <c r="V23" i="20"/>
  <c r="G25" i="20"/>
  <c r="I25" i="20"/>
  <c r="K25" i="20"/>
  <c r="K24" i="20" s="1"/>
  <c r="M25" i="20"/>
  <c r="O25" i="20"/>
  <c r="Q25" i="20"/>
  <c r="V25" i="20"/>
  <c r="V24" i="20" s="1"/>
  <c r="G26" i="20"/>
  <c r="G24" i="20" s="1"/>
  <c r="I26" i="20"/>
  <c r="K26" i="20"/>
  <c r="M26" i="20"/>
  <c r="O26" i="20"/>
  <c r="O24" i="20" s="1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I24" i="20" s="1"/>
  <c r="K28" i="20"/>
  <c r="O28" i="20"/>
  <c r="Q28" i="20"/>
  <c r="Q24" i="20" s="1"/>
  <c r="V28" i="20"/>
  <c r="AE30" i="20"/>
  <c r="G35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1" i="19"/>
  <c r="G20" i="19" s="1"/>
  <c r="I21" i="19"/>
  <c r="I20" i="19" s="1"/>
  <c r="K21" i="19"/>
  <c r="K20" i="19" s="1"/>
  <c r="O21" i="19"/>
  <c r="O20" i="19" s="1"/>
  <c r="Q21" i="19"/>
  <c r="Q20" i="19" s="1"/>
  <c r="V21" i="19"/>
  <c r="V20" i="19" s="1"/>
  <c r="G23" i="19"/>
  <c r="I23" i="19"/>
  <c r="K23" i="19"/>
  <c r="M23" i="19"/>
  <c r="O23" i="19"/>
  <c r="Q23" i="19"/>
  <c r="V23" i="19"/>
  <c r="K24" i="19"/>
  <c r="V24" i="19"/>
  <c r="G25" i="19"/>
  <c r="I25" i="19"/>
  <c r="I24" i="19" s="1"/>
  <c r="K25" i="19"/>
  <c r="M25" i="19"/>
  <c r="O25" i="19"/>
  <c r="Q25" i="19"/>
  <c r="Q24" i="19" s="1"/>
  <c r="V25" i="19"/>
  <c r="G26" i="19"/>
  <c r="G24" i="19" s="1"/>
  <c r="I26" i="19"/>
  <c r="K26" i="19"/>
  <c r="O26" i="19"/>
  <c r="O24" i="19" s="1"/>
  <c r="Q26" i="19"/>
  <c r="V26" i="19"/>
  <c r="G27" i="19"/>
  <c r="I27" i="19"/>
  <c r="K27" i="19"/>
  <c r="M27" i="19"/>
  <c r="O27" i="19"/>
  <c r="Q27" i="19"/>
  <c r="V27" i="19"/>
  <c r="K28" i="19"/>
  <c r="V28" i="19"/>
  <c r="G29" i="19"/>
  <c r="I29" i="19"/>
  <c r="I28" i="19" s="1"/>
  <c r="K29" i="19"/>
  <c r="M29" i="19"/>
  <c r="O29" i="19"/>
  <c r="Q29" i="19"/>
  <c r="Q28" i="19" s="1"/>
  <c r="V29" i="19"/>
  <c r="G30" i="19"/>
  <c r="G28" i="19" s="1"/>
  <c r="I30" i="19"/>
  <c r="K30" i="19"/>
  <c r="O30" i="19"/>
  <c r="O28" i="19" s="1"/>
  <c r="Q30" i="19"/>
  <c r="V30" i="19"/>
  <c r="G31" i="19"/>
  <c r="I31" i="19"/>
  <c r="K31" i="19"/>
  <c r="M31" i="19"/>
  <c r="O31" i="19"/>
  <c r="Q31" i="19"/>
  <c r="V31" i="19"/>
  <c r="AE35" i="19"/>
  <c r="G21" i="18"/>
  <c r="G9" i="18"/>
  <c r="G8" i="18" s="1"/>
  <c r="I9" i="18"/>
  <c r="I8" i="18" s="1"/>
  <c r="K9" i="18"/>
  <c r="O9" i="18"/>
  <c r="O8" i="18" s="1"/>
  <c r="Q9" i="18"/>
  <c r="Q8" i="18" s="1"/>
  <c r="V9" i="18"/>
  <c r="G11" i="18"/>
  <c r="M11" i="18" s="1"/>
  <c r="I11" i="18"/>
  <c r="K11" i="18"/>
  <c r="O11" i="18"/>
  <c r="Q11" i="18"/>
  <c r="V11" i="18"/>
  <c r="G12" i="18"/>
  <c r="I12" i="18"/>
  <c r="K12" i="18"/>
  <c r="K8" i="18" s="1"/>
  <c r="M12" i="18"/>
  <c r="O12" i="18"/>
  <c r="Q12" i="18"/>
  <c r="V12" i="18"/>
  <c r="V8" i="18" s="1"/>
  <c r="G13" i="18"/>
  <c r="I13" i="18"/>
  <c r="K13" i="18"/>
  <c r="M13" i="18"/>
  <c r="O13" i="18"/>
  <c r="Q13" i="18"/>
  <c r="V13" i="18"/>
  <c r="G15" i="18"/>
  <c r="M15" i="18" s="1"/>
  <c r="I15" i="18"/>
  <c r="K15" i="18"/>
  <c r="O15" i="18"/>
  <c r="Q15" i="18"/>
  <c r="V15" i="18"/>
  <c r="G17" i="18"/>
  <c r="M17" i="18" s="1"/>
  <c r="I17" i="18"/>
  <c r="K17" i="18"/>
  <c r="O17" i="18"/>
  <c r="Q17" i="18"/>
  <c r="V17" i="18"/>
  <c r="G18" i="18"/>
  <c r="I18" i="18"/>
  <c r="K18" i="18"/>
  <c r="M18" i="18"/>
  <c r="O18" i="18"/>
  <c r="Q18" i="18"/>
  <c r="V18" i="18"/>
  <c r="AE21" i="18"/>
  <c r="G48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M11" i="17" s="1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G8" i="17" s="1"/>
  <c r="I15" i="17"/>
  <c r="K15" i="17"/>
  <c r="O15" i="17"/>
  <c r="O8" i="17" s="1"/>
  <c r="Q15" i="17"/>
  <c r="V15" i="17"/>
  <c r="G17" i="17"/>
  <c r="I17" i="17"/>
  <c r="K17" i="17"/>
  <c r="M17" i="17"/>
  <c r="O17" i="17"/>
  <c r="Q17" i="17"/>
  <c r="V17" i="17"/>
  <c r="G21" i="17"/>
  <c r="M21" i="17" s="1"/>
  <c r="I21" i="17"/>
  <c r="K21" i="17"/>
  <c r="O21" i="17"/>
  <c r="Q21" i="17"/>
  <c r="V21" i="17"/>
  <c r="G23" i="17"/>
  <c r="I23" i="17"/>
  <c r="K23" i="17"/>
  <c r="M23" i="17"/>
  <c r="O23" i="17"/>
  <c r="Q23" i="17"/>
  <c r="V23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8" i="17"/>
  <c r="M28" i="17" s="1"/>
  <c r="I28" i="17"/>
  <c r="K28" i="17"/>
  <c r="O28" i="17"/>
  <c r="Q28" i="17"/>
  <c r="V28" i="17"/>
  <c r="G30" i="17"/>
  <c r="O30" i="17"/>
  <c r="G31" i="17"/>
  <c r="M31" i="17" s="1"/>
  <c r="M30" i="17" s="1"/>
  <c r="I31" i="17"/>
  <c r="I30" i="17" s="1"/>
  <c r="K31" i="17"/>
  <c r="K30" i="17" s="1"/>
  <c r="O31" i="17"/>
  <c r="Q31" i="17"/>
  <c r="Q30" i="17" s="1"/>
  <c r="V31" i="17"/>
  <c r="V30" i="17" s="1"/>
  <c r="G33" i="17"/>
  <c r="I33" i="17"/>
  <c r="I32" i="17" s="1"/>
  <c r="K33" i="17"/>
  <c r="M33" i="17"/>
  <c r="O33" i="17"/>
  <c r="Q33" i="17"/>
  <c r="Q32" i="17" s="1"/>
  <c r="V33" i="17"/>
  <c r="G35" i="17"/>
  <c r="M35" i="17" s="1"/>
  <c r="I35" i="17"/>
  <c r="K35" i="17"/>
  <c r="K32" i="17" s="1"/>
  <c r="O35" i="17"/>
  <c r="O32" i="17" s="1"/>
  <c r="Q35" i="17"/>
  <c r="V35" i="17"/>
  <c r="V32" i="17" s="1"/>
  <c r="G36" i="17"/>
  <c r="I36" i="17"/>
  <c r="K36" i="17"/>
  <c r="M36" i="17"/>
  <c r="O36" i="17"/>
  <c r="Q36" i="17"/>
  <c r="V36" i="17"/>
  <c r="G38" i="17"/>
  <c r="I38" i="17"/>
  <c r="I37" i="17" s="1"/>
  <c r="K38" i="17"/>
  <c r="M38" i="17"/>
  <c r="O38" i="17"/>
  <c r="Q38" i="17"/>
  <c r="Q37" i="17" s="1"/>
  <c r="V38" i="17"/>
  <c r="G39" i="17"/>
  <c r="M39" i="17" s="1"/>
  <c r="I39" i="17"/>
  <c r="K39" i="17"/>
  <c r="K37" i="17" s="1"/>
  <c r="O39" i="17"/>
  <c r="Q39" i="17"/>
  <c r="V39" i="17"/>
  <c r="V37" i="17" s="1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O37" i="17" s="1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AE48" i="17"/>
  <c r="AF48" i="17"/>
  <c r="G22" i="16"/>
  <c r="G9" i="16"/>
  <c r="I9" i="16"/>
  <c r="I8" i="16" s="1"/>
  <c r="K9" i="16"/>
  <c r="M9" i="16"/>
  <c r="O9" i="16"/>
  <c r="Q9" i="16"/>
  <c r="Q8" i="16" s="1"/>
  <c r="V9" i="16"/>
  <c r="G10" i="16"/>
  <c r="M10" i="16" s="1"/>
  <c r="I10" i="16"/>
  <c r="K10" i="16"/>
  <c r="K8" i="16" s="1"/>
  <c r="O10" i="16"/>
  <c r="Q10" i="16"/>
  <c r="V10" i="16"/>
  <c r="V8" i="16" s="1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O8" i="16" s="1"/>
  <c r="Q12" i="16"/>
  <c r="V12" i="16"/>
  <c r="I13" i="16"/>
  <c r="Q13" i="16"/>
  <c r="G14" i="16"/>
  <c r="M14" i="16" s="1"/>
  <c r="M13" i="16" s="1"/>
  <c r="I14" i="16"/>
  <c r="K14" i="16"/>
  <c r="K13" i="16" s="1"/>
  <c r="O14" i="16"/>
  <c r="O13" i="16" s="1"/>
  <c r="Q14" i="16"/>
  <c r="V14" i="16"/>
  <c r="V13" i="16" s="1"/>
  <c r="G15" i="16"/>
  <c r="I15" i="16"/>
  <c r="K15" i="16"/>
  <c r="M15" i="16"/>
  <c r="O15" i="16"/>
  <c r="Q15" i="16"/>
  <c r="V15" i="16"/>
  <c r="G16" i="16"/>
  <c r="K16" i="16"/>
  <c r="O16" i="16"/>
  <c r="V16" i="16"/>
  <c r="G17" i="16"/>
  <c r="I17" i="16"/>
  <c r="I16" i="16" s="1"/>
  <c r="K17" i="16"/>
  <c r="M17" i="16"/>
  <c r="M16" i="16" s="1"/>
  <c r="O17" i="16"/>
  <c r="Q17" i="16"/>
  <c r="Q16" i="16" s="1"/>
  <c r="V17" i="16"/>
  <c r="G19" i="16"/>
  <c r="I19" i="16"/>
  <c r="I18" i="16" s="1"/>
  <c r="K19" i="16"/>
  <c r="M19" i="16"/>
  <c r="O19" i="16"/>
  <c r="Q19" i="16"/>
  <c r="Q18" i="16" s="1"/>
  <c r="V19" i="16"/>
  <c r="G20" i="16"/>
  <c r="G18" i="16" s="1"/>
  <c r="I20" i="16"/>
  <c r="K20" i="16"/>
  <c r="K18" i="16" s="1"/>
  <c r="O20" i="16"/>
  <c r="O18" i="16" s="1"/>
  <c r="Q20" i="16"/>
  <c r="V20" i="16"/>
  <c r="V18" i="16" s="1"/>
  <c r="AE22" i="16"/>
  <c r="AF22" i="16"/>
  <c r="G32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8" i="15"/>
  <c r="M18" i="15" s="1"/>
  <c r="I18" i="15"/>
  <c r="K18" i="15"/>
  <c r="O18" i="15"/>
  <c r="Q18" i="15"/>
  <c r="V18" i="15"/>
  <c r="G19" i="15"/>
  <c r="O19" i="15"/>
  <c r="G20" i="15"/>
  <c r="M20" i="15" s="1"/>
  <c r="M19" i="15" s="1"/>
  <c r="I20" i="15"/>
  <c r="I19" i="15" s="1"/>
  <c r="K20" i="15"/>
  <c r="K19" i="15" s="1"/>
  <c r="O20" i="15"/>
  <c r="Q20" i="15"/>
  <c r="Q19" i="15" s="1"/>
  <c r="V20" i="15"/>
  <c r="V19" i="15" s="1"/>
  <c r="G22" i="15"/>
  <c r="G21" i="15" s="1"/>
  <c r="I22" i="15"/>
  <c r="I21" i="15" s="1"/>
  <c r="K22" i="15"/>
  <c r="M22" i="15"/>
  <c r="O22" i="15"/>
  <c r="O21" i="15" s="1"/>
  <c r="Q22" i="15"/>
  <c r="Q21" i="15" s="1"/>
  <c r="V22" i="15"/>
  <c r="G23" i="15"/>
  <c r="M23" i="15" s="1"/>
  <c r="I23" i="15"/>
  <c r="K23" i="15"/>
  <c r="K21" i="15" s="1"/>
  <c r="O23" i="15"/>
  <c r="Q23" i="15"/>
  <c r="V23" i="15"/>
  <c r="V21" i="15" s="1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I29" i="15"/>
  <c r="Q29" i="15"/>
  <c r="G30" i="15"/>
  <c r="M30" i="15" s="1"/>
  <c r="M29" i="15" s="1"/>
  <c r="I30" i="15"/>
  <c r="K30" i="15"/>
  <c r="K29" i="15" s="1"/>
  <c r="O30" i="15"/>
  <c r="O29" i="15" s="1"/>
  <c r="Q30" i="15"/>
  <c r="V30" i="15"/>
  <c r="V29" i="15" s="1"/>
  <c r="AE32" i="15"/>
  <c r="AF32" i="15"/>
  <c r="G4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K23" i="14"/>
  <c r="O23" i="14"/>
  <c r="G24" i="14"/>
  <c r="I24" i="14"/>
  <c r="I23" i="14" s="1"/>
  <c r="K24" i="14"/>
  <c r="M24" i="14"/>
  <c r="M23" i="14" s="1"/>
  <c r="O24" i="14"/>
  <c r="Q24" i="14"/>
  <c r="Q23" i="14" s="1"/>
  <c r="V24" i="14"/>
  <c r="V23" i="14" s="1"/>
  <c r="G26" i="14"/>
  <c r="I26" i="14"/>
  <c r="I25" i="14" s="1"/>
  <c r="K26" i="14"/>
  <c r="M26" i="14"/>
  <c r="O26" i="14"/>
  <c r="Q26" i="14"/>
  <c r="Q25" i="14" s="1"/>
  <c r="V26" i="14"/>
  <c r="G27" i="14"/>
  <c r="G25" i="14" s="1"/>
  <c r="I27" i="14"/>
  <c r="K27" i="14"/>
  <c r="K25" i="14" s="1"/>
  <c r="O27" i="14"/>
  <c r="O25" i="14" s="1"/>
  <c r="Q27" i="14"/>
  <c r="V27" i="14"/>
  <c r="V25" i="14" s="1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2" i="14"/>
  <c r="I32" i="14"/>
  <c r="K32" i="14"/>
  <c r="M32" i="14"/>
  <c r="O32" i="14"/>
  <c r="Q32" i="14"/>
  <c r="V32" i="14"/>
  <c r="G35" i="14"/>
  <c r="I35" i="14"/>
  <c r="I34" i="14" s="1"/>
  <c r="K35" i="14"/>
  <c r="M35" i="14"/>
  <c r="O35" i="14"/>
  <c r="Q35" i="14"/>
  <c r="Q34" i="14" s="1"/>
  <c r="V35" i="14"/>
  <c r="G40" i="14"/>
  <c r="M40" i="14" s="1"/>
  <c r="I40" i="14"/>
  <c r="K40" i="14"/>
  <c r="K34" i="14" s="1"/>
  <c r="O40" i="14"/>
  <c r="Q40" i="14"/>
  <c r="V40" i="14"/>
  <c r="V34" i="14" s="1"/>
  <c r="G41" i="14"/>
  <c r="I41" i="14"/>
  <c r="K41" i="14"/>
  <c r="M41" i="14"/>
  <c r="O41" i="14"/>
  <c r="Q41" i="14"/>
  <c r="V41" i="14"/>
  <c r="G44" i="14"/>
  <c r="G34" i="14" s="1"/>
  <c r="I44" i="14"/>
  <c r="K44" i="14"/>
  <c r="O44" i="14"/>
  <c r="O34" i="14" s="1"/>
  <c r="Q44" i="14"/>
  <c r="V44" i="14"/>
  <c r="G45" i="14"/>
  <c r="O45" i="14"/>
  <c r="G46" i="14"/>
  <c r="M46" i="14" s="1"/>
  <c r="M45" i="14" s="1"/>
  <c r="I46" i="14"/>
  <c r="I45" i="14" s="1"/>
  <c r="K46" i="14"/>
  <c r="K45" i="14" s="1"/>
  <c r="O46" i="14"/>
  <c r="Q46" i="14"/>
  <c r="Q45" i="14" s="1"/>
  <c r="V46" i="14"/>
  <c r="V45" i="14" s="1"/>
  <c r="AE48" i="14"/>
  <c r="AF48" i="14"/>
  <c r="G5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4" i="13"/>
  <c r="G8" i="13" s="1"/>
  <c r="I14" i="13"/>
  <c r="K14" i="13"/>
  <c r="O14" i="13"/>
  <c r="O8" i="13" s="1"/>
  <c r="Q14" i="13"/>
  <c r="V14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5" i="13"/>
  <c r="K25" i="13"/>
  <c r="O25" i="13"/>
  <c r="V25" i="13"/>
  <c r="G26" i="13"/>
  <c r="I26" i="13"/>
  <c r="I25" i="13" s="1"/>
  <c r="K26" i="13"/>
  <c r="M26" i="13"/>
  <c r="M25" i="13" s="1"/>
  <c r="O26" i="13"/>
  <c r="Q26" i="13"/>
  <c r="Q25" i="13" s="1"/>
  <c r="V26" i="13"/>
  <c r="G29" i="13"/>
  <c r="I29" i="13"/>
  <c r="I28" i="13" s="1"/>
  <c r="K29" i="13"/>
  <c r="M29" i="13"/>
  <c r="O29" i="13"/>
  <c r="Q29" i="13"/>
  <c r="Q28" i="13" s="1"/>
  <c r="V29" i="13"/>
  <c r="G32" i="13"/>
  <c r="M32" i="13" s="1"/>
  <c r="I32" i="13"/>
  <c r="K32" i="13"/>
  <c r="K28" i="13" s="1"/>
  <c r="O32" i="13"/>
  <c r="Q32" i="13"/>
  <c r="V32" i="13"/>
  <c r="V28" i="13" s="1"/>
  <c r="G34" i="13"/>
  <c r="I34" i="13"/>
  <c r="K34" i="13"/>
  <c r="M34" i="13"/>
  <c r="O34" i="13"/>
  <c r="Q34" i="13"/>
  <c r="V34" i="13"/>
  <c r="G35" i="13"/>
  <c r="G28" i="13" s="1"/>
  <c r="I35" i="13"/>
  <c r="K35" i="13"/>
  <c r="O35" i="13"/>
  <c r="O28" i="13" s="1"/>
  <c r="Q35" i="13"/>
  <c r="V35" i="13"/>
  <c r="G37" i="13"/>
  <c r="I37" i="13"/>
  <c r="K37" i="13"/>
  <c r="M37" i="13"/>
  <c r="O37" i="13"/>
  <c r="Q37" i="13"/>
  <c r="V37" i="13"/>
  <c r="G40" i="13"/>
  <c r="M40" i="13" s="1"/>
  <c r="I40" i="13"/>
  <c r="K40" i="13"/>
  <c r="O40" i="13"/>
  <c r="Q40" i="13"/>
  <c r="V40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O44" i="13"/>
  <c r="G45" i="13"/>
  <c r="M45" i="13" s="1"/>
  <c r="M44" i="13" s="1"/>
  <c r="I45" i="13"/>
  <c r="I44" i="13" s="1"/>
  <c r="K45" i="13"/>
  <c r="K44" i="13" s="1"/>
  <c r="O45" i="13"/>
  <c r="Q45" i="13"/>
  <c r="Q44" i="13" s="1"/>
  <c r="V45" i="13"/>
  <c r="V44" i="13" s="1"/>
  <c r="G46" i="13"/>
  <c r="I46" i="13"/>
  <c r="K46" i="13"/>
  <c r="M46" i="13"/>
  <c r="O46" i="13"/>
  <c r="Q46" i="13"/>
  <c r="V46" i="13"/>
  <c r="G47" i="13"/>
  <c r="K47" i="13"/>
  <c r="O47" i="13"/>
  <c r="V47" i="13"/>
  <c r="G48" i="13"/>
  <c r="M48" i="13" s="1"/>
  <c r="M47" i="13" s="1"/>
  <c r="I48" i="13"/>
  <c r="I47" i="13" s="1"/>
  <c r="K48" i="13"/>
  <c r="O48" i="13"/>
  <c r="Q48" i="13"/>
  <c r="Q47" i="13" s="1"/>
  <c r="V48" i="13"/>
  <c r="AE50" i="13"/>
  <c r="AF50" i="13"/>
  <c r="G31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6" i="12"/>
  <c r="G15" i="12" s="1"/>
  <c r="I16" i="12"/>
  <c r="I15" i="12" s="1"/>
  <c r="K16" i="12"/>
  <c r="K15" i="12" s="1"/>
  <c r="O16" i="12"/>
  <c r="O15" i="12" s="1"/>
  <c r="Q16" i="12"/>
  <c r="Q15" i="12" s="1"/>
  <c r="V16" i="12"/>
  <c r="V15" i="12" s="1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O21" i="12"/>
  <c r="G22" i="12"/>
  <c r="I22" i="12"/>
  <c r="I21" i="12" s="1"/>
  <c r="K22" i="12"/>
  <c r="K21" i="12" s="1"/>
  <c r="M22" i="12"/>
  <c r="M21" i="12" s="1"/>
  <c r="O22" i="12"/>
  <c r="Q22" i="12"/>
  <c r="Q21" i="12" s="1"/>
  <c r="V22" i="12"/>
  <c r="V21" i="12" s="1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G26" i="12"/>
  <c r="I26" i="12"/>
  <c r="I25" i="12" s="1"/>
  <c r="K26" i="12"/>
  <c r="K25" i="12" s="1"/>
  <c r="M26" i="12"/>
  <c r="O26" i="12"/>
  <c r="Q26" i="12"/>
  <c r="Q25" i="12" s="1"/>
  <c r="V26" i="12"/>
  <c r="V25" i="12" s="1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O25" i="12" s="1"/>
  <c r="Q29" i="12"/>
  <c r="V29" i="12"/>
  <c r="AE31" i="12"/>
  <c r="AF31" i="12"/>
  <c r="I20" i="1"/>
  <c r="I19" i="1"/>
  <c r="I18" i="1"/>
  <c r="I17" i="1"/>
  <c r="I16" i="1"/>
  <c r="I130" i="1"/>
  <c r="J129" i="1" s="1"/>
  <c r="AZ105" i="1"/>
  <c r="AZ103" i="1"/>
  <c r="AZ101" i="1"/>
  <c r="AZ99" i="1"/>
  <c r="AZ97" i="1"/>
  <c r="AZ95" i="1"/>
  <c r="AZ93" i="1"/>
  <c r="AZ91" i="1"/>
  <c r="AZ89" i="1"/>
  <c r="AZ87" i="1"/>
  <c r="AZ85" i="1"/>
  <c r="AZ83" i="1"/>
  <c r="AZ81" i="1"/>
  <c r="AZ79" i="1"/>
  <c r="AZ77" i="1"/>
  <c r="AZ75" i="1"/>
  <c r="AZ73" i="1"/>
  <c r="AZ71" i="1"/>
  <c r="AZ68" i="1"/>
  <c r="AZ66" i="1"/>
  <c r="AZ64" i="1"/>
  <c r="F61" i="1"/>
  <c r="G23" i="1" s="1"/>
  <c r="G61" i="1"/>
  <c r="G25" i="1" s="1"/>
  <c r="H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61" i="1" s="1"/>
  <c r="J111" i="1" l="1"/>
  <c r="J112" i="1"/>
  <c r="J114" i="1"/>
  <c r="J116" i="1"/>
  <c r="J118" i="1"/>
  <c r="J120" i="1"/>
  <c r="J122" i="1"/>
  <c r="J124" i="1"/>
  <c r="J126" i="1"/>
  <c r="J128" i="1"/>
  <c r="J113" i="1"/>
  <c r="J115" i="1"/>
  <c r="J117" i="1"/>
  <c r="J119" i="1"/>
  <c r="J121" i="1"/>
  <c r="J123" i="1"/>
  <c r="J125" i="1"/>
  <c r="J127" i="1"/>
  <c r="A27" i="1"/>
  <c r="A28" i="1" s="1"/>
  <c r="G28" i="1" s="1"/>
  <c r="G27" i="1" s="1"/>
  <c r="G29" i="1" s="1"/>
  <c r="AF19" i="28"/>
  <c r="M16" i="28"/>
  <c r="M14" i="28" s="1"/>
  <c r="AF23" i="27"/>
  <c r="M20" i="27"/>
  <c r="M18" i="27" s="1"/>
  <c r="M38" i="26"/>
  <c r="M64" i="26"/>
  <c r="G54" i="26"/>
  <c r="G38" i="26"/>
  <c r="M60" i="26"/>
  <c r="M54" i="26" s="1"/>
  <c r="M9" i="26"/>
  <c r="M8" i="26" s="1"/>
  <c r="M27" i="25"/>
  <c r="M12" i="25"/>
  <c r="M8" i="25" s="1"/>
  <c r="M35" i="25"/>
  <c r="M34" i="25" s="1"/>
  <c r="M21" i="23"/>
  <c r="M19" i="23" s="1"/>
  <c r="M17" i="23"/>
  <c r="M16" i="23" s="1"/>
  <c r="M9" i="23"/>
  <c r="M8" i="23" s="1"/>
  <c r="M9" i="22"/>
  <c r="M8" i="22" s="1"/>
  <c r="AF32" i="22"/>
  <c r="M25" i="21"/>
  <c r="M12" i="21"/>
  <c r="M8" i="21" s="1"/>
  <c r="G25" i="21"/>
  <c r="M24" i="20"/>
  <c r="M12" i="20"/>
  <c r="M8" i="20" s="1"/>
  <c r="G22" i="20"/>
  <c r="AF30" i="20"/>
  <c r="M24" i="19"/>
  <c r="AF35" i="19"/>
  <c r="M30" i="19"/>
  <c r="M28" i="19" s="1"/>
  <c r="M26" i="19"/>
  <c r="M21" i="19"/>
  <c r="M20" i="19" s="1"/>
  <c r="M9" i="19"/>
  <c r="M8" i="19" s="1"/>
  <c r="M9" i="18"/>
  <c r="M8" i="18" s="1"/>
  <c r="AF21" i="18"/>
  <c r="M37" i="17"/>
  <c r="M32" i="17"/>
  <c r="M8" i="17"/>
  <c r="G37" i="17"/>
  <c r="G32" i="17"/>
  <c r="M15" i="17"/>
  <c r="M8" i="16"/>
  <c r="G8" i="16"/>
  <c r="M20" i="16"/>
  <c r="M18" i="16" s="1"/>
  <c r="G13" i="16"/>
  <c r="M21" i="15"/>
  <c r="M12" i="15"/>
  <c r="M8" i="15" s="1"/>
  <c r="G29" i="15"/>
  <c r="M25" i="14"/>
  <c r="M8" i="14"/>
  <c r="M44" i="14"/>
  <c r="M34" i="14" s="1"/>
  <c r="M27" i="14"/>
  <c r="M12" i="14"/>
  <c r="M35" i="13"/>
  <c r="M28" i="13" s="1"/>
  <c r="M14" i="13"/>
  <c r="M8" i="13" s="1"/>
  <c r="M25" i="12"/>
  <c r="M16" i="12"/>
  <c r="M15" i="12" s="1"/>
  <c r="M12" i="12"/>
  <c r="M8" i="12" s="1"/>
  <c r="J54" i="1"/>
  <c r="J50" i="1"/>
  <c r="J48" i="1"/>
  <c r="J44" i="1"/>
  <c r="J39" i="1"/>
  <c r="J61" i="1" s="1"/>
  <c r="J60" i="1"/>
  <c r="J58" i="1"/>
  <c r="J56" i="1"/>
  <c r="J52" i="1"/>
  <c r="J46" i="1"/>
  <c r="J42" i="1"/>
  <c r="J40" i="1"/>
  <c r="J59" i="1"/>
  <c r="J57" i="1"/>
  <c r="J55" i="1"/>
  <c r="J53" i="1"/>
  <c r="J51" i="1"/>
  <c r="J49" i="1"/>
  <c r="J47" i="1"/>
  <c r="J45" i="1"/>
  <c r="J43" i="1"/>
  <c r="J4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1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761F3CEF-0A5D-47B0-99FF-0721C28A26A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2A26AE-A902-4A62-A308-F9FA5F8B0A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44E7770E-CE59-48E9-BA7E-96A22922F4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7EC2B8-30ED-450F-8F8B-79F3A80367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0E58C966-584F-4A8E-8DE9-64A4ABC054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40AE6C7-85D7-469F-BE96-ECF17ED299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39528649-A3FA-4604-9D0D-1E5D3663C5F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2A4106-E8DD-42D0-ADD7-44E6C62512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81BEBF69-F251-4636-89AD-C572AD41F7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E30ED4-E45E-41A7-A62D-DDF473D104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3283C142-1606-481C-92D8-C2C1EF1BFB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DBDFCE-4788-4DDD-A3B8-9FFEF1401F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8CF0FA4C-5B23-488E-A10E-2BBFCAB0577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F5BDE0-CF0A-4640-A807-8CBCF3091F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88D05A4B-048E-4B15-B557-360384D8E4E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A70BC4-CB58-4844-95A2-2ED111F6BD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038C585A-01BD-449B-B970-A32E90E6FF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026522B-1E32-4A7E-939E-2E939E6133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91EF194-008A-4C85-91EE-18E6774AEB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486D161-EEC4-4AE5-8C34-3B0D817506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BCF9BFDD-0A44-4C7C-A00A-C08D64087D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9FB8ED-D4F6-4CF2-8574-BD1EAC0893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4C33B5F-C05E-45BF-AAE5-665141FFA1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84A29A-CDB0-43FC-968D-15F243FA7A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D9073D28-23D8-4C71-BDA2-780D205F11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4930D7-9550-4B67-895A-47C78A0FD8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A107F9CC-649E-4513-BD3B-A86C3044B8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E655D1-36EE-40EF-A665-55F3973EBF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9DE5D938-AEFD-47E1-B678-77CEB225C4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D26C7C2-E5C4-424F-AE9D-AC8985B88F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3891F9B2-FE13-4F16-850C-CDDA16FEE5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C0E643-2C2A-42E8-8536-2DF4F79344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5DD009A6-4EE3-43D1-A40D-E7D9308ADA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3FE9855-D941-452A-AF01-DE041D97CD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<sst xmlns="http://schemas.openxmlformats.org/spreadsheetml/2006/main" count="3845" uniqueCount="671">
  <si>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</si>
  <si>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</si>
  <si>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</si>
  <si>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</si>
  <si>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</si>
  <si>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</si>
  <si>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</si>
  <si>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</si>
  <si>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</si>
  <si>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</si>
  <si>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</si>
  <si>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</si>
  <si>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</si>
  <si>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</si>
  <si>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</si>
  <si>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</si>
  <si>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</si>
  <si>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</si>
  <si>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</si>
  <si>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</si>
  <si>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</si>
  <si>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</si>
  <si>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</si>
  <si>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</si>
  <si>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</si>
  <si>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</si>
  <si>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</si>
  <si>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</si>
  <si>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</si>
  <si>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</si>
  <si>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</si>
  <si>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</si>
  <si>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</si>
  <si>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</si>
  <si>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</si>
  <si>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</si>
  <si>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</si>
  <si>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</si>
  <si>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</si>
  <si>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</si>
  <si>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</si>
  <si>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</si>
  <si>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</si>
  <si>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</t>
  </si>
  <si>
    <t>Rekonstrukce komunikací, IS a zelených ploch Černá Pole MENDELU, část A „Vstup ze severovýchodu“</t>
  </si>
  <si>
    <t>Stavba</t>
  </si>
  <si>
    <t>00</t>
  </si>
  <si>
    <t>Vedlejší a ostatní náklady</t>
  </si>
  <si>
    <t>01</t>
  </si>
  <si>
    <t>D.1.1.</t>
  </si>
  <si>
    <t>Objekty pozemních komunikací a propustků</t>
  </si>
  <si>
    <t>SO 101 Zpevněná komunikace - pojízdná 265,238 m2</t>
  </si>
  <si>
    <t>02</t>
  </si>
  <si>
    <t>SO 102 Zpevněná komunikace - nepojízdná 230 m2</t>
  </si>
  <si>
    <t>03</t>
  </si>
  <si>
    <t>SO 103 Parkovací stání 78,74 m2 (79 m2)</t>
  </si>
  <si>
    <t>04</t>
  </si>
  <si>
    <t>SO 104 Zahrazovací sloupky</t>
  </si>
  <si>
    <t>D.1.3.</t>
  </si>
  <si>
    <t>Vodohospodářské objekty - odvodnění pozemní komunikace</t>
  </si>
  <si>
    <t>SO 301 Dešťová kanalizace</t>
  </si>
  <si>
    <t>SO 302 Splašková kanalizace</t>
  </si>
  <si>
    <t>D.1.9.</t>
  </si>
  <si>
    <t>Ostatní stavební objekty</t>
  </si>
  <si>
    <t>SO 001 Stávající oplocení</t>
  </si>
  <si>
    <t>SO 002 Stávající kamenná zídka</t>
  </si>
  <si>
    <t>SO 401 Elektro</t>
  </si>
  <si>
    <t>05</t>
  </si>
  <si>
    <t>SO 801 Vegetační úpravy</t>
  </si>
  <si>
    <t>06</t>
  </si>
  <si>
    <t>SO 901 Betonové lavice</t>
  </si>
  <si>
    <t>08</t>
  </si>
  <si>
    <t>SO 903 Odpadkové koše</t>
  </si>
  <si>
    <t>09</t>
  </si>
  <si>
    <t>SO 904 Plocha pro uložení kmenů 92,4 m2</t>
  </si>
  <si>
    <t>10</t>
  </si>
  <si>
    <t>SO 905 Nové oplocení</t>
  </si>
  <si>
    <t>11</t>
  </si>
  <si>
    <t>SO 906 Vstupní turniket</t>
  </si>
  <si>
    <t>12</t>
  </si>
  <si>
    <t>SO 907 Betonová zídka</t>
  </si>
  <si>
    <t>Celkem za stavbu</t>
  </si>
  <si>
    <t>CZK</t>
  </si>
  <si>
    <t>#POPS</t>
  </si>
  <si>
    <t>Popis stavby: 2019 - Rekonstrukce komunikací, IS a zelených ploch Černá Pole MENDELU, část A „Vstup ze severovýchodu“</t>
  </si>
  <si>
    <t>#POPO</t>
  </si>
  <si>
    <t>Popis objektu: 00 - Vedlejší a ostatní náklady</t>
  </si>
  <si>
    <t>Popis rozpočtu: 01 - Vedlejší a ostatní náklady</t>
  </si>
  <si>
    <t>#POPR</t>
  </si>
  <si>
    <t>Popis objektu: D.1.1. - Objekty pozemních komunikací a propustků</t>
  </si>
  <si>
    <t>Popis rozpočtu: 01 - SO 101 Zpevněná komunikace - pojízdná 265,238 m2</t>
  </si>
  <si>
    <t>Popis rozpočtu: 02 - SO 102 Zpevněná komunikace - nepojízdná 230 m2</t>
  </si>
  <si>
    <t>Popis rozpočtu: 03 - SO 103 Parkovací stání 78,74 m2 (79 m2)</t>
  </si>
  <si>
    <t>Popis rozpočtu: 04 - SO 104 Zahrazovací sloupky</t>
  </si>
  <si>
    <t>Popis objektu: D.1.3. - Vodohospodářské objekty - odvodnění pozemní komunikace</t>
  </si>
  <si>
    <t>Popis rozpočtu: 01 - SO 301 Dešťová kanalizace</t>
  </si>
  <si>
    <t>Popis rozpočtu: 02 - SO 302 Splašková kanalizace</t>
  </si>
  <si>
    <t>Popis objektu: D.1.9. - Ostatní stavební objekty</t>
  </si>
  <si>
    <t>Popis rozpočtu: 02 - SO 001 Stávající oplocení</t>
  </si>
  <si>
    <t>Popis rozpočtu: 03 - SO 002 Stávající kamenná zídka</t>
  </si>
  <si>
    <t>Popis rozpočtu: 04 - SO 401 Elektro</t>
  </si>
  <si>
    <t>Popis rozpočtu: 05 - SO 801 Vegetační úpravy</t>
  </si>
  <si>
    <t>Popis rozpočtu: 06 - SO 901 Betonové lavice</t>
  </si>
  <si>
    <t>Popis rozpočtu: 08 - SO 903 Odpadkové koše</t>
  </si>
  <si>
    <t>Popis rozpočtu: 09 - SO 904 Plocha pro uložení kmenů 92,4 m2</t>
  </si>
  <si>
    <t>Popis rozpočtu: 10 - SO 905 Nové oplocení</t>
  </si>
  <si>
    <t>Popis rozpočtu: 11 - SO 906 Vstupní turniket</t>
  </si>
  <si>
    <t>Popis rozpočtu: 12 - SO 907 Betonová zídka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</si>
  <si>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</si>
  <si>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</si>
  <si>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</si>
  <si>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</si>
  <si>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</si>
  <si>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</si>
  <si>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</si>
  <si>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</si>
  <si>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</si>
  <si>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</si>
  <si>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</si>
  <si>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</si>
  <si>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</si>
  <si>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</si>
  <si>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</si>
  <si>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</si>
  <si>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</si>
  <si>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</si>
  <si>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</si>
  <si>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</si>
  <si>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</si>
  <si>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</si>
  <si>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767</t>
  </si>
  <si>
    <t>Konstrukce zámečnické</t>
  </si>
  <si>
    <t>M21</t>
  </si>
  <si>
    <t>Elektromontáže</t>
  </si>
  <si>
    <t>M21-5</t>
  </si>
  <si>
    <t>Nepředvídatelné náklady při úpravách spojené po otevření výkopu s možnou kolizí se stávajícími rozvo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</si>
  <si>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</si>
  <si>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</si>
  <si>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</si>
  <si>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</si>
  <si>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</si>
  <si>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</si>
  <si>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</si>
  <si>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</si>
  <si>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</si>
  <si>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</si>
  <si>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</si>
  <si>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</si>
  <si>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</si>
  <si>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</si>
  <si>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</si>
  <si>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</si>
  <si>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</si>
  <si>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</si>
  <si>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</si>
  <si>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</si>
  <si>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</si>
  <si>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</si>
  <si>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</si>
  <si>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</si>
  <si>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</si>
  <si>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</si>
  <si>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</si>
  <si>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</si>
  <si>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</si>
  <si>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</si>
  <si>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</si>
  <si>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</si>
  <si>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</si>
  <si>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</si>
  <si>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</si>
  <si>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</si>
  <si>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</si>
  <si>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</si>
  <si>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</si>
  <si>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 R</t>
  </si>
  <si>
    <t>Přípravné a průzkumné služby či práce</t>
  </si>
  <si>
    <t>Soubor</t>
  </si>
  <si>
    <t>RTS 24/ I</t>
  </si>
  <si>
    <t>Indiv</t>
  </si>
  <si>
    <t>VRN</t>
  </si>
  <si>
    <t>Běžná</t>
  </si>
  <si>
    <t>POL99_8</t>
  </si>
  <si>
    <t>004111020R</t>
  </si>
  <si>
    <t>Vypracování projektové dokumentace</t>
  </si>
  <si>
    <t>00511 R</t>
  </si>
  <si>
    <t>Geodetické práce</t>
  </si>
  <si>
    <t>005241010R</t>
  </si>
  <si>
    <t>Dokumentace skutečného provedení</t>
  </si>
  <si>
    <t>URS 17/II</t>
  </si>
  <si>
    <t>005241020R</t>
  </si>
  <si>
    <t>Geodetické zaměření skutečného provedení</t>
  </si>
  <si>
    <t>005261010R</t>
  </si>
  <si>
    <t>Pojištění dodavatele a pojištění díla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</si>
  <si>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</si>
  <si>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</si>
  <si>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</si>
  <si>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</si>
  <si>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</si>
  <si>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</si>
  <si>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</si>
  <si>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</si>
  <si>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</si>
  <si>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</si>
  <si>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005211030R</t>
  </si>
  <si>
    <t>Dočasná dopravní značení</t>
  </si>
  <si>
    <t>005211080R</t>
  </si>
  <si>
    <t>Provizorní staveništní oplocení</t>
  </si>
  <si>
    <t>005211040R</t>
  </si>
  <si>
    <t>úpravy ploch pro úpravy stavby</t>
  </si>
  <si>
    <t>005122 R</t>
  </si>
  <si>
    <t>Provozní vlivy</t>
  </si>
  <si>
    <t>005124010R</t>
  </si>
  <si>
    <t>Koordinační činnost</t>
  </si>
  <si>
    <t>00523  R</t>
  </si>
  <si>
    <t>Zkoušky a revize</t>
  </si>
  <si>
    <t>00524 R</t>
  </si>
  <si>
    <t>Předání a převzetí díla</t>
  </si>
  <si>
    <t>SUM</t>
  </si>
  <si>
    <t>Poznámky uchazeče k zadání</t>
  </si>
  <si>
    <t>POPUZIV</t>
  </si>
  <si>
    <t>END</t>
  </si>
  <si>
    <t>113106121</t>
  </si>
  <si>
    <t>Rozebrání komunikací pro pěší s jakýmkoliv ložem a výplní spár  z betonových nebo kameninových dlaždic nebo tvarovek</t>
  </si>
  <si>
    <t>m2</t>
  </si>
  <si>
    <t>Práce</t>
  </si>
  <si>
    <t>POL1_1</t>
  </si>
  <si>
    <t>koncept PD : 305,6-28,17</t>
  </si>
  <si>
    <t>VV</t>
  </si>
  <si>
    <t>113107630</t>
  </si>
  <si>
    <t>Odstranění podkladů nebo krytů z kameniva hrubého drceného, v ploše jednotlivě nad 50 m2, tloušťka vrstvy 300 mm</t>
  </si>
  <si>
    <t>113108305</t>
  </si>
  <si>
    <t>Odstranění podkladů nebo krytů živičných, v ploše jednotlivě do 50 m2, tloušťka vrstvy 50 mm</t>
  </si>
  <si>
    <t>113202111</t>
  </si>
  <si>
    <t>Vytrhání obrub z krajníků nebo obrubníků stojatých</t>
  </si>
  <si>
    <t>m</t>
  </si>
  <si>
    <t>122202201</t>
  </si>
  <si>
    <t>Odkopávky a prokopávky pro silnice v hornině 3 do 100 m3</t>
  </si>
  <si>
    <t>m3</t>
  </si>
  <si>
    <t>koncept PD : 75-28,17*0,42</t>
  </si>
  <si>
    <t>122202209</t>
  </si>
  <si>
    <t>Odkopávky a prokopávky pro silnice v hornině 3 příplatek za lepivost horniny</t>
  </si>
  <si>
    <t>162301102</t>
  </si>
  <si>
    <t>Vodorovné přemístění výkopku z horniny 1 až 4, na vzdálenost přes 500  do 1 000 m</t>
  </si>
  <si>
    <t>koncept PD : 186,75-11,82</t>
  </si>
  <si>
    <t>162701109</t>
  </si>
  <si>
    <t>Vodorovné přemístění výkopku příplatek k ceně za každých dalších i započatých 1 000 m přes 10 000 m z horniny 1 až 4</t>
  </si>
  <si>
    <t>koncept PD : 3735-11,83*0,42</t>
  </si>
  <si>
    <t>199000002</t>
  </si>
  <si>
    <t>Poplatky za skládku horniny 1- 4, skupina 17 05 04 z Katalogu odpadů</t>
  </si>
  <si>
    <t>koncept PD : 186,75-11,83</t>
  </si>
  <si>
    <t>215901101</t>
  </si>
  <si>
    <t>Zhutnění podloží z rostlé horniny 1 až 4 pod násypy z hornin soudržných do 92% PS a nesoudržných sypkých relativní ulehlosti l(d) do 0,8</t>
  </si>
  <si>
    <t>592451170RX</t>
  </si>
  <si>
    <t>Kostka 20/20/6 přírodní</t>
  </si>
  <si>
    <t>Vlastní</t>
  </si>
  <si>
    <t>Specifikace</t>
  </si>
  <si>
    <t>POL3_0</t>
  </si>
  <si>
    <t/>
  </si>
  <si>
    <t>koncept PD : 311,43-28,17*1,05</t>
  </si>
  <si>
    <t>591211111</t>
  </si>
  <si>
    <t>Kladení dlažby z kostek drobných z kamene do lože z kameniva těženého tl 50 mm</t>
  </si>
  <si>
    <t>URS</t>
  </si>
  <si>
    <t>POL1_</t>
  </si>
  <si>
    <t>koncept PD : 293,408-28,17</t>
  </si>
  <si>
    <t>596211110</t>
  </si>
  <si>
    <t>Kladení zámkové dlažby komunikací pro pěší tl 60 mm skupiny A pl do 50 m2</t>
  </si>
  <si>
    <t>5924503800UX</t>
  </si>
  <si>
    <t>dlažba obdélník 20x30x6 cm přírodní, šedá</t>
  </si>
  <si>
    <t>POL3_</t>
  </si>
  <si>
    <t>12,236*1,05</t>
  </si>
  <si>
    <t>564952111</t>
  </si>
  <si>
    <t>Podklad nebo kryt z mechanicky zpevněného kameniva (MZK) tloušťka po zhutnění 150 mm</t>
  </si>
  <si>
    <t>(293,4+12,23)*1,05</t>
  </si>
  <si>
    <t>koncept PD : -28,17*1,05</t>
  </si>
  <si>
    <t>564851111</t>
  </si>
  <si>
    <t>Podklad ze štěrkodrti s rozprostřením a zhutněním frakce 0-63 mm, tloušťka po zhutnění 150 mm</t>
  </si>
  <si>
    <t>koncept PD : 320,9115-28,17*1,05</t>
  </si>
  <si>
    <t>935112111</t>
  </si>
  <si>
    <t>Osazení příkopového žlabu se zřízením lože tl. 100 mm z betonu C 8/10, z betonových příkopových tvárnic, šířky do 500 mm</t>
  </si>
  <si>
    <t>5922751800</t>
  </si>
  <si>
    <t>žlabovka betonová TBZ 39-50 50x50x13 cm</t>
  </si>
  <si>
    <t>kus</t>
  </si>
  <si>
    <t>59217471</t>
  </si>
  <si>
    <t>obrubník silniční materiál beton; l = 500,0 mm; š = 150,0 mm; h = 250,0 mm; barva šedá</t>
  </si>
  <si>
    <t>SPCM</t>
  </si>
  <si>
    <t>917862111</t>
  </si>
  <si>
    <t>Osazení silničního nebo chodníkového betonového obrubníku stojatého, s boční opěrou z betonu prostého, do lože z betonu prostého C 12/15</t>
  </si>
  <si>
    <t>998223011</t>
  </si>
  <si>
    <t>Přesun hmot pozemních komunikací, kryt dlážděný jakékoliv délky objektu</t>
  </si>
  <si>
    <t>t</t>
  </si>
  <si>
    <t>113107315</t>
  </si>
  <si>
    <t>Odstranění podkladu pl. 50 m2,kam.těžené tl.15 cm štěrkopískový kryt</t>
  </si>
  <si>
    <t>Odkopávky pro silnice v hor. 3 do 100 m3</t>
  </si>
  <si>
    <t>135,5*,5+110*,1 :</t>
  </si>
  <si>
    <t>POP</t>
  </si>
  <si>
    <t xml:space="preserve">78,75 : </t>
  </si>
  <si>
    <t>78,75</t>
  </si>
  <si>
    <t>162201102</t>
  </si>
  <si>
    <t>Vodorovné přemístění výkopku z hor.1-4 do 50 m</t>
  </si>
  <si>
    <t>Vodorovné přemístění výkopku z hor.1-4 do 1000 m</t>
  </si>
  <si>
    <t>Příplatek k vod. přemístění hor.1-4 za další 1 km</t>
  </si>
  <si>
    <t>460030006</t>
  </si>
  <si>
    <t>Sejmutí ornice vrstvy do 15 cm se zeminou tř.2 tlouštka vrstvy do 10 - 15 cm</t>
  </si>
  <si>
    <t>460030011</t>
  </si>
  <si>
    <t>Sejmutí drnu</t>
  </si>
  <si>
    <t>Zhutnění podloží z hornin nesoudržných do 92% PS</t>
  </si>
  <si>
    <t>596215021</t>
  </si>
  <si>
    <t>Kladení zámkové dlažby tl. 6 cm do drtě tl. 4 cm</t>
  </si>
  <si>
    <t>59245020</t>
  </si>
  <si>
    <t>Dlažba bdélník 20x30x6 cm přírodní</t>
  </si>
  <si>
    <t>219,557*1,05</t>
  </si>
  <si>
    <t>596215040</t>
  </si>
  <si>
    <t>Kladení zámkové dlažby tl. 8 cm do drtě tl. 4 cm</t>
  </si>
  <si>
    <t>5924510900UX</t>
  </si>
  <si>
    <t>Dlažba  obdélník 20x30x8 cm přírodní</t>
  </si>
  <si>
    <t>77,962*1,05</t>
  </si>
  <si>
    <t>Podklad ze štěrkodrti po zhutnění tloušťky 15 cm štěrkodrť frakce 0-32 mm</t>
  </si>
  <si>
    <t>(219,55+77,962)*1,05</t>
  </si>
  <si>
    <t>59217421</t>
  </si>
  <si>
    <t>Obrubník chodníkový ABO 14-10 1000/100/250 přírodní</t>
  </si>
  <si>
    <t>+ 5% prořez : 1,05*95 :</t>
  </si>
  <si>
    <t>100 :</t>
  </si>
  <si>
    <t xml:space="preserve">100 : </t>
  </si>
  <si>
    <t>100</t>
  </si>
  <si>
    <t>Obrubník silniční 500/150/250 šedý</t>
  </si>
  <si>
    <t>50/15/25 : 7,8</t>
  </si>
  <si>
    <t>100/10/20 : 102,4</t>
  </si>
  <si>
    <t>5921741200</t>
  </si>
  <si>
    <t>obrubník betonový chodníkový ABO 13-10 100x10x20 cm</t>
  </si>
  <si>
    <t>Přesun hmot, pozemní komunikace, kryt dlážděný</t>
  </si>
  <si>
    <t>Odstranění asfaltové vrstvy pl.do 50 m2, tl. 5 cm</t>
  </si>
  <si>
    <t xml:space="preserve">7,7*20 : </t>
  </si>
  <si>
    <t>154</t>
  </si>
  <si>
    <t>Kladení dlažby drobné kostky,lože z kamen.tl. 5 cm</t>
  </si>
  <si>
    <t>Podklad z mechanicky zpevněného kameniva tl. 15 cm</t>
  </si>
  <si>
    <t>Podklad ze štěrkodrti po zhutnění tloušťky 15 cm štěrkodrť frakce 0-63 mm</t>
  </si>
  <si>
    <t>58380120.ARXY</t>
  </si>
  <si>
    <t>Žulová kostka 15/15/7</t>
  </si>
  <si>
    <t>5922700500UX</t>
  </si>
  <si>
    <t>žlab velký  II. (hloubka žlabu 20mm) přírodní</t>
  </si>
  <si>
    <t>935112211</t>
  </si>
  <si>
    <t>Osazení přík.žlabu do C8/10 tl.10cm z tvárnic 80cm</t>
  </si>
  <si>
    <t>Včetně  dodání hmot pro lože a vyplnění spár.</t>
  </si>
  <si>
    <t>139601102</t>
  </si>
  <si>
    <t>Ruční výkop jam, rýh a šachet v hornině tř. 3</t>
  </si>
  <si>
    <t>275313611</t>
  </si>
  <si>
    <t>Beton základových patek prostý C 16/20</t>
  </si>
  <si>
    <t>564251111</t>
  </si>
  <si>
    <t>Podklad ze štěrkopísku po zhutnění tloušťky 15 cm</t>
  </si>
  <si>
    <t>767995102R2</t>
  </si>
  <si>
    <t>Výroba a montáž kov. atypických konstr. zahrazovací sloupek sklopný</t>
  </si>
  <si>
    <t>ks</t>
  </si>
  <si>
    <t>POL1_7</t>
  </si>
  <si>
    <t>998767101</t>
  </si>
  <si>
    <t>Přesun hmot pro zámečnické konstr., výšky do 6 m</t>
  </si>
  <si>
    <t>132201212</t>
  </si>
  <si>
    <t>Hloubení rýh š.do 200 cm hor.3 do 1000m3,STROJNĚ</t>
  </si>
  <si>
    <t>(8,86+44,52+2)*1*1,8</t>
  </si>
  <si>
    <t>119,61+22,4+3,6</t>
  </si>
  <si>
    <t>145,61*20</t>
  </si>
  <si>
    <t>174101101</t>
  </si>
  <si>
    <t>Zásyp jam, rýh, šachet se zhutněním</t>
  </si>
  <si>
    <t>119,61-22,152</t>
  </si>
  <si>
    <t>133201101</t>
  </si>
  <si>
    <t>Hloubení šachet v hornině 3  do 100 m3</t>
  </si>
  <si>
    <t>Š17 : 2,2*2*2</t>
  </si>
  <si>
    <t>Š18 : 1,3*2*2</t>
  </si>
  <si>
    <t>SŠ : 2,1*2*2</t>
  </si>
  <si>
    <t>131201111</t>
  </si>
  <si>
    <t>Hloubení nezapažených jam a zářezů do 100 m3, v hornině 3, hloubení strojně</t>
  </si>
  <si>
    <t>ORL : 2*1,2*1,5</t>
  </si>
  <si>
    <t>175101101</t>
  </si>
  <si>
    <t>Obsyp potrubí bez prohození sypaniny s dodáním štěrkopísku frakce 0 - 22 mm</t>
  </si>
  <si>
    <t>(8,86+44,52+2)*0,4</t>
  </si>
  <si>
    <t>4*3+2*1,2</t>
  </si>
  <si>
    <t>451572111</t>
  </si>
  <si>
    <t>Lože pod potrubí z kameniva těženého 0 - 4 mm</t>
  </si>
  <si>
    <t>14,4*0,1+55,2*0,1</t>
  </si>
  <si>
    <t>382-4</t>
  </si>
  <si>
    <t>Odlučovač lehkých kapalin , D+M</t>
  </si>
  <si>
    <t>597101111</t>
  </si>
  <si>
    <t>Montáž odvodňovacího žlabu - polymerbeton A15 včetně betonového lože C 12/15, zatížení A 15 kN</t>
  </si>
  <si>
    <t>koncept PD : 23,1-13,66</t>
  </si>
  <si>
    <t>286982667RX</t>
  </si>
  <si>
    <t>Žlab štěrbinový š 100, kryt D400, 1000x144x259/279/334/385 mm, kryt asimetrický pozink</t>
  </si>
  <si>
    <t>592272321RX</t>
  </si>
  <si>
    <t>Vpusťový kus přírodní, D400 vč kalového koše pozink</t>
  </si>
  <si>
    <t>871373121</t>
  </si>
  <si>
    <t>Montáž trub z plastu, gumový kroužek, DN 300 včetně dodávky trub PVC hrdlových 315x7,7x5000</t>
  </si>
  <si>
    <t>RTS 20/ II</t>
  </si>
  <si>
    <t>871353121</t>
  </si>
  <si>
    <t>Montáž trub z plastu, gumový kroužek, DN 200</t>
  </si>
  <si>
    <t>8,86+2</t>
  </si>
  <si>
    <t>28614524</t>
  </si>
  <si>
    <t>Trubka kanalizační PP MASTER SN 12  DN 200/3000</t>
  </si>
  <si>
    <t>892591111</t>
  </si>
  <si>
    <t>Zkoušky těsnosti kanalizačního potrubí zkouška těsnosti kanalizačního potrubí vodou  do DN 400 mm</t>
  </si>
  <si>
    <t>894411231</t>
  </si>
  <si>
    <t>Zřízení šachet z dílců, dno kamen., potrubí DN 400 včetně dílců TBS-Q 100/50 PS a TBR-Q 100-63/58 KPS</t>
  </si>
  <si>
    <t>895941311R1</t>
  </si>
  <si>
    <t>Zřízení vpusti uliční dle PD a TZ</t>
  </si>
  <si>
    <t>899711122</t>
  </si>
  <si>
    <t>Výstražné fólie výstražná fólie pro kanalizaci, šířka 30 cm</t>
  </si>
  <si>
    <t>998276101</t>
  </si>
  <si>
    <t>Přesun hmot, trubní vedení plastová, otevř. výkop</t>
  </si>
  <si>
    <t>871373121RTXY</t>
  </si>
  <si>
    <t>Sanace potrubí bezvýkopovou metodou</t>
  </si>
  <si>
    <t>Zkouška těsnosti kanalizace DN do 300, vodou</t>
  </si>
  <si>
    <t>892581111</t>
  </si>
  <si>
    <t>Zkoušky těsnosti kanalizačního potrubí zkouška těsnosti kanalizačního potrubí vodou  do DN 300 mm</t>
  </si>
  <si>
    <t>Fólie výstražná z PVC šedá, šířka 30 cm</t>
  </si>
  <si>
    <t>Přesun hmot pro trubní vedení z trub plastových nebo sklolaminátových v otevřeném výkopu</t>
  </si>
  <si>
    <t>na vzdálenost 15 m od hrany výkopu nebo od okraje šachty</t>
  </si>
  <si>
    <t>894401111RX</t>
  </si>
  <si>
    <t>Propojení řadu s Š 17</t>
  </si>
  <si>
    <t>KPL</t>
  </si>
  <si>
    <t>Šachta SŠ</t>
  </si>
  <si>
    <t>894401111</t>
  </si>
  <si>
    <t>Osazení betonových dílců pro šachty skruží rovných  o rozměrech 290/800/90 mm</t>
  </si>
  <si>
    <t>894401111RXxY</t>
  </si>
  <si>
    <t>Dočasné přerušení sítě</t>
  </si>
  <si>
    <t>00572424</t>
  </si>
  <si>
    <t>Směs travní Obnova III - pro trvalou obnovu á 25 kg</t>
  </si>
  <si>
    <t>kg</t>
  </si>
  <si>
    <t>174101101R2</t>
  </si>
  <si>
    <t>Zásyp jam po základech oplocení vč. nákupu vhodné zeminy</t>
  </si>
  <si>
    <t>180402111</t>
  </si>
  <si>
    <t>Založení trávníku parkového výsevem v rovině</t>
  </si>
  <si>
    <t>181301101</t>
  </si>
  <si>
    <t>Rozprostření ornice, rovina, tl. do 10 cm do 500m2</t>
  </si>
  <si>
    <t>184802111</t>
  </si>
  <si>
    <t>Chem. odplevelení před založ. postřikem, v rovině 2x</t>
  </si>
  <si>
    <t>185802113</t>
  </si>
  <si>
    <t>Hnojení umělým hnojivem v rovině</t>
  </si>
  <si>
    <t>185803111</t>
  </si>
  <si>
    <t>Ošetření trávníku v rovině</t>
  </si>
  <si>
    <t>25191158</t>
  </si>
  <si>
    <t>Trávníkové hnojivo AGRO po 10 kg</t>
  </si>
  <si>
    <t>Kg</t>
  </si>
  <si>
    <t>25234009.A</t>
  </si>
  <si>
    <t>Herbicid totální po 5 litrech</t>
  </si>
  <si>
    <t>l</t>
  </si>
  <si>
    <t>460620006</t>
  </si>
  <si>
    <t>Osetí povrchu trávou</t>
  </si>
  <si>
    <t>998231311</t>
  </si>
  <si>
    <t>Přesun hmot pro sadovnické a krajin. úpravy do 5km</t>
  </si>
  <si>
    <t>767914830</t>
  </si>
  <si>
    <t>Demontáž oplocení rámového H do 2 m</t>
  </si>
  <si>
    <t>37,25+1,615+1,88+3,215</t>
  </si>
  <si>
    <t>767920840</t>
  </si>
  <si>
    <t>Demontáž vrat k oplocení plochy do 10 m2</t>
  </si>
  <si>
    <t>961044111</t>
  </si>
  <si>
    <t>Bourání základů z betonu prostého</t>
  </si>
  <si>
    <t>962022491</t>
  </si>
  <si>
    <t>Bourání zdiva nadzákladového kamenného na MC</t>
  </si>
  <si>
    <t>962032231</t>
  </si>
  <si>
    <t>Bourání zdiva z cihel pálených na MVC</t>
  </si>
  <si>
    <t>979081111</t>
  </si>
  <si>
    <t>Odvoz suti a vybour. hmot na skládku do 1 km kontejnerem 4 t</t>
  </si>
  <si>
    <t>979082212</t>
  </si>
  <si>
    <t>Vodorovná doprava suti po suchu do 50 m</t>
  </si>
  <si>
    <t>POL1_9</t>
  </si>
  <si>
    <t>979990101</t>
  </si>
  <si>
    <t>Poplatek za sklád.suti-směs bet.a cihel do 30x30cm</t>
  </si>
  <si>
    <t>RTS 23/ II</t>
  </si>
  <si>
    <t xml:space="preserve">20,1 : </t>
  </si>
  <si>
    <t>20,1</t>
  </si>
  <si>
    <t>Směs travní  - pro trvalou obnovu á 25 kg</t>
  </si>
  <si>
    <t>Zásyp jam, rýh hutněný</t>
  </si>
  <si>
    <t>Trávníkové hnojivo po 10 kg</t>
  </si>
  <si>
    <t>Odvoz suti a vybour. hmot na skládku do 1 km</t>
  </si>
  <si>
    <t>979081121</t>
  </si>
  <si>
    <t>Příplatek k odvozu za každý další 1 km</t>
  </si>
  <si>
    <t>979990103</t>
  </si>
  <si>
    <t>Poplatek za skládku suti - beton do 30x30 cm</t>
  </si>
  <si>
    <t>210072112R1</t>
  </si>
  <si>
    <t>Připojení nové přípojky NN na stávající</t>
  </si>
  <si>
    <t>210204002</t>
  </si>
  <si>
    <t>Stožár osvětlovací sadový - ocelový včetně dodávky stožáru + elektrovýzbroj</t>
  </si>
  <si>
    <t>210204002RT1-1</t>
  </si>
  <si>
    <t>Demontáž stávajícího stožáru vč. patky a likvidace</t>
  </si>
  <si>
    <t>210810050R1</t>
  </si>
  <si>
    <t>Nová NN přípojka osvětlení</t>
  </si>
  <si>
    <t>348360210-1</t>
  </si>
  <si>
    <t>Svítidlo LED pro veřejné osvětlení dle TZ (výměna i nové)</t>
  </si>
  <si>
    <t>Pol__0033</t>
  </si>
  <si>
    <t>Bezhalogenová ohebná dvouplášťová korugovaná chránička průměr  průměr 50 mm, barva:červená, materiál , polyetylen</t>
  </si>
  <si>
    <t>220-2</t>
  </si>
  <si>
    <t>Umístění kamerového sstému</t>
  </si>
  <si>
    <t>220-3</t>
  </si>
  <si>
    <t>Kamerový systém</t>
  </si>
  <si>
    <t>220-4</t>
  </si>
  <si>
    <t>Napojení kamerového systému</t>
  </si>
  <si>
    <t>220-5</t>
  </si>
  <si>
    <t>Zprovoznění kamerového systému, revize zapojení</t>
  </si>
  <si>
    <t>230191035</t>
  </si>
  <si>
    <t>Uložení chráničky ve výkopu PE 200x11,4 mm</t>
  </si>
  <si>
    <t>ED.G, VO, Telematika : (11+8,9)*2</t>
  </si>
  <si>
    <t>budoucí komunikační vedení : 2</t>
  </si>
  <si>
    <t>dat kab turniket, kamera, 2x rezerva : (5+5)*5</t>
  </si>
  <si>
    <t>3457114693</t>
  </si>
  <si>
    <t>Trubka kabelová chránička PVC CWS 200/5,9/4000 tř3 hladká, hrdlovaná</t>
  </si>
  <si>
    <t>Směs travní - pro trvalou obnovu á 25 kg</t>
  </si>
  <si>
    <t>460510202</t>
  </si>
  <si>
    <t>Žlab kabelový prefabrikovaný TK 11, neasfaltovaný, včetně dodávky žlabu a poklopu</t>
  </si>
  <si>
    <t>EG.D, VO : 9+11</t>
  </si>
  <si>
    <t>Obsyp potrubí bez prohození sypaniny, s dodáním štěrkopísku frakce 0 - 22 mm</t>
  </si>
  <si>
    <t>0,04*20</t>
  </si>
  <si>
    <t>162201101</t>
  </si>
  <si>
    <t>Vodorovné přemístění výkopku z horniny 1 až 4, na vzdálenost do 20 m</t>
  </si>
  <si>
    <t>Založení trávníku parkový trávník, výsevem, v rovině nebo na svahu do 1:5</t>
  </si>
  <si>
    <t>Rozprostření a urovnání ornice v rovině v souvislé ploše do 500 m2, tloušťka vrstvy do 100 mm</t>
  </si>
  <si>
    <t>Hnojení umělým hnojivem naširoko, v rovině nebo na svahu do 1:5</t>
  </si>
  <si>
    <t>Ošetření trávníku v rovině nebo na svahu do 1:5</t>
  </si>
  <si>
    <t>Sejmutí ornice vrstvy do 15 cm se zeminou tř.2, tlouštka vrstvy do 10 - 15 cm</t>
  </si>
  <si>
    <t>460050303</t>
  </si>
  <si>
    <t>Jáma stožáru J s patkou EZP, v rovně, hor.3, ruční výkop jámy</t>
  </si>
  <si>
    <t>460080001</t>
  </si>
  <si>
    <t>Betonový základ do zeminy bez bednění</t>
  </si>
  <si>
    <t>460080101</t>
  </si>
  <si>
    <t>Rozbourání betonového základu, vybourání betonu</t>
  </si>
  <si>
    <t>460200263</t>
  </si>
  <si>
    <t>Výkop kabelové rýhy 50/80 cm  hor.3, ruční výkop rýhy</t>
  </si>
  <si>
    <t>SO 401 : 75</t>
  </si>
  <si>
    <t>460200843</t>
  </si>
  <si>
    <t>Výkop kabelové rýhy 80/80 cm  hor.3, ruční výkop rýhy</t>
  </si>
  <si>
    <t>ED.G : 9</t>
  </si>
  <si>
    <t>VO, Telematika : 8+2</t>
  </si>
  <si>
    <t>460420022</t>
  </si>
  <si>
    <t>Zřízení kabelového lože v rýze š. do 65 cm z písku lože tloušťky 15 cm</t>
  </si>
  <si>
    <t>460490012</t>
  </si>
  <si>
    <t>Fólie výstražná z PVC, šířka 33 cm fólie PVC šířka 33 cm</t>
  </si>
  <si>
    <t>460570263</t>
  </si>
  <si>
    <t>Zához rýhy 50/80 cm, hornina třídy 3, se zhutněním</t>
  </si>
  <si>
    <t>460570843</t>
  </si>
  <si>
    <t>Zához rýhy 80/80 cm, hornina tř. 3, se zhutněním</t>
  </si>
  <si>
    <t>111201101</t>
  </si>
  <si>
    <t>Odstranění křovin i s kořeny na ploše do 1000 m2</t>
  </si>
  <si>
    <t>112101101</t>
  </si>
  <si>
    <t>Kácení stromů listnatých o průměru kmene 10-30 cm</t>
  </si>
  <si>
    <t>112201101</t>
  </si>
  <si>
    <t>Odstranění pařezů pod úrovní, o průměru 10 - 30 cm</t>
  </si>
  <si>
    <t>180402112</t>
  </si>
  <si>
    <t>Založení trávníku parkového výsevem svah do 1:2</t>
  </si>
  <si>
    <t>181006116</t>
  </si>
  <si>
    <t>Rozprostření zemin v rov./sklonu 1:5, tl. do 50 cm</t>
  </si>
  <si>
    <t>182301121</t>
  </si>
  <si>
    <t>Rozprostření ornice, svah, tl. do 10 cm, do 500 m2</t>
  </si>
  <si>
    <t>184807111</t>
  </si>
  <si>
    <t>Ochrana stromu bedněním - zřízení vč. ochrany koruny stromu</t>
  </si>
  <si>
    <t>184807112</t>
  </si>
  <si>
    <t>Ochrana stromu bedněním - odstranění</t>
  </si>
  <si>
    <t>185803111R1</t>
  </si>
  <si>
    <t>Ošetření trávníku v rovině rekultivace stávajícího trávníku</t>
  </si>
  <si>
    <t xml:space="preserve">Odkaz na hmot. položky pořadí 4 : 0,00015 : </t>
  </si>
  <si>
    <t xml:space="preserve">Odkaz na hmot. položky pořadí 1 : 0,00400 : </t>
  </si>
  <si>
    <t xml:space="preserve">Odkaz na hmot. položky pořadí 14 : 0,01500 : </t>
  </si>
  <si>
    <t xml:space="preserve">Odkaz na hmot. položky pořadí 15 : 0,00150 : </t>
  </si>
  <si>
    <t xml:space="preserve">Odkaz na hmot. položky pořadí 9 : 0,94000 : </t>
  </si>
  <si>
    <t>0,96065</t>
  </si>
  <si>
    <t>121101100</t>
  </si>
  <si>
    <t>Sejmutí ornice, pl. do 400 m2, přemístění do 50 m</t>
  </si>
  <si>
    <t>122201101</t>
  </si>
  <si>
    <t>Odkopávky nezapažené v hor. 3 do 100 m3</t>
  </si>
  <si>
    <t>122201109</t>
  </si>
  <si>
    <t>Příplatek za lepivost - odkopávky v hor. 3</t>
  </si>
  <si>
    <t>Vodorovné přemístění výkopku z hor.1-4 do 20 m</t>
  </si>
  <si>
    <t>564831111</t>
  </si>
  <si>
    <t>Podklad ze štěrkodrti po zhutnění tloušťky 10 cm</t>
  </si>
  <si>
    <t>349121001</t>
  </si>
  <si>
    <t>Montáž  prefa. drobné architektury od 0,2 do 1,5 t</t>
  </si>
  <si>
    <t>59289016-1</t>
  </si>
  <si>
    <t>Lavice betonová - prvky dle PD a TZ - Lavice 1 - 6</t>
  </si>
  <si>
    <t>soubor</t>
  </si>
  <si>
    <t>74910211-1</t>
  </si>
  <si>
    <t>Koš odpadkový kruhový kovový obložený dřevem typový dle výběru investora</t>
  </si>
  <si>
    <t>936172111</t>
  </si>
  <si>
    <t>Osazení doplňkových ocel. konstrukcí do 20 kg</t>
  </si>
  <si>
    <t>175101201</t>
  </si>
  <si>
    <t>Obsyp objektu bez prohození sypaniny</t>
  </si>
  <si>
    <t>Trávníkové hnojivo  po 10 kg</t>
  </si>
  <si>
    <t>592451170</t>
  </si>
  <si>
    <t>Dlažba betonová šedá I 20x10x8 cm přírodní</t>
  </si>
  <si>
    <t xml:space="preserve">+ 5% prořez : 1,05*92,4 : </t>
  </si>
  <si>
    <t>97,02</t>
  </si>
  <si>
    <t>Kladení zámkové dlažby do drtě tloušťka dlažby 80 mm, tloušťka lože 40 mm tl. podkladu 30mm</t>
  </si>
  <si>
    <t>59217472</t>
  </si>
  <si>
    <t>Obrubník silniční 1000/150/250 šedý</t>
  </si>
  <si>
    <t xml:space="preserve">+ 5% prořez : 1,05*52,4 : </t>
  </si>
  <si>
    <t xml:space="preserve">55 : </t>
  </si>
  <si>
    <t>55</t>
  </si>
  <si>
    <t xml:space="preserve">Odkaz na hmot. položky pořadí 1 : 0,00000 : </t>
  </si>
  <si>
    <t xml:space="preserve">Odkaz na hmot. položky pořadí 18 : 18,70176 : </t>
  </si>
  <si>
    <t xml:space="preserve">Odkaz na hmot. položky pořadí 19 : 49,66500 : </t>
  </si>
  <si>
    <t xml:space="preserve">Odkaz na hmot. položky pořadí 20 : 11,64240 : </t>
  </si>
  <si>
    <t xml:space="preserve">Odkaz na hmot. položky pořadí 21 : 16,73110 : </t>
  </si>
  <si>
    <t xml:space="preserve">Odkaz na hmot. položky pořadí 22 : 6,82836 : </t>
  </si>
  <si>
    <t xml:space="preserve">Odkaz na hmot. položky pořadí 25 : 4,51550 : </t>
  </si>
  <si>
    <t xml:space="preserve">Odkaz na hmot. položky pořadí 23 : 0,08820 : </t>
  </si>
  <si>
    <t xml:space="preserve">Odkaz na hmot. položky pořadí 24 : 1,05869 : </t>
  </si>
  <si>
    <t xml:space="preserve">Odkaz na hmot. položky pořadí 26 : 9,85120 : </t>
  </si>
  <si>
    <t xml:space="preserve">Odkaz na hmot. položky pořadí 13 : 0,00020 : </t>
  </si>
  <si>
    <t xml:space="preserve">Odkaz na hmot. položky pořadí 14 : 0,00010 : </t>
  </si>
  <si>
    <t>119,08251</t>
  </si>
  <si>
    <t>132201210</t>
  </si>
  <si>
    <t>Hloubení rýh š.do 200 cm hor.3 do 50 m3,STROJNĚ</t>
  </si>
  <si>
    <t>132201219</t>
  </si>
  <si>
    <t>Přípl.za lepivost,hloubení rýh 200cm,hor.3,STROJNĚ</t>
  </si>
  <si>
    <t xml:space="preserve">Odkaz na hmot. položky pořadí 1 : 0,00090 : </t>
  </si>
  <si>
    <t xml:space="preserve">Odkaz na hmot. položky pořadí 17 : 0,00090 : </t>
  </si>
  <si>
    <t xml:space="preserve">Odkaz na hmot. položky pořadí 18 : 0,00070 : </t>
  </si>
  <si>
    <t xml:space="preserve">Odkaz na hmot. položky pořadí 23 : 31,23021 : </t>
  </si>
  <si>
    <t xml:space="preserve">Odkaz na hmot. položky pořadí 24 : 3,22898 : </t>
  </si>
  <si>
    <t xml:space="preserve">Odkaz na hmot. položky pořadí 26 : 1,51500 : </t>
  </si>
  <si>
    <t xml:space="preserve">Odkaz na hmot. položky pořadí 27 : 0,15288 : </t>
  </si>
  <si>
    <t xml:space="preserve">Odkaz na hmot. položky pořadí 29 : 4,93366 : </t>
  </si>
  <si>
    <t>41,06323</t>
  </si>
  <si>
    <t>274313621</t>
  </si>
  <si>
    <t>Beton základových pasů prostý C 20/25</t>
  </si>
  <si>
    <t>274351215</t>
  </si>
  <si>
    <t>Bednění stěn základových pasů - zřízení</t>
  </si>
  <si>
    <t>274351216</t>
  </si>
  <si>
    <t>Bednění stěn základových pasů - odstranění</t>
  </si>
  <si>
    <t>275313621</t>
  </si>
  <si>
    <t>Beton základový prostý C 20/25</t>
  </si>
  <si>
    <t xml:space="preserve">3*,5*,8*,5 : </t>
  </si>
  <si>
    <t>0,6</t>
  </si>
  <si>
    <t>275351215</t>
  </si>
  <si>
    <t>Bednění stěn základových - zřízení</t>
  </si>
  <si>
    <t xml:space="preserve">3*(,5+,8)*2*,5 : </t>
  </si>
  <si>
    <t>3,9</t>
  </si>
  <si>
    <t>275351216</t>
  </si>
  <si>
    <t>Bednění stěn základových  - odstranění</t>
  </si>
  <si>
    <t xml:space="preserve">Odkaz na mn. položky pořadí 25 : 3,90000 : </t>
  </si>
  <si>
    <t xml:space="preserve">Odkaz na mn. položky pořadí 14 : 16,25000 : </t>
  </si>
  <si>
    <t>16,25</t>
  </si>
  <si>
    <t>767654210</t>
  </si>
  <si>
    <t>Montáž vrat posuvných do oc.konstrukce, pl.do 6 m2 dle PD a TZ vč. dodávky vrat, sloupků, příslušenství a ovládání</t>
  </si>
  <si>
    <t>767914130-1</t>
  </si>
  <si>
    <t>Výroba a montáž oplocení rámového H do 2,0 m vč. sloupků dle PD a TZ vč. kotvení sloupků na chemickou kotvu</t>
  </si>
  <si>
    <t>4,2*2+1,35+3,6+3,6+2*3,6+2,7+1,65</t>
  </si>
  <si>
    <t>28,5</t>
  </si>
  <si>
    <t>767995105R1</t>
  </si>
  <si>
    <t>Výroba a montáž kov. atypických konstr. do 100 kg nové bilboardy dle PD a TZ vč. sloupků</t>
  </si>
  <si>
    <t>767995105R2</t>
  </si>
  <si>
    <t>Výroba a montáž kov. atypických konstr. do 100 kg nový informační panel MENDELU dle PD a TZ vč. sloupků</t>
  </si>
  <si>
    <t>998767201</t>
  </si>
  <si>
    <t>M22-1</t>
  </si>
  <si>
    <t>Přeložka  optického a metalického kabelu správce (BKOM) vč zemních prací</t>
  </si>
  <si>
    <t>M21-2</t>
  </si>
  <si>
    <t>Revize elektro</t>
  </si>
  <si>
    <t>kpl</t>
  </si>
  <si>
    <t>M21-3</t>
  </si>
  <si>
    <t>Zprovoznění brány</t>
  </si>
  <si>
    <t>hod</t>
  </si>
  <si>
    <t>M21-4</t>
  </si>
  <si>
    <t>Propojení se stávajícím systémem</t>
  </si>
  <si>
    <t>Beton základových patek prostý C 20/25</t>
  </si>
  <si>
    <t>767995107R3</t>
  </si>
  <si>
    <t>Výroba a montáž kov. atypických konstr. do 500 kg Turniket dle PD a TZ</t>
  </si>
  <si>
    <t>220271509-4</t>
  </si>
  <si>
    <t>montáž elektrického zařízení - turniketu</t>
  </si>
  <si>
    <t>311312011</t>
  </si>
  <si>
    <t>Beton nadzákladových zdí prostý C 25/30</t>
  </si>
  <si>
    <t>311351805</t>
  </si>
  <si>
    <t>Bednění nadzákl.zdí,pohled.hl.,oboustranné-zřízení</t>
  </si>
  <si>
    <t>311351806</t>
  </si>
  <si>
    <t>Bednění nadzákl.zdí,pohled.hl.,oboustr.-odstranění</t>
  </si>
  <si>
    <t>998012021</t>
  </si>
  <si>
    <t>Přesun hmot pro budovy monolitické výšky do 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</si>
</sst>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30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40" xfId="0" applyFont="1" applyBorder="1" applyAlignment="1">
      <alignment vertical="top"/>
    </xf>
    <xf numFmtId="49" fontId="18" fillId="0" borderId="41" xfId="0" applyNumberFormat="1" applyFont="1" applyBorder="1" applyAlignment="1">
      <alignment vertical="top"/>
    </xf>
    <xf numFmtId="0" fontId="18" fillId="0" borderId="41" xfId="0" applyFont="1" applyBorder="1" applyAlignment="1">
      <alignment horizontal="center" vertical="top" shrinkToFit="1"/>
    </xf>
    <xf numFmtId="165" fontId="18" fillId="0" borderId="41" xfId="0" applyNumberFormat="1" applyFont="1" applyBorder="1" applyAlignment="1">
      <alignment vertical="top" shrinkToFit="1"/>
    </xf>
    <xf numFmtId="4" fontId="18" fillId="4" borderId="41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0" fontId="18" fillId="0" borderId="43" xfId="0" applyFont="1" applyBorder="1" applyAlignment="1">
      <alignment vertical="top"/>
    </xf>
    <xf numFmtId="49" fontId="18" fillId="0" borderId="44" xfId="0" applyNumberFormat="1" applyFont="1" applyBorder="1" applyAlignment="1">
      <alignment vertical="top"/>
    </xf>
    <xf numFmtId="0" fontId="18" fillId="0" borderId="44" xfId="0" applyFont="1" applyBorder="1" applyAlignment="1">
      <alignment horizontal="center" vertical="top" shrinkToFit="1"/>
    </xf>
    <xf numFmtId="165" fontId="18" fillId="0" borderId="44" xfId="0" applyNumberFormat="1" applyFont="1" applyBorder="1" applyAlignment="1">
      <alignment vertical="top" shrinkToFit="1"/>
    </xf>
    <xf numFmtId="4" fontId="18" fillId="4" borderId="44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44" xfId="0" applyNumberFormat="1" applyFont="1" applyBorder="1" applyAlignment="1">
      <alignment horizontal="left" vertical="top" wrapText="1"/>
    </xf>
    <xf numFmtId="49" fontId="18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opLeftCell="A4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9G6vTdMJE7hVksFkCGV6LUh1+EGpR85+P04jykJA4k/8hehUi8oBJfHX/SWkqMU2U7PDnSJz0GEgIqUWPuEqBg==" saltValue="EhUmpBiFN5wWwzkpjkmp3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33"/>
  <sheetViews>
    <sheetView showGridLines="0" topLeftCell="B17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9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SUMIF(F111:F129,A16,I111:I129)+SUMIF(F111:F129,"PSU",I111:I129)</f>
        <v>0</v>
      </c>
      <c r="J16" s="85"/>
    </row>
    <row r="17" spans="1:10" ht="23.25" customHeight="1" x14ac:dyDescent="0.25">
      <c r="A17" s="199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SUMIF(F111:F129,A17,I111:I129)</f>
        <v>0</v>
      </c>
      <c r="J17" s="85"/>
    </row>
    <row r="18" spans="1:10" ht="23.25" customHeight="1" x14ac:dyDescent="0.25">
      <c r="A18" s="199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SUMIF(F111:F129,A18,I111:I129)</f>
        <v>0</v>
      </c>
      <c r="J18" s="85"/>
    </row>
    <row r="19" spans="1:10" ht="23.25" customHeight="1" x14ac:dyDescent="0.25">
      <c r="A19" s="199" t="s">
        <v>145</v>
      </c>
      <c r="B19" s="38" t="s">
        <v>29</v>
      </c>
      <c r="C19" s="62"/>
      <c r="D19" s="63"/>
      <c r="E19" s="83"/>
      <c r="F19" s="84"/>
      <c r="G19" s="83"/>
      <c r="H19" s="84"/>
      <c r="I19" s="83">
        <f>SUMIF(F111:F129,A19,I111:I129)</f>
        <v>0</v>
      </c>
      <c r="J19" s="85"/>
    </row>
    <row r="20" spans="1:10" ht="23.25" customHeight="1" x14ac:dyDescent="0.25">
      <c r="A20" s="199" t="s">
        <v>146</v>
      </c>
      <c r="B20" s="38" t="s">
        <v>30</v>
      </c>
      <c r="C20" s="62"/>
      <c r="D20" s="63"/>
      <c r="E20" s="83"/>
      <c r="F20" s="84"/>
      <c r="G20" s="83"/>
      <c r="H20" s="84"/>
      <c r="I20" s="83">
        <f>SUMIF(F111:F129,A20,I111:I129)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6" t="s">
        <v>25</v>
      </c>
      <c r="C28" s="167"/>
      <c r="D28" s="167"/>
      <c r="E28" s="168"/>
      <c r="F28" s="169"/>
      <c r="G28" s="170">
        <f>IF(A28&gt;50, ROUNDUP(A27, 0), ROUNDDOWN(A27, 0))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">
      <c r="A29" s="2"/>
      <c r="B29" s="166" t="s">
        <v>37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82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4">
        <v>1</v>
      </c>
      <c r="B39" s="145" t="s">
        <v>45</v>
      </c>
      <c r="C39" s="146"/>
      <c r="D39" s="146"/>
      <c r="E39" s="146"/>
      <c r="F39" s="147">
        <f>'00 01 Pol'!AE31+'D.1.1. 01 Pol'!AE50+'D.1.1. 02 Pol'!AE48+'D.1.1. 03 Pol'!AE32+'D.1.1. 04 Pol'!AE22+'D.1.3. 01 Pol'!AE48+'D.1.3. 02 Pol'!AE21+'D.1.9. 02 Pol'!AE35+'D.1.9. 03 Pol'!AE30+'D.1.9. 04 Pol'!AE59+'D.1.9. 05 Pol'!AE32+'D.1.9. 06 Pol'!AE23+'D.1.9. 08 Pol'!AE12+'D.1.9. 09 Pol'!AE56+'D.1.9. 10 Pol'!AE69+'D.1.9. 11 Pol'!AE23+'D.1.9. 12 Pol'!AE19</f>
        <v>0</v>
      </c>
      <c r="G39" s="148">
        <f>'00 01 Pol'!AF31+'D.1.1. 01 Pol'!AF50+'D.1.1. 02 Pol'!AF48+'D.1.1. 03 Pol'!AF32+'D.1.1. 04 Pol'!AF22+'D.1.3. 01 Pol'!AF48+'D.1.3. 02 Pol'!AF21+'D.1.9. 02 Pol'!AF35+'D.1.9. 03 Pol'!AF30+'D.1.9. 04 Pol'!AF59+'D.1.9. 05 Pol'!AF32+'D.1.9. 06 Pol'!AF23+'D.1.9. 08 Pol'!AF12+'D.1.9. 09 Pol'!AF56+'D.1.9. 10 Pol'!AF69+'D.1.9. 11 Pol'!AF23+'D.1.9. 12 Pol'!AF19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4">
        <v>2</v>
      </c>
      <c r="B40" s="152" t="s">
        <v>46</v>
      </c>
      <c r="C40" s="153" t="s">
        <v>47</v>
      </c>
      <c r="D40" s="153"/>
      <c r="E40" s="153"/>
      <c r="F40" s="154">
        <f>'00 01 Pol'!AE31</f>
        <v>0</v>
      </c>
      <c r="G40" s="155">
        <f>'00 01 Pol'!AF31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5">
      <c r="A41" s="134">
        <v>3</v>
      </c>
      <c r="B41" s="158" t="s">
        <v>48</v>
      </c>
      <c r="C41" s="146" t="s">
        <v>47</v>
      </c>
      <c r="D41" s="146"/>
      <c r="E41" s="146"/>
      <c r="F41" s="159">
        <f>'00 01 Pol'!AE31</f>
        <v>0</v>
      </c>
      <c r="G41" s="149">
        <f>'00 01 Pol'!AF31</f>
        <v>0</v>
      </c>
      <c r="H41" s="149"/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5">
      <c r="A42" s="134">
        <v>2</v>
      </c>
      <c r="B42" s="152" t="s">
        <v>49</v>
      </c>
      <c r="C42" s="153" t="s">
        <v>50</v>
      </c>
      <c r="D42" s="153"/>
      <c r="E42" s="153"/>
      <c r="F42" s="154">
        <f>'D.1.1. 01 Pol'!AE50+'D.1.1. 02 Pol'!AE48+'D.1.1. 03 Pol'!AE32+'D.1.1. 04 Pol'!AE22</f>
        <v>0</v>
      </c>
      <c r="G42" s="155">
        <f>'D.1.1. 01 Pol'!AF50+'D.1.1. 02 Pol'!AF48+'D.1.1. 03 Pol'!AF32+'D.1.1. 04 Pol'!AF22</f>
        <v>0</v>
      </c>
      <c r="H42" s="155"/>
      <c r="I42" s="156">
        <f>F42+G42+H42</f>
        <v>0</v>
      </c>
      <c r="J42" s="157" t="str">
        <f>IF(CenaCelkemVypocet=0,"",I42/CenaCelkemVypocet*100)</f>
        <v/>
      </c>
    </row>
    <row r="43" spans="1:10" ht="25.5" customHeight="1" x14ac:dyDescent="0.25">
      <c r="A43" s="134">
        <v>3</v>
      </c>
      <c r="B43" s="158" t="s">
        <v>48</v>
      </c>
      <c r="C43" s="146" t="s">
        <v>51</v>
      </c>
      <c r="D43" s="146"/>
      <c r="E43" s="146"/>
      <c r="F43" s="159">
        <f>'D.1.1. 01 Pol'!AE50</f>
        <v>0</v>
      </c>
      <c r="G43" s="149">
        <f>'D.1.1. 01 Pol'!AF50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5">
      <c r="A44" s="134">
        <v>3</v>
      </c>
      <c r="B44" s="158" t="s">
        <v>52</v>
      </c>
      <c r="C44" s="146" t="s">
        <v>53</v>
      </c>
      <c r="D44" s="146"/>
      <c r="E44" s="146"/>
      <c r="F44" s="159">
        <f>'D.1.1. 02 Pol'!AE48</f>
        <v>0</v>
      </c>
      <c r="G44" s="149">
        <f>'D.1.1. 02 Pol'!AF48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5">
      <c r="A45" s="134">
        <v>3</v>
      </c>
      <c r="B45" s="158" t="s">
        <v>54</v>
      </c>
      <c r="C45" s="146" t="s">
        <v>55</v>
      </c>
      <c r="D45" s="146"/>
      <c r="E45" s="146"/>
      <c r="F45" s="159">
        <f>'D.1.1. 03 Pol'!AE32</f>
        <v>0</v>
      </c>
      <c r="G45" s="149">
        <f>'D.1.1. 03 Pol'!AF32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5">
      <c r="A46" s="134">
        <v>3</v>
      </c>
      <c r="B46" s="158" t="s">
        <v>56</v>
      </c>
      <c r="C46" s="146" t="s">
        <v>57</v>
      </c>
      <c r="D46" s="146"/>
      <c r="E46" s="146"/>
      <c r="F46" s="159">
        <f>'D.1.1. 04 Pol'!AE22</f>
        <v>0</v>
      </c>
      <c r="G46" s="149">
        <f>'D.1.1. 04 Pol'!AF22</f>
        <v>0</v>
      </c>
      <c r="H46" s="149"/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5">
      <c r="A47" s="134">
        <v>2</v>
      </c>
      <c r="B47" s="152" t="s">
        <v>58</v>
      </c>
      <c r="C47" s="153" t="s">
        <v>59</v>
      </c>
      <c r="D47" s="153"/>
      <c r="E47" s="153"/>
      <c r="F47" s="154">
        <f>'D.1.3. 01 Pol'!AE48+'D.1.3. 02 Pol'!AE21</f>
        <v>0</v>
      </c>
      <c r="G47" s="155">
        <f>'D.1.3. 01 Pol'!AF48+'D.1.3. 02 Pol'!AF21</f>
        <v>0</v>
      </c>
      <c r="H47" s="155"/>
      <c r="I47" s="156">
        <f>F47+G47+H47</f>
        <v>0</v>
      </c>
      <c r="J47" s="157" t="str">
        <f>IF(CenaCelkemVypocet=0,"",I47/CenaCelkemVypocet*100)</f>
        <v/>
      </c>
    </row>
    <row r="48" spans="1:10" ht="25.5" customHeight="1" x14ac:dyDescent="0.25">
      <c r="A48" s="134">
        <v>3</v>
      </c>
      <c r="B48" s="158" t="s">
        <v>48</v>
      </c>
      <c r="C48" s="146" t="s">
        <v>60</v>
      </c>
      <c r="D48" s="146"/>
      <c r="E48" s="146"/>
      <c r="F48" s="159">
        <f>'D.1.3. 01 Pol'!AE48</f>
        <v>0</v>
      </c>
      <c r="G48" s="149">
        <f>'D.1.3. 01 Pol'!AF48</f>
        <v>0</v>
      </c>
      <c r="H48" s="149"/>
      <c r="I48" s="150">
        <f>F48+G48+H48</f>
        <v>0</v>
      </c>
      <c r="J48" s="151" t="str">
        <f>IF(CenaCelkemVypocet=0,"",I48/CenaCelkemVypocet*100)</f>
        <v/>
      </c>
    </row>
    <row r="49" spans="1:52" ht="25.5" customHeight="1" x14ac:dyDescent="0.25">
      <c r="A49" s="134">
        <v>3</v>
      </c>
      <c r="B49" s="158" t="s">
        <v>52</v>
      </c>
      <c r="C49" s="146" t="s">
        <v>61</v>
      </c>
      <c r="D49" s="146"/>
      <c r="E49" s="146"/>
      <c r="F49" s="159">
        <f>'D.1.3. 02 Pol'!AE21</f>
        <v>0</v>
      </c>
      <c r="G49" s="149">
        <f>'D.1.3. 02 Pol'!AF21</f>
        <v>0</v>
      </c>
      <c r="H49" s="149"/>
      <c r="I49" s="150">
        <f>F49+G49+H49</f>
        <v>0</v>
      </c>
      <c r="J49" s="151" t="str">
        <f>IF(CenaCelkemVypocet=0,"",I49/CenaCelkemVypocet*100)</f>
        <v/>
      </c>
    </row>
    <row r="50" spans="1:52" ht="25.5" customHeight="1" x14ac:dyDescent="0.25">
      <c r="A50" s="134">
        <v>2</v>
      </c>
      <c r="B50" s="152" t="s">
        <v>62</v>
      </c>
      <c r="C50" s="153" t="s">
        <v>63</v>
      </c>
      <c r="D50" s="153"/>
      <c r="E50" s="153"/>
      <c r="F50" s="154">
        <f>'D.1.9. 02 Pol'!AE35+'D.1.9. 03 Pol'!AE30+'D.1.9. 04 Pol'!AE59+'D.1.9. 05 Pol'!AE32+'D.1.9. 06 Pol'!AE23+'D.1.9. 08 Pol'!AE12+'D.1.9. 09 Pol'!AE56+'D.1.9. 10 Pol'!AE69+'D.1.9. 11 Pol'!AE23+'D.1.9. 12 Pol'!AE19</f>
        <v>0</v>
      </c>
      <c r="G50" s="155">
        <f>'D.1.9. 02 Pol'!AF35+'D.1.9. 03 Pol'!AF30+'D.1.9. 04 Pol'!AF59+'D.1.9. 05 Pol'!AF32+'D.1.9. 06 Pol'!AF23+'D.1.9. 08 Pol'!AF12+'D.1.9. 09 Pol'!AF56+'D.1.9. 10 Pol'!AF69+'D.1.9. 11 Pol'!AF23+'D.1.9. 12 Pol'!AF19</f>
        <v>0</v>
      </c>
      <c r="H50" s="155"/>
      <c r="I50" s="156">
        <f>F50+G50+H50</f>
        <v>0</v>
      </c>
      <c r="J50" s="157" t="str">
        <f>IF(CenaCelkemVypocet=0,"",I50/CenaCelkemVypocet*100)</f>
        <v/>
      </c>
    </row>
    <row r="51" spans="1:52" ht="25.5" customHeight="1" x14ac:dyDescent="0.25">
      <c r="A51" s="134">
        <v>3</v>
      </c>
      <c r="B51" s="158" t="s">
        <v>52</v>
      </c>
      <c r="C51" s="146" t="s">
        <v>64</v>
      </c>
      <c r="D51" s="146"/>
      <c r="E51" s="146"/>
      <c r="F51" s="159">
        <f>'D.1.9. 02 Pol'!AE35</f>
        <v>0</v>
      </c>
      <c r="G51" s="149">
        <f>'D.1.9. 02 Pol'!AF35</f>
        <v>0</v>
      </c>
      <c r="H51" s="149"/>
      <c r="I51" s="150">
        <f>F51+G51+H51</f>
        <v>0</v>
      </c>
      <c r="J51" s="151" t="str">
        <f>IF(CenaCelkemVypocet=0,"",I51/CenaCelkemVypocet*100)</f>
        <v/>
      </c>
    </row>
    <row r="52" spans="1:52" ht="25.5" customHeight="1" x14ac:dyDescent="0.25">
      <c r="A52" s="134">
        <v>3</v>
      </c>
      <c r="B52" s="158" t="s">
        <v>54</v>
      </c>
      <c r="C52" s="146" t="s">
        <v>65</v>
      </c>
      <c r="D52" s="146"/>
      <c r="E52" s="146"/>
      <c r="F52" s="159">
        <f>'D.1.9. 03 Pol'!AE30</f>
        <v>0</v>
      </c>
      <c r="G52" s="149">
        <f>'D.1.9. 03 Pol'!AF30</f>
        <v>0</v>
      </c>
      <c r="H52" s="149"/>
      <c r="I52" s="150">
        <f>F52+G52+H52</f>
        <v>0</v>
      </c>
      <c r="J52" s="151" t="str">
        <f>IF(CenaCelkemVypocet=0,"",I52/CenaCelkemVypocet*100)</f>
        <v/>
      </c>
    </row>
    <row r="53" spans="1:52" ht="25.5" customHeight="1" x14ac:dyDescent="0.25">
      <c r="A53" s="134">
        <v>3</v>
      </c>
      <c r="B53" s="158" t="s">
        <v>56</v>
      </c>
      <c r="C53" s="146" t="s">
        <v>66</v>
      </c>
      <c r="D53" s="146"/>
      <c r="E53" s="146"/>
      <c r="F53" s="159">
        <f>'D.1.9. 04 Pol'!AE59</f>
        <v>0</v>
      </c>
      <c r="G53" s="149">
        <f>'D.1.9. 04 Pol'!AF59</f>
        <v>0</v>
      </c>
      <c r="H53" s="149"/>
      <c r="I53" s="150">
        <f>F53+G53+H53</f>
        <v>0</v>
      </c>
      <c r="J53" s="151" t="str">
        <f>IF(CenaCelkemVypocet=0,"",I53/CenaCelkemVypocet*100)</f>
        <v/>
      </c>
    </row>
    <row r="54" spans="1:52" ht="25.5" customHeight="1" x14ac:dyDescent="0.25">
      <c r="A54" s="134">
        <v>3</v>
      </c>
      <c r="B54" s="158" t="s">
        <v>67</v>
      </c>
      <c r="C54" s="146" t="s">
        <v>68</v>
      </c>
      <c r="D54" s="146"/>
      <c r="E54" s="146"/>
      <c r="F54" s="159">
        <f>'D.1.9. 05 Pol'!AE32</f>
        <v>0</v>
      </c>
      <c r="G54" s="149">
        <f>'D.1.9. 05 Pol'!AF32</f>
        <v>0</v>
      </c>
      <c r="H54" s="149"/>
      <c r="I54" s="150">
        <f>F54+G54+H54</f>
        <v>0</v>
      </c>
      <c r="J54" s="151" t="str">
        <f>IF(CenaCelkemVypocet=0,"",I54/CenaCelkemVypocet*100)</f>
        <v/>
      </c>
    </row>
    <row r="55" spans="1:52" ht="25.5" customHeight="1" x14ac:dyDescent="0.25">
      <c r="A55" s="134">
        <v>3</v>
      </c>
      <c r="B55" s="158" t="s">
        <v>69</v>
      </c>
      <c r="C55" s="146" t="s">
        <v>70</v>
      </c>
      <c r="D55" s="146"/>
      <c r="E55" s="146"/>
      <c r="F55" s="159">
        <f>'D.1.9. 06 Pol'!AE23</f>
        <v>0</v>
      </c>
      <c r="G55" s="149">
        <f>'D.1.9. 06 Pol'!AF23</f>
        <v>0</v>
      </c>
      <c r="H55" s="149"/>
      <c r="I55" s="150">
        <f>F55+G55+H55</f>
        <v>0</v>
      </c>
      <c r="J55" s="151" t="str">
        <f>IF(CenaCelkemVypocet=0,"",I55/CenaCelkemVypocet*100)</f>
        <v/>
      </c>
    </row>
    <row r="56" spans="1:52" ht="25.5" customHeight="1" x14ac:dyDescent="0.25">
      <c r="A56" s="134">
        <v>3</v>
      </c>
      <c r="B56" s="158" t="s">
        <v>71</v>
      </c>
      <c r="C56" s="146" t="s">
        <v>72</v>
      </c>
      <c r="D56" s="146"/>
      <c r="E56" s="146"/>
      <c r="F56" s="159">
        <f>'D.1.9. 08 Pol'!AE12</f>
        <v>0</v>
      </c>
      <c r="G56" s="149">
        <f>'D.1.9. 08 Pol'!AF12</f>
        <v>0</v>
      </c>
      <c r="H56" s="149"/>
      <c r="I56" s="150">
        <f>F56+G56+H56</f>
        <v>0</v>
      </c>
      <c r="J56" s="151" t="str">
        <f>IF(CenaCelkemVypocet=0,"",I56/CenaCelkemVypocet*100)</f>
        <v/>
      </c>
    </row>
    <row r="57" spans="1:52" ht="25.5" customHeight="1" x14ac:dyDescent="0.25">
      <c r="A57" s="134">
        <v>3</v>
      </c>
      <c r="B57" s="158" t="s">
        <v>73</v>
      </c>
      <c r="C57" s="146" t="s">
        <v>74</v>
      </c>
      <c r="D57" s="146"/>
      <c r="E57" s="146"/>
      <c r="F57" s="159">
        <f>'D.1.9. 09 Pol'!AE56</f>
        <v>0</v>
      </c>
      <c r="G57" s="149">
        <f>'D.1.9. 09 Pol'!AF56</f>
        <v>0</v>
      </c>
      <c r="H57" s="149"/>
      <c r="I57" s="150">
        <f>F57+G57+H57</f>
        <v>0</v>
      </c>
      <c r="J57" s="151" t="str">
        <f>IF(CenaCelkemVypocet=0,"",I57/CenaCelkemVypocet*100)</f>
        <v/>
      </c>
    </row>
    <row r="58" spans="1:52" ht="25.5" customHeight="1" x14ac:dyDescent="0.25">
      <c r="A58" s="134">
        <v>3</v>
      </c>
      <c r="B58" s="158" t="s">
        <v>75</v>
      </c>
      <c r="C58" s="146" t="s">
        <v>76</v>
      </c>
      <c r="D58" s="146"/>
      <c r="E58" s="146"/>
      <c r="F58" s="159">
        <f>'D.1.9. 10 Pol'!AE69</f>
        <v>0</v>
      </c>
      <c r="G58" s="149">
        <f>'D.1.9. 10 Pol'!AF69</f>
        <v>0</v>
      </c>
      <c r="H58" s="149"/>
      <c r="I58" s="150">
        <f>F58+G58+H58</f>
        <v>0</v>
      </c>
      <c r="J58" s="151" t="str">
        <f>IF(CenaCelkemVypocet=0,"",I58/CenaCelkemVypocet*100)</f>
        <v/>
      </c>
    </row>
    <row r="59" spans="1:52" ht="25.5" customHeight="1" x14ac:dyDescent="0.25">
      <c r="A59" s="134">
        <v>3</v>
      </c>
      <c r="B59" s="158" t="s">
        <v>77</v>
      </c>
      <c r="C59" s="146" t="s">
        <v>78</v>
      </c>
      <c r="D59" s="146"/>
      <c r="E59" s="146"/>
      <c r="F59" s="159">
        <f>'D.1.9. 11 Pol'!AE23</f>
        <v>0</v>
      </c>
      <c r="G59" s="149">
        <f>'D.1.9. 11 Pol'!AF23</f>
        <v>0</v>
      </c>
      <c r="H59" s="149"/>
      <c r="I59" s="150">
        <f>F59+G59+H59</f>
        <v>0</v>
      </c>
      <c r="J59" s="151" t="str">
        <f>IF(CenaCelkemVypocet=0,"",I59/CenaCelkemVypocet*100)</f>
        <v/>
      </c>
    </row>
    <row r="60" spans="1:52" ht="25.5" customHeight="1" x14ac:dyDescent="0.25">
      <c r="A60" s="134">
        <v>3</v>
      </c>
      <c r="B60" s="158" t="s">
        <v>79</v>
      </c>
      <c r="C60" s="146" t="s">
        <v>80</v>
      </c>
      <c r="D60" s="146"/>
      <c r="E60" s="146"/>
      <c r="F60" s="159">
        <f>'D.1.9. 12 Pol'!AE19</f>
        <v>0</v>
      </c>
      <c r="G60" s="149">
        <f>'D.1.9. 12 Pol'!AF19</f>
        <v>0</v>
      </c>
      <c r="H60" s="149"/>
      <c r="I60" s="150">
        <f>F60+G60+H60</f>
        <v>0</v>
      </c>
      <c r="J60" s="151" t="str">
        <f>IF(CenaCelkemVypocet=0,"",I60/CenaCelkemVypocet*100)</f>
        <v/>
      </c>
    </row>
    <row r="61" spans="1:52" ht="25.5" customHeight="1" x14ac:dyDescent="0.25">
      <c r="A61" s="134"/>
      <c r="B61" s="160" t="s">
        <v>81</v>
      </c>
      <c r="C61" s="161"/>
      <c r="D61" s="161"/>
      <c r="E61" s="161"/>
      <c r="F61" s="162">
        <f>SUMIF(A39:A60,"=1",F39:F60)</f>
        <v>0</v>
      </c>
      <c r="G61" s="163">
        <f>SUMIF(A39:A60,"=1",G39:G60)</f>
        <v>0</v>
      </c>
      <c r="H61" s="163">
        <f>SUMIF(A39:A60,"=1",H39:H60)</f>
        <v>0</v>
      </c>
      <c r="I61" s="164">
        <f>SUMIF(A39:A60,"=1",I39:I60)</f>
        <v>0</v>
      </c>
      <c r="J61" s="165">
        <f>SUMIF(A39:A60,"=1",J39:J60)</f>
        <v>0</v>
      </c>
    </row>
    <row r="63" spans="1:52" x14ac:dyDescent="0.25">
      <c r="A63" t="s">
        <v>83</v>
      </c>
      <c r="B63" t="s">
        <v>84</v>
      </c>
    </row>
    <row r="64" spans="1:52" ht="26.4" x14ac:dyDescent="0.25">
      <c r="B64" s="177" t="s">
        <v>84</v>
      </c>
      <c r="C64" s="177"/>
      <c r="D64" s="177"/>
      <c r="E64" s="177"/>
      <c r="F64" s="177"/>
      <c r="G64" s="177"/>
      <c r="H64" s="177"/>
      <c r="I64" s="177"/>
      <c r="J64" s="177"/>
      <c r="AZ64" s="176" t="str">
        <f>B64</f>
        <v>Popis stavby: 2019 - Rekonstrukce komunikací, IS a zelených ploch Černá Pole MENDELU, část A „Vstup ze severovýchodu“</v>
      </c>
    </row>
    <row r="65" spans="1:52" x14ac:dyDescent="0.25">
      <c r="A65" t="s">
        <v>85</v>
      </c>
      <c r="B65" t="s">
        <v>86</v>
      </c>
    </row>
    <row r="66" spans="1:52" x14ac:dyDescent="0.25">
      <c r="B66" s="177" t="s">
        <v>87</v>
      </c>
      <c r="C66" s="177"/>
      <c r="D66" s="177"/>
      <c r="E66" s="177"/>
      <c r="F66" s="177"/>
      <c r="G66" s="177"/>
      <c r="H66" s="177"/>
      <c r="I66" s="177"/>
      <c r="J66" s="177"/>
      <c r="AZ66" s="176" t="str">
        <f>B66</f>
        <v>Popis rozpočtu: 01 - Vedlejší a ostatní náklady</v>
      </c>
    </row>
    <row r="67" spans="1:52" x14ac:dyDescent="0.25">
      <c r="A67" t="s">
        <v>88</v>
      </c>
      <c r="B67" t="s">
        <v>87</v>
      </c>
    </row>
    <row r="68" spans="1:52" x14ac:dyDescent="0.25">
      <c r="B68" s="177" t="s">
        <v>89</v>
      </c>
      <c r="C68" s="177"/>
      <c r="D68" s="177"/>
      <c r="E68" s="177"/>
      <c r="F68" s="177"/>
      <c r="G68" s="177"/>
      <c r="H68" s="177"/>
      <c r="I68" s="177"/>
      <c r="J68" s="177"/>
      <c r="AZ68" s="176" t="str">
        <f>B68</f>
        <v>Popis objektu: D.1.1. - Objekty pozemních komunikací a propustků</v>
      </c>
    </row>
    <row r="69" spans="1:52" x14ac:dyDescent="0.25">
      <c r="A69" t="s">
        <v>85</v>
      </c>
      <c r="B69" t="s">
        <v>89</v>
      </c>
    </row>
    <row r="70" spans="1:52" x14ac:dyDescent="0.25">
      <c r="A70" t="s">
        <v>88</v>
      </c>
      <c r="B70" t="s">
        <v>90</v>
      </c>
    </row>
    <row r="71" spans="1:52" x14ac:dyDescent="0.25">
      <c r="B71" s="177" t="s">
        <v>89</v>
      </c>
      <c r="C71" s="177"/>
      <c r="D71" s="177"/>
      <c r="E71" s="177"/>
      <c r="F71" s="177"/>
      <c r="G71" s="177"/>
      <c r="H71" s="177"/>
      <c r="I71" s="177"/>
      <c r="J71" s="177"/>
      <c r="AZ71" s="176" t="str">
        <f>B71</f>
        <v>Popis objektu: D.1.1. - Objekty pozemních komunikací a propustků</v>
      </c>
    </row>
    <row r="72" spans="1:52" x14ac:dyDescent="0.25">
      <c r="A72" t="s">
        <v>88</v>
      </c>
      <c r="B72" t="s">
        <v>91</v>
      </c>
    </row>
    <row r="73" spans="1:52" x14ac:dyDescent="0.25">
      <c r="B73" s="177" t="s">
        <v>89</v>
      </c>
      <c r="C73" s="177"/>
      <c r="D73" s="177"/>
      <c r="E73" s="177"/>
      <c r="F73" s="177"/>
      <c r="G73" s="177"/>
      <c r="H73" s="177"/>
      <c r="I73" s="177"/>
      <c r="J73" s="177"/>
      <c r="AZ73" s="176" t="str">
        <f>B73</f>
        <v>Popis objektu: D.1.1. - Objekty pozemních komunikací a propustků</v>
      </c>
    </row>
    <row r="74" spans="1:52" x14ac:dyDescent="0.25">
      <c r="A74" t="s">
        <v>88</v>
      </c>
      <c r="B74" t="s">
        <v>92</v>
      </c>
    </row>
    <row r="75" spans="1:52" x14ac:dyDescent="0.25">
      <c r="B75" s="177" t="s">
        <v>89</v>
      </c>
      <c r="C75" s="177"/>
      <c r="D75" s="177"/>
      <c r="E75" s="177"/>
      <c r="F75" s="177"/>
      <c r="G75" s="177"/>
      <c r="H75" s="177"/>
      <c r="I75" s="177"/>
      <c r="J75" s="177"/>
      <c r="AZ75" s="176" t="str">
        <f>B75</f>
        <v>Popis objektu: D.1.1. - Objekty pozemních komunikací a propustků</v>
      </c>
    </row>
    <row r="76" spans="1:52" x14ac:dyDescent="0.25">
      <c r="A76" t="s">
        <v>88</v>
      </c>
      <c r="B76" t="s">
        <v>93</v>
      </c>
    </row>
    <row r="77" spans="1:52" x14ac:dyDescent="0.25">
      <c r="B77" s="177" t="s">
        <v>89</v>
      </c>
      <c r="C77" s="177"/>
      <c r="D77" s="177"/>
      <c r="E77" s="177"/>
      <c r="F77" s="177"/>
      <c r="G77" s="177"/>
      <c r="H77" s="177"/>
      <c r="I77" s="177"/>
      <c r="J77" s="177"/>
      <c r="AZ77" s="176" t="str">
        <f>B77</f>
        <v>Popis objektu: D.1.1. - Objekty pozemních komunikací a propustků</v>
      </c>
    </row>
    <row r="78" spans="1:52" x14ac:dyDescent="0.25">
      <c r="A78" t="s">
        <v>85</v>
      </c>
      <c r="B78" t="s">
        <v>94</v>
      </c>
    </row>
    <row r="79" spans="1:52" x14ac:dyDescent="0.25">
      <c r="B79" s="177" t="s">
        <v>95</v>
      </c>
      <c r="C79" s="177"/>
      <c r="D79" s="177"/>
      <c r="E79" s="177"/>
      <c r="F79" s="177"/>
      <c r="G79" s="177"/>
      <c r="H79" s="177"/>
      <c r="I79" s="177"/>
      <c r="J79" s="177"/>
      <c r="AZ79" s="176" t="str">
        <f>B79</f>
        <v>Popis rozpočtu: 01 - SO 301 Dešťová kanalizace</v>
      </c>
    </row>
    <row r="80" spans="1:52" x14ac:dyDescent="0.25">
      <c r="A80" t="s">
        <v>88</v>
      </c>
      <c r="B80" t="s">
        <v>95</v>
      </c>
    </row>
    <row r="81" spans="1:52" x14ac:dyDescent="0.25">
      <c r="B81" s="177" t="s">
        <v>89</v>
      </c>
      <c r="C81" s="177"/>
      <c r="D81" s="177"/>
      <c r="E81" s="177"/>
      <c r="F81" s="177"/>
      <c r="G81" s="177"/>
      <c r="H81" s="177"/>
      <c r="I81" s="177"/>
      <c r="J81" s="177"/>
      <c r="AZ81" s="176" t="str">
        <f>B81</f>
        <v>Popis objektu: D.1.1. - Objekty pozemních komunikací a propustků</v>
      </c>
    </row>
    <row r="82" spans="1:52" x14ac:dyDescent="0.25">
      <c r="A82" t="s">
        <v>88</v>
      </c>
      <c r="B82" t="s">
        <v>96</v>
      </c>
    </row>
    <row r="83" spans="1:52" x14ac:dyDescent="0.25">
      <c r="B83" s="177" t="s">
        <v>89</v>
      </c>
      <c r="C83" s="177"/>
      <c r="D83" s="177"/>
      <c r="E83" s="177"/>
      <c r="F83" s="177"/>
      <c r="G83" s="177"/>
      <c r="H83" s="177"/>
      <c r="I83" s="177"/>
      <c r="J83" s="177"/>
      <c r="AZ83" s="176" t="str">
        <f>B83</f>
        <v>Popis objektu: D.1.1. - Objekty pozemních komunikací a propustků</v>
      </c>
    </row>
    <row r="84" spans="1:52" x14ac:dyDescent="0.25">
      <c r="A84" t="s">
        <v>85</v>
      </c>
      <c r="B84" t="s">
        <v>97</v>
      </c>
    </row>
    <row r="85" spans="1:52" x14ac:dyDescent="0.25">
      <c r="B85" s="177" t="s">
        <v>98</v>
      </c>
      <c r="C85" s="177"/>
      <c r="D85" s="177"/>
      <c r="E85" s="177"/>
      <c r="F85" s="177"/>
      <c r="G85" s="177"/>
      <c r="H85" s="177"/>
      <c r="I85" s="177"/>
      <c r="J85" s="177"/>
      <c r="AZ85" s="176" t="str">
        <f>B85</f>
        <v>Popis rozpočtu: 02 - SO 001 Stávající oplocení</v>
      </c>
    </row>
    <row r="86" spans="1:52" x14ac:dyDescent="0.25">
      <c r="A86" t="s">
        <v>88</v>
      </c>
      <c r="B86" t="s">
        <v>98</v>
      </c>
    </row>
    <row r="87" spans="1:52" x14ac:dyDescent="0.25">
      <c r="B87" s="177" t="s">
        <v>89</v>
      </c>
      <c r="C87" s="177"/>
      <c r="D87" s="177"/>
      <c r="E87" s="177"/>
      <c r="F87" s="177"/>
      <c r="G87" s="177"/>
      <c r="H87" s="177"/>
      <c r="I87" s="177"/>
      <c r="J87" s="177"/>
      <c r="AZ87" s="176" t="str">
        <f>B87</f>
        <v>Popis objektu: D.1.1. - Objekty pozemních komunikací a propustků</v>
      </c>
    </row>
    <row r="88" spans="1:52" x14ac:dyDescent="0.25">
      <c r="A88" t="s">
        <v>88</v>
      </c>
      <c r="B88" t="s">
        <v>99</v>
      </c>
    </row>
    <row r="89" spans="1:52" x14ac:dyDescent="0.25">
      <c r="B89" s="177" t="s">
        <v>89</v>
      </c>
      <c r="C89" s="177"/>
      <c r="D89" s="177"/>
      <c r="E89" s="177"/>
      <c r="F89" s="177"/>
      <c r="G89" s="177"/>
      <c r="H89" s="177"/>
      <c r="I89" s="177"/>
      <c r="J89" s="177"/>
      <c r="AZ89" s="176" t="str">
        <f>B89</f>
        <v>Popis objektu: D.1.1. - Objekty pozemních komunikací a propustků</v>
      </c>
    </row>
    <row r="90" spans="1:52" x14ac:dyDescent="0.25">
      <c r="A90" t="s">
        <v>88</v>
      </c>
      <c r="B90" t="s">
        <v>100</v>
      </c>
    </row>
    <row r="91" spans="1:52" x14ac:dyDescent="0.25">
      <c r="B91" s="177" t="s">
        <v>89</v>
      </c>
      <c r="C91" s="177"/>
      <c r="D91" s="177"/>
      <c r="E91" s="177"/>
      <c r="F91" s="177"/>
      <c r="G91" s="177"/>
      <c r="H91" s="177"/>
      <c r="I91" s="177"/>
      <c r="J91" s="177"/>
      <c r="AZ91" s="176" t="str">
        <f>B91</f>
        <v>Popis objektu: D.1.1. - Objekty pozemních komunikací a propustků</v>
      </c>
    </row>
    <row r="92" spans="1:52" x14ac:dyDescent="0.25">
      <c r="A92" t="s">
        <v>88</v>
      </c>
      <c r="B92" t="s">
        <v>101</v>
      </c>
    </row>
    <row r="93" spans="1:52" x14ac:dyDescent="0.25">
      <c r="B93" s="177" t="s">
        <v>89</v>
      </c>
      <c r="C93" s="177"/>
      <c r="D93" s="177"/>
      <c r="E93" s="177"/>
      <c r="F93" s="177"/>
      <c r="G93" s="177"/>
      <c r="H93" s="177"/>
      <c r="I93" s="177"/>
      <c r="J93" s="177"/>
      <c r="AZ93" s="176" t="str">
        <f>B93</f>
        <v>Popis objektu: D.1.1. - Objekty pozemních komunikací a propustků</v>
      </c>
    </row>
    <row r="94" spans="1:52" x14ac:dyDescent="0.25">
      <c r="A94" t="s">
        <v>88</v>
      </c>
      <c r="B94" t="s">
        <v>102</v>
      </c>
    </row>
    <row r="95" spans="1:52" x14ac:dyDescent="0.25">
      <c r="B95" s="177" t="s">
        <v>89</v>
      </c>
      <c r="C95" s="177"/>
      <c r="D95" s="177"/>
      <c r="E95" s="177"/>
      <c r="F95" s="177"/>
      <c r="G95" s="177"/>
      <c r="H95" s="177"/>
      <c r="I95" s="177"/>
      <c r="J95" s="177"/>
      <c r="AZ95" s="176" t="str">
        <f>B95</f>
        <v>Popis objektu: D.1.1. - Objekty pozemních komunikací a propustků</v>
      </c>
    </row>
    <row r="96" spans="1:52" x14ac:dyDescent="0.25">
      <c r="A96" t="s">
        <v>88</v>
      </c>
      <c r="B96" t="s">
        <v>103</v>
      </c>
    </row>
    <row r="97" spans="1:52" x14ac:dyDescent="0.25">
      <c r="B97" s="177" t="s">
        <v>89</v>
      </c>
      <c r="C97" s="177"/>
      <c r="D97" s="177"/>
      <c r="E97" s="177"/>
      <c r="F97" s="177"/>
      <c r="G97" s="177"/>
      <c r="H97" s="177"/>
      <c r="I97" s="177"/>
      <c r="J97" s="177"/>
      <c r="AZ97" s="176" t="str">
        <f>B97</f>
        <v>Popis objektu: D.1.1. - Objekty pozemních komunikací a propustků</v>
      </c>
    </row>
    <row r="98" spans="1:52" x14ac:dyDescent="0.25">
      <c r="A98" t="s">
        <v>88</v>
      </c>
      <c r="B98" t="s">
        <v>104</v>
      </c>
    </row>
    <row r="99" spans="1:52" x14ac:dyDescent="0.25">
      <c r="B99" s="177" t="s">
        <v>89</v>
      </c>
      <c r="C99" s="177"/>
      <c r="D99" s="177"/>
      <c r="E99" s="177"/>
      <c r="F99" s="177"/>
      <c r="G99" s="177"/>
      <c r="H99" s="177"/>
      <c r="I99" s="177"/>
      <c r="J99" s="177"/>
      <c r="AZ99" s="176" t="str">
        <f>B99</f>
        <v>Popis objektu: D.1.1. - Objekty pozemních komunikací a propustků</v>
      </c>
    </row>
    <row r="100" spans="1:52" x14ac:dyDescent="0.25">
      <c r="A100" t="s">
        <v>88</v>
      </c>
      <c r="B100" t="s">
        <v>105</v>
      </c>
    </row>
    <row r="101" spans="1:52" x14ac:dyDescent="0.25">
      <c r="B101" s="177" t="s">
        <v>89</v>
      </c>
      <c r="C101" s="177"/>
      <c r="D101" s="177"/>
      <c r="E101" s="177"/>
      <c r="F101" s="177"/>
      <c r="G101" s="177"/>
      <c r="H101" s="177"/>
      <c r="I101" s="177"/>
      <c r="J101" s="177"/>
      <c r="AZ101" s="176" t="str">
        <f>B101</f>
        <v>Popis objektu: D.1.1. - Objekty pozemních komunikací a propustků</v>
      </c>
    </row>
    <row r="102" spans="1:52" x14ac:dyDescent="0.25">
      <c r="A102" t="s">
        <v>88</v>
      </c>
      <c r="B102" t="s">
        <v>106</v>
      </c>
    </row>
    <row r="103" spans="1:52" x14ac:dyDescent="0.25">
      <c r="B103" s="177" t="s">
        <v>89</v>
      </c>
      <c r="C103" s="177"/>
      <c r="D103" s="177"/>
      <c r="E103" s="177"/>
      <c r="F103" s="177"/>
      <c r="G103" s="177"/>
      <c r="H103" s="177"/>
      <c r="I103" s="177"/>
      <c r="J103" s="177"/>
      <c r="AZ103" s="176" t="str">
        <f>B103</f>
        <v>Popis objektu: D.1.1. - Objekty pozemních komunikací a propustků</v>
      </c>
    </row>
    <row r="104" spans="1:52" x14ac:dyDescent="0.25">
      <c r="A104" t="s">
        <v>88</v>
      </c>
      <c r="B104" t="s">
        <v>107</v>
      </c>
    </row>
    <row r="105" spans="1:52" x14ac:dyDescent="0.25">
      <c r="B105" s="177" t="s">
        <v>89</v>
      </c>
      <c r="C105" s="177"/>
      <c r="D105" s="177"/>
      <c r="E105" s="177"/>
      <c r="F105" s="177"/>
      <c r="G105" s="177"/>
      <c r="H105" s="177"/>
      <c r="I105" s="177"/>
      <c r="J105" s="177"/>
      <c r="AZ105" s="176" t="str">
        <f>B105</f>
        <v>Popis objektu: D.1.1. - Objekty pozemních komunikací a propustků</v>
      </c>
    </row>
    <row r="108" spans="1:52" ht="15.6" x14ac:dyDescent="0.3">
      <c r="B108" s="178" t="s">
        <v>108</v>
      </c>
    </row>
    <row r="110" spans="1:52" ht="25.5" customHeight="1" x14ac:dyDescent="0.25">
      <c r="A110" s="180"/>
      <c r="B110" s="183" t="s">
        <v>18</v>
      </c>
      <c r="C110" s="183" t="s">
        <v>6</v>
      </c>
      <c r="D110" s="184"/>
      <c r="E110" s="184"/>
      <c r="F110" s="185" t="s">
        <v>109</v>
      </c>
      <c r="G110" s="185"/>
      <c r="H110" s="185"/>
      <c r="I110" s="185" t="s">
        <v>31</v>
      </c>
      <c r="J110" s="185" t="s">
        <v>0</v>
      </c>
    </row>
    <row r="111" spans="1:52" ht="36.75" customHeight="1" x14ac:dyDescent="0.25">
      <c r="A111" s="181"/>
      <c r="B111" s="186" t="s">
        <v>110</v>
      </c>
      <c r="C111" s="187" t="s">
        <v>111</v>
      </c>
      <c r="D111" s="188"/>
      <c r="E111" s="188"/>
      <c r="F111" s="195" t="s">
        <v>26</v>
      </c>
      <c r="G111" s="196"/>
      <c r="H111" s="196"/>
      <c r="I111" s="196">
        <f>'D.1.1. 01 Pol'!G8+'D.1.1. 02 Pol'!G8+'D.1.1. 03 Pol'!G8+'D.1.1. 04 Pol'!G8+'D.1.3. 01 Pol'!G8+'D.1.9. 02 Pol'!G8+'D.1.9. 03 Pol'!G8+'D.1.9. 05 Pol'!G8+'D.1.9. 06 Pol'!G8+'D.1.9. 09 Pol'!G8+'D.1.9. 10 Pol'!G8</f>
        <v>0</v>
      </c>
      <c r="J111" s="192" t="str">
        <f>IF(I130=0,"",I111/I130*100)</f>
        <v/>
      </c>
    </row>
    <row r="112" spans="1:52" ht="36.75" customHeight="1" x14ac:dyDescent="0.25">
      <c r="A112" s="181"/>
      <c r="B112" s="186" t="s">
        <v>112</v>
      </c>
      <c r="C112" s="187" t="s">
        <v>113</v>
      </c>
      <c r="D112" s="188"/>
      <c r="E112" s="188"/>
      <c r="F112" s="195" t="s">
        <v>26</v>
      </c>
      <c r="G112" s="196"/>
      <c r="H112" s="196"/>
      <c r="I112" s="196">
        <f>'D.1.1. 01 Pol'!G25+'D.1.1. 02 Pol'!G23+'D.1.1. 03 Pol'!G19+'D.1.1. 04 Pol'!G13+'D.1.9. 06 Pol'!G16+'D.1.9. 09 Pol'!G25+'D.1.9. 10 Pol'!G38+'D.1.9. 11 Pol'!G8</f>
        <v>0</v>
      </c>
      <c r="J112" s="192" t="str">
        <f>IF(I130=0,"",I112/I130*100)</f>
        <v/>
      </c>
    </row>
    <row r="113" spans="1:10" ht="36.75" customHeight="1" x14ac:dyDescent="0.25">
      <c r="A113" s="181"/>
      <c r="B113" s="186" t="s">
        <v>114</v>
      </c>
      <c r="C113" s="187" t="s">
        <v>115</v>
      </c>
      <c r="D113" s="188"/>
      <c r="E113" s="188"/>
      <c r="F113" s="195" t="s">
        <v>26</v>
      </c>
      <c r="G113" s="196"/>
      <c r="H113" s="196"/>
      <c r="I113" s="196">
        <f>'D.1.9. 06 Pol'!G19+'D.1.9. 12 Pol'!G8</f>
        <v>0</v>
      </c>
      <c r="J113" s="192" t="str">
        <f>IF(I130=0,"",I113/I130*100)</f>
        <v/>
      </c>
    </row>
    <row r="114" spans="1:10" ht="36.75" customHeight="1" x14ac:dyDescent="0.25">
      <c r="A114" s="181"/>
      <c r="B114" s="186" t="s">
        <v>116</v>
      </c>
      <c r="C114" s="187" t="s">
        <v>117</v>
      </c>
      <c r="D114" s="188"/>
      <c r="E114" s="188"/>
      <c r="F114" s="195" t="s">
        <v>26</v>
      </c>
      <c r="G114" s="196"/>
      <c r="H114" s="196"/>
      <c r="I114" s="196">
        <f>'D.1.3. 01 Pol'!G30</f>
        <v>0</v>
      </c>
      <c r="J114" s="192" t="str">
        <f>IF(I130=0,"",I114/I130*100)</f>
        <v/>
      </c>
    </row>
    <row r="115" spans="1:10" ht="36.75" customHeight="1" x14ac:dyDescent="0.25">
      <c r="A115" s="181"/>
      <c r="B115" s="186" t="s">
        <v>118</v>
      </c>
      <c r="C115" s="187" t="s">
        <v>119</v>
      </c>
      <c r="D115" s="188"/>
      <c r="E115" s="188"/>
      <c r="F115" s="195" t="s">
        <v>26</v>
      </c>
      <c r="G115" s="196"/>
      <c r="H115" s="196"/>
      <c r="I115" s="196">
        <f>'D.1.1. 01 Pol'!G28+'D.1.1. 02 Pol'!G25+'D.1.1. 03 Pol'!G21+'D.1.1. 04 Pol'!G16+'D.1.3. 01 Pol'!G32+'D.1.9. 09 Pol'!G27</f>
        <v>0</v>
      </c>
      <c r="J115" s="192" t="str">
        <f>IF(I130=0,"",I115/I130*100)</f>
        <v/>
      </c>
    </row>
    <row r="116" spans="1:10" ht="36.75" customHeight="1" x14ac:dyDescent="0.25">
      <c r="A116" s="181"/>
      <c r="B116" s="186" t="s">
        <v>120</v>
      </c>
      <c r="C116" s="187" t="s">
        <v>121</v>
      </c>
      <c r="D116" s="188"/>
      <c r="E116" s="188"/>
      <c r="F116" s="195" t="s">
        <v>26</v>
      </c>
      <c r="G116" s="196"/>
      <c r="H116" s="196"/>
      <c r="I116" s="196">
        <f>'D.1.3. 01 Pol'!G37+'D.1.3. 02 Pol'!G8</f>
        <v>0</v>
      </c>
      <c r="J116" s="192" t="str">
        <f>IF(I130=0,"",I116/I130*100)</f>
        <v/>
      </c>
    </row>
    <row r="117" spans="1:10" ht="36.75" customHeight="1" x14ac:dyDescent="0.25">
      <c r="A117" s="181"/>
      <c r="B117" s="186" t="s">
        <v>122</v>
      </c>
      <c r="C117" s="187" t="s">
        <v>123</v>
      </c>
      <c r="D117" s="188"/>
      <c r="E117" s="188"/>
      <c r="F117" s="195" t="s">
        <v>26</v>
      </c>
      <c r="G117" s="196"/>
      <c r="H117" s="196"/>
      <c r="I117" s="196">
        <f>'D.1.1. 01 Pol'!G44+'D.1.1. 02 Pol'!G34+'D.1.9. 09 Pol'!G34</f>
        <v>0</v>
      </c>
      <c r="J117" s="192" t="str">
        <f>IF(I130=0,"",I117/I130*100)</f>
        <v/>
      </c>
    </row>
    <row r="118" spans="1:10" ht="36.75" customHeight="1" x14ac:dyDescent="0.25">
      <c r="A118" s="181"/>
      <c r="B118" s="186" t="s">
        <v>124</v>
      </c>
      <c r="C118" s="187" t="s">
        <v>125</v>
      </c>
      <c r="D118" s="188"/>
      <c r="E118" s="188"/>
      <c r="F118" s="195" t="s">
        <v>26</v>
      </c>
      <c r="G118" s="196"/>
      <c r="H118" s="196"/>
      <c r="I118" s="196">
        <f>'D.1.9. 08 Pol'!G8</f>
        <v>0</v>
      </c>
      <c r="J118" s="192" t="str">
        <f>IF(I130=0,"",I118/I130*100)</f>
        <v/>
      </c>
    </row>
    <row r="119" spans="1:10" ht="36.75" customHeight="1" x14ac:dyDescent="0.25">
      <c r="A119" s="181"/>
      <c r="B119" s="186" t="s">
        <v>126</v>
      </c>
      <c r="C119" s="187" t="s">
        <v>127</v>
      </c>
      <c r="D119" s="188"/>
      <c r="E119" s="188"/>
      <c r="F119" s="195" t="s">
        <v>26</v>
      </c>
      <c r="G119" s="196"/>
      <c r="H119" s="196"/>
      <c r="I119" s="196">
        <f>'D.1.9. 02 Pol'!G24+'D.1.9. 03 Pol'!G19</f>
        <v>0</v>
      </c>
      <c r="J119" s="192" t="str">
        <f>IF(I130=0,"",I119/I130*100)</f>
        <v/>
      </c>
    </row>
    <row r="120" spans="1:10" ht="36.75" customHeight="1" x14ac:dyDescent="0.25">
      <c r="A120" s="181"/>
      <c r="B120" s="186" t="s">
        <v>128</v>
      </c>
      <c r="C120" s="187" t="s">
        <v>129</v>
      </c>
      <c r="D120" s="188"/>
      <c r="E120" s="188"/>
      <c r="F120" s="195" t="s">
        <v>26</v>
      </c>
      <c r="G120" s="196"/>
      <c r="H120" s="196"/>
      <c r="I120" s="196">
        <f>'D.1.1. 01 Pol'!G47+'D.1.1. 02 Pol'!G45+'D.1.1. 03 Pol'!G29+'D.1.9. 03 Pol'!G22+'D.1.9. 09 Pol'!G40+'D.1.9. 12 Pol'!G12</f>
        <v>0</v>
      </c>
      <c r="J120" s="192" t="str">
        <f>IF(I130=0,"",I120/I130*100)</f>
        <v/>
      </c>
    </row>
    <row r="121" spans="1:10" ht="36.75" customHeight="1" x14ac:dyDescent="0.25">
      <c r="A121" s="181"/>
      <c r="B121" s="186" t="s">
        <v>130</v>
      </c>
      <c r="C121" s="187" t="s">
        <v>131</v>
      </c>
      <c r="D121" s="188"/>
      <c r="E121" s="188"/>
      <c r="F121" s="195" t="s">
        <v>27</v>
      </c>
      <c r="G121" s="196"/>
      <c r="H121" s="196"/>
      <c r="I121" s="196">
        <f>'D.1.1. 04 Pol'!G18+'D.1.9. 02 Pol'!G20+'D.1.9. 10 Pol'!G54+'D.1.9. 11 Pol'!G12</f>
        <v>0</v>
      </c>
      <c r="J121" s="192" t="str">
        <f>IF(I130=0,"",I121/I130*100)</f>
        <v/>
      </c>
    </row>
    <row r="122" spans="1:10" ht="36.75" customHeight="1" x14ac:dyDescent="0.25">
      <c r="A122" s="181"/>
      <c r="B122" s="186" t="s">
        <v>132</v>
      </c>
      <c r="C122" s="187" t="s">
        <v>133</v>
      </c>
      <c r="D122" s="188"/>
      <c r="E122" s="188"/>
      <c r="F122" s="195" t="s">
        <v>28</v>
      </c>
      <c r="G122" s="196"/>
      <c r="H122" s="196"/>
      <c r="I122" s="196">
        <f>'D.1.9. 04 Pol'!G8+'D.1.9. 10 Pol'!G64+'D.1.9. 11 Pol'!G14</f>
        <v>0</v>
      </c>
      <c r="J122" s="192" t="str">
        <f>IF(I130=0,"",I122/I130*100)</f>
        <v/>
      </c>
    </row>
    <row r="123" spans="1:10" ht="36.75" customHeight="1" x14ac:dyDescent="0.25">
      <c r="A123" s="181"/>
      <c r="B123" s="186" t="s">
        <v>134</v>
      </c>
      <c r="C123" s="187" t="s">
        <v>135</v>
      </c>
      <c r="D123" s="188"/>
      <c r="E123" s="188"/>
      <c r="F123" s="195" t="s">
        <v>28</v>
      </c>
      <c r="G123" s="196"/>
      <c r="H123" s="196"/>
      <c r="I123" s="196">
        <f>'D.1.9. 11 Pol'!G18</f>
        <v>0</v>
      </c>
      <c r="J123" s="192" t="str">
        <f>IF(I130=0,"",I123/I130*100)</f>
        <v/>
      </c>
    </row>
    <row r="124" spans="1:10" ht="36.75" customHeight="1" x14ac:dyDescent="0.25">
      <c r="A124" s="181"/>
      <c r="B124" s="186" t="s">
        <v>136</v>
      </c>
      <c r="C124" s="187" t="s">
        <v>137</v>
      </c>
      <c r="D124" s="188"/>
      <c r="E124" s="188"/>
      <c r="F124" s="195" t="s">
        <v>28</v>
      </c>
      <c r="G124" s="196"/>
      <c r="H124" s="196"/>
      <c r="I124" s="196">
        <f>'D.1.9. 10 Pol'!G62</f>
        <v>0</v>
      </c>
      <c r="J124" s="192" t="str">
        <f>IF(I130=0,"",I124/I130*100)</f>
        <v/>
      </c>
    </row>
    <row r="125" spans="1:10" ht="36.75" customHeight="1" x14ac:dyDescent="0.25">
      <c r="A125" s="181"/>
      <c r="B125" s="186" t="s">
        <v>138</v>
      </c>
      <c r="C125" s="187" t="s">
        <v>139</v>
      </c>
      <c r="D125" s="188"/>
      <c r="E125" s="188"/>
      <c r="F125" s="195" t="s">
        <v>28</v>
      </c>
      <c r="G125" s="196"/>
      <c r="H125" s="196"/>
      <c r="I125" s="196">
        <f>'D.1.9. 04 Pol'!G19</f>
        <v>0</v>
      </c>
      <c r="J125" s="192" t="str">
        <f>IF(I130=0,"",I125/I130*100)</f>
        <v/>
      </c>
    </row>
    <row r="126" spans="1:10" ht="36.75" customHeight="1" x14ac:dyDescent="0.25">
      <c r="A126" s="181"/>
      <c r="B126" s="186" t="s">
        <v>140</v>
      </c>
      <c r="C126" s="187" t="s">
        <v>141</v>
      </c>
      <c r="D126" s="188"/>
      <c r="E126" s="188"/>
      <c r="F126" s="195" t="s">
        <v>28</v>
      </c>
      <c r="G126" s="196"/>
      <c r="H126" s="196"/>
      <c r="I126" s="196">
        <f>'D.1.9. 04 Pol'!G25+'D.1.9. 11 Pol'!G16</f>
        <v>0</v>
      </c>
      <c r="J126" s="192" t="str">
        <f>IF(I130=0,"",I126/I130*100)</f>
        <v/>
      </c>
    </row>
    <row r="127" spans="1:10" ht="36.75" customHeight="1" x14ac:dyDescent="0.25">
      <c r="A127" s="181"/>
      <c r="B127" s="186" t="s">
        <v>142</v>
      </c>
      <c r="C127" s="187" t="s">
        <v>143</v>
      </c>
      <c r="D127" s="188"/>
      <c r="E127" s="188"/>
      <c r="F127" s="195" t="s">
        <v>144</v>
      </c>
      <c r="G127" s="196"/>
      <c r="H127" s="196"/>
      <c r="I127" s="196">
        <f>'D.1.9. 02 Pol'!G28+'D.1.9. 03 Pol'!G24+'D.1.9. 12 Pol'!G14</f>
        <v>0</v>
      </c>
      <c r="J127" s="192" t="str">
        <f>IF(I130=0,"",I127/I130*100)</f>
        <v/>
      </c>
    </row>
    <row r="128" spans="1:10" ht="36.75" customHeight="1" x14ac:dyDescent="0.25">
      <c r="A128" s="181"/>
      <c r="B128" s="186" t="s">
        <v>145</v>
      </c>
      <c r="C128" s="187" t="s">
        <v>29</v>
      </c>
      <c r="D128" s="188"/>
      <c r="E128" s="188"/>
      <c r="F128" s="195" t="s">
        <v>145</v>
      </c>
      <c r="G128" s="196"/>
      <c r="H128" s="196"/>
      <c r="I128" s="196">
        <f>'00 01 Pol'!G15+'00 01 Pol'!G25</f>
        <v>0</v>
      </c>
      <c r="J128" s="192" t="str">
        <f>IF(I130=0,"",I128/I130*100)</f>
        <v/>
      </c>
    </row>
    <row r="129" spans="1:10" ht="36.75" customHeight="1" x14ac:dyDescent="0.25">
      <c r="A129" s="181"/>
      <c r="B129" s="186" t="s">
        <v>146</v>
      </c>
      <c r="C129" s="187" t="s">
        <v>30</v>
      </c>
      <c r="D129" s="188"/>
      <c r="E129" s="188"/>
      <c r="F129" s="195" t="s">
        <v>146</v>
      </c>
      <c r="G129" s="196"/>
      <c r="H129" s="196"/>
      <c r="I129" s="196">
        <f>'00 01 Pol'!G8+'00 01 Pol'!G21</f>
        <v>0</v>
      </c>
      <c r="J129" s="192" t="str">
        <f>IF(I130=0,"",I129/I130*100)</f>
        <v/>
      </c>
    </row>
    <row r="130" spans="1:10" ht="25.5" customHeight="1" x14ac:dyDescent="0.25">
      <c r="A130" s="182"/>
      <c r="B130" s="189" t="s">
        <v>1</v>
      </c>
      <c r="C130" s="190"/>
      <c r="D130" s="191"/>
      <c r="E130" s="191"/>
      <c r="F130" s="197"/>
      <c r="G130" s="198"/>
      <c r="H130" s="198"/>
      <c r="I130" s="198">
        <f>SUM(I111:I129)</f>
        <v>0</v>
      </c>
      <c r="J130" s="193">
        <f>SUM(J111:J129)</f>
        <v>0</v>
      </c>
    </row>
    <row r="131" spans="1:10" x14ac:dyDescent="0.25">
      <c r="F131" s="133"/>
      <c r="G131" s="133"/>
      <c r="H131" s="133"/>
      <c r="I131" s="133"/>
      <c r="J131" s="194"/>
    </row>
    <row r="132" spans="1:10" x14ac:dyDescent="0.25">
      <c r="F132" s="133"/>
      <c r="G132" s="133"/>
      <c r="H132" s="133"/>
      <c r="I132" s="133"/>
      <c r="J132" s="194"/>
    </row>
    <row r="133" spans="1:10" x14ac:dyDescent="0.25">
      <c r="F133" s="133"/>
      <c r="G133" s="133"/>
      <c r="H133" s="133"/>
      <c r="I133" s="133"/>
      <c r="J133" s="194"/>
    </row>
  </sheetData>
  <sheetProtection algorithmName="SHA-512" hashValue="6gEEU36lXUUWJrMvkA9+pAVNKfRPBVTgDje/je7grcj8DbbqFdkI8wrGwYoWzST+EDIdXnLqR2kg/CnmV82WXA==" saltValue="wxycCWDHMwbdQCU912Loj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C127:E127"/>
    <mergeCell ref="C128:E128"/>
    <mergeCell ref="C129:E129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B99:J99"/>
    <mergeCell ref="B101:J101"/>
    <mergeCell ref="B103:J103"/>
    <mergeCell ref="B105:J105"/>
    <mergeCell ref="C111:E111"/>
    <mergeCell ref="B89:J89"/>
    <mergeCell ref="B91:J91"/>
    <mergeCell ref="B93:J93"/>
    <mergeCell ref="B95:J95"/>
    <mergeCell ref="B97:J97"/>
    <mergeCell ref="B79:J79"/>
    <mergeCell ref="B81:J81"/>
    <mergeCell ref="B83:J83"/>
    <mergeCell ref="B85:J85"/>
    <mergeCell ref="B87:J87"/>
    <mergeCell ref="B68:J68"/>
    <mergeCell ref="B71:J71"/>
    <mergeCell ref="B73:J73"/>
    <mergeCell ref="B75:J75"/>
    <mergeCell ref="B77:J77"/>
    <mergeCell ref="C59:E59"/>
    <mergeCell ref="C60:E60"/>
    <mergeCell ref="B61:E61"/>
    <mergeCell ref="B64:J64"/>
    <mergeCell ref="B66:J66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wpfe7rTm1chnNdWmNxLhr9L3XLkA5M7v67KXPqpP8Pnh5E2VT59TSR7J5gMk6T8XpgIMT816K8WIGzx3yiGD+w==" saltValue="oXpia51QOajwaSxZjUtGE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F186-C1D8-4E92-8ED2-077B639FEA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46</v>
      </c>
      <c r="C3" s="204" t="s">
        <v>47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48</v>
      </c>
      <c r="C4" s="207" t="s">
        <v>47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146</v>
      </c>
      <c r="C8" s="258" t="s">
        <v>30</v>
      </c>
      <c r="D8" s="241"/>
      <c r="E8" s="242"/>
      <c r="F8" s="243"/>
      <c r="G8" s="244">
        <f>SUMIF(AG9:AG14,"&lt;&gt;NOR",G9:G14)</f>
        <v>0</v>
      </c>
      <c r="H8" s="238"/>
      <c r="I8" s="238">
        <f>SUM(I9:I14)</f>
        <v>0</v>
      </c>
      <c r="J8" s="238"/>
      <c r="K8" s="238">
        <f>SUM(K9:K14)</f>
        <v>0</v>
      </c>
      <c r="L8" s="238"/>
      <c r="M8" s="238">
        <f>SUM(M9:M14)</f>
        <v>0</v>
      </c>
      <c r="N8" s="237"/>
      <c r="O8" s="237">
        <f>SUM(O9:O14)</f>
        <v>0</v>
      </c>
      <c r="P8" s="237"/>
      <c r="Q8" s="237">
        <f>SUM(Q9:Q14)</f>
        <v>0</v>
      </c>
      <c r="R8" s="238"/>
      <c r="S8" s="238"/>
      <c r="T8" s="238"/>
      <c r="U8" s="238"/>
      <c r="V8" s="238">
        <f>SUM(V9:V14)</f>
        <v>0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175</v>
      </c>
      <c r="C9" s="259" t="s">
        <v>176</v>
      </c>
      <c r="D9" s="254" t="s">
        <v>177</v>
      </c>
      <c r="E9" s="255">
        <v>1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178</v>
      </c>
      <c r="T9" s="235" t="s">
        <v>179</v>
      </c>
      <c r="U9" s="235">
        <v>0</v>
      </c>
      <c r="V9" s="235">
        <f>ROUND(E9*U9,2)</f>
        <v>0</v>
      </c>
      <c r="W9" s="235"/>
      <c r="X9" s="235" t="s">
        <v>180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182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183</v>
      </c>
      <c r="C10" s="259" t="s">
        <v>184</v>
      </c>
      <c r="D10" s="254" t="s">
        <v>177</v>
      </c>
      <c r="E10" s="255">
        <v>1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179</v>
      </c>
      <c r="U10" s="235">
        <v>0</v>
      </c>
      <c r="V10" s="235">
        <f>ROUND(E10*U10,2)</f>
        <v>0</v>
      </c>
      <c r="W10" s="235"/>
      <c r="X10" s="235" t="s">
        <v>180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182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185</v>
      </c>
      <c r="C11" s="259" t="s">
        <v>186</v>
      </c>
      <c r="D11" s="254" t="s">
        <v>177</v>
      </c>
      <c r="E11" s="255">
        <v>1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179</v>
      </c>
      <c r="U11" s="235">
        <v>0</v>
      </c>
      <c r="V11" s="235">
        <f>ROUND(E11*U11,2)</f>
        <v>0</v>
      </c>
      <c r="W11" s="235"/>
      <c r="X11" s="235" t="s">
        <v>180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182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4</v>
      </c>
      <c r="B12" s="253" t="s">
        <v>187</v>
      </c>
      <c r="C12" s="259" t="s">
        <v>188</v>
      </c>
      <c r="D12" s="254" t="s">
        <v>177</v>
      </c>
      <c r="E12" s="255">
        <v>1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189</v>
      </c>
      <c r="U12" s="235">
        <v>0</v>
      </c>
      <c r="V12" s="235">
        <f>ROUND(E12*U12,2)</f>
        <v>0</v>
      </c>
      <c r="W12" s="235"/>
      <c r="X12" s="235" t="s">
        <v>180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182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52">
        <v>5</v>
      </c>
      <c r="B13" s="253" t="s">
        <v>190</v>
      </c>
      <c r="C13" s="259" t="s">
        <v>191</v>
      </c>
      <c r="D13" s="254" t="s">
        <v>177</v>
      </c>
      <c r="E13" s="255">
        <v>1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179</v>
      </c>
      <c r="U13" s="235">
        <v>0</v>
      </c>
      <c r="V13" s="235">
        <f>ROUND(E13*U13,2)</f>
        <v>0</v>
      </c>
      <c r="W13" s="235"/>
      <c r="X13" s="235" t="s">
        <v>180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182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2">
        <v>6</v>
      </c>
      <c r="B14" s="253" t="s">
        <v>192</v>
      </c>
      <c r="C14" s="259" t="s">
        <v>193</v>
      </c>
      <c r="D14" s="254" t="s">
        <v>177</v>
      </c>
      <c r="E14" s="255">
        <v>1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179</v>
      </c>
      <c r="U14" s="235">
        <v>0</v>
      </c>
      <c r="V14" s="235">
        <f>ROUND(E14*U14,2)</f>
        <v>0</v>
      </c>
      <c r="W14" s="235"/>
      <c r="X14" s="235" t="s">
        <v>180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182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x14ac:dyDescent="0.25">
      <c r="A15" s="239" t="s">
        <v>173</v>
      </c>
      <c r="B15" s="240" t="s">
        <v>145</v>
      </c>
      <c r="C15" s="258" t="s">
        <v>29</v>
      </c>
      <c r="D15" s="241"/>
      <c r="E15" s="242"/>
      <c r="F15" s="243"/>
      <c r="G15" s="244">
        <f>SUMIF(AG16:AG20,"&lt;&gt;NOR",G16:G20)</f>
        <v>0</v>
      </c>
      <c r="H15" s="238"/>
      <c r="I15" s="238">
        <f>SUM(I16:I20)</f>
        <v>0</v>
      </c>
      <c r="J15" s="238"/>
      <c r="K15" s="238">
        <f>SUM(K16:K20)</f>
        <v>0</v>
      </c>
      <c r="L15" s="238"/>
      <c r="M15" s="238">
        <f>SUM(M16:M20)</f>
        <v>0</v>
      </c>
      <c r="N15" s="237"/>
      <c r="O15" s="237">
        <f>SUM(O16:O20)</f>
        <v>0</v>
      </c>
      <c r="P15" s="237"/>
      <c r="Q15" s="237">
        <f>SUM(Q16:Q20)</f>
        <v>0</v>
      </c>
      <c r="R15" s="238"/>
      <c r="S15" s="238"/>
      <c r="T15" s="238"/>
      <c r="U15" s="238"/>
      <c r="V15" s="238">
        <f>SUM(V16:V20)</f>
        <v>0</v>
      </c>
      <c r="W15" s="238"/>
      <c r="X15" s="238"/>
      <c r="Y15" s="238"/>
      <c r="AG15" t="s">
        <v>174</v>
      </c>
    </row>
    <row r="16" spans="1:60" outlineLevel="1" x14ac:dyDescent="0.25">
      <c r="A16" s="252">
        <v>7</v>
      </c>
      <c r="B16" s="253" t="s">
        <v>194</v>
      </c>
      <c r="C16" s="259" t="s">
        <v>195</v>
      </c>
      <c r="D16" s="254" t="s">
        <v>177</v>
      </c>
      <c r="E16" s="255">
        <v>1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/>
      <c r="S16" s="235" t="s">
        <v>178</v>
      </c>
      <c r="T16" s="235" t="s">
        <v>179</v>
      </c>
      <c r="U16" s="235">
        <v>0</v>
      </c>
      <c r="V16" s="235">
        <f>ROUND(E16*U16,2)</f>
        <v>0</v>
      </c>
      <c r="W16" s="235"/>
      <c r="X16" s="235" t="s">
        <v>180</v>
      </c>
      <c r="Y16" s="235" t="s">
        <v>181</v>
      </c>
      <c r="Z16" s="215"/>
      <c r="AA16" s="215"/>
      <c r="AB16" s="215"/>
      <c r="AC16" s="215"/>
      <c r="AD16" s="215"/>
      <c r="AE16" s="215"/>
      <c r="AF16" s="215"/>
      <c r="AG16" s="215" t="s">
        <v>182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52">
        <v>8</v>
      </c>
      <c r="B17" s="253" t="s">
        <v>196</v>
      </c>
      <c r="C17" s="259" t="s">
        <v>197</v>
      </c>
      <c r="D17" s="254" t="s">
        <v>177</v>
      </c>
      <c r="E17" s="255">
        <v>1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179</v>
      </c>
      <c r="U17" s="235">
        <v>0</v>
      </c>
      <c r="V17" s="235">
        <f>ROUND(E17*U17,2)</f>
        <v>0</v>
      </c>
      <c r="W17" s="235"/>
      <c r="X17" s="235" t="s">
        <v>180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182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2">
        <v>9</v>
      </c>
      <c r="B18" s="253" t="s">
        <v>198</v>
      </c>
      <c r="C18" s="259" t="s">
        <v>199</v>
      </c>
      <c r="D18" s="254" t="s">
        <v>177</v>
      </c>
      <c r="E18" s="255">
        <v>1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178</v>
      </c>
      <c r="T18" s="235" t="s">
        <v>179</v>
      </c>
      <c r="U18" s="235">
        <v>0</v>
      </c>
      <c r="V18" s="235">
        <f>ROUND(E18*U18,2)</f>
        <v>0</v>
      </c>
      <c r="W18" s="235"/>
      <c r="X18" s="235" t="s">
        <v>180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182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52">
        <v>10</v>
      </c>
      <c r="B19" s="253" t="s">
        <v>200</v>
      </c>
      <c r="C19" s="259" t="s">
        <v>201</v>
      </c>
      <c r="D19" s="254" t="s">
        <v>177</v>
      </c>
      <c r="E19" s="255">
        <v>1</v>
      </c>
      <c r="F19" s="256"/>
      <c r="G19" s="257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178</v>
      </c>
      <c r="T19" s="235" t="s">
        <v>179</v>
      </c>
      <c r="U19" s="235">
        <v>0</v>
      </c>
      <c r="V19" s="235">
        <f>ROUND(E19*U19,2)</f>
        <v>0</v>
      </c>
      <c r="W19" s="235"/>
      <c r="X19" s="235" t="s">
        <v>180</v>
      </c>
      <c r="Y19" s="235" t="s">
        <v>181</v>
      </c>
      <c r="Z19" s="215"/>
      <c r="AA19" s="215"/>
      <c r="AB19" s="215"/>
      <c r="AC19" s="215"/>
      <c r="AD19" s="215"/>
      <c r="AE19" s="215"/>
      <c r="AF19" s="215"/>
      <c r="AG19" s="215" t="s">
        <v>182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52">
        <v>11</v>
      </c>
      <c r="B20" s="253" t="s">
        <v>202</v>
      </c>
      <c r="C20" s="259" t="s">
        <v>203</v>
      </c>
      <c r="D20" s="254" t="s">
        <v>177</v>
      </c>
      <c r="E20" s="255">
        <v>1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179</v>
      </c>
      <c r="U20" s="235">
        <v>0</v>
      </c>
      <c r="V20" s="235">
        <f>ROUND(E20*U20,2)</f>
        <v>0</v>
      </c>
      <c r="W20" s="235"/>
      <c r="X20" s="235" t="s">
        <v>180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182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5">
      <c r="A21" s="239" t="s">
        <v>173</v>
      </c>
      <c r="B21" s="240" t="s">
        <v>146</v>
      </c>
      <c r="C21" s="258" t="s">
        <v>30</v>
      </c>
      <c r="D21" s="241"/>
      <c r="E21" s="242"/>
      <c r="F21" s="243"/>
      <c r="G21" s="244">
        <f>SUMIF(AG22:AG24,"&lt;&gt;NOR",G22:G24)</f>
        <v>0</v>
      </c>
      <c r="H21" s="238"/>
      <c r="I21" s="238">
        <f>SUM(I22:I24)</f>
        <v>0</v>
      </c>
      <c r="J21" s="238"/>
      <c r="K21" s="238">
        <f>SUM(K22:K24)</f>
        <v>0</v>
      </c>
      <c r="L21" s="238"/>
      <c r="M21" s="238">
        <f>SUM(M22:M24)</f>
        <v>0</v>
      </c>
      <c r="N21" s="237"/>
      <c r="O21" s="237">
        <f>SUM(O22:O24)</f>
        <v>0</v>
      </c>
      <c r="P21" s="237"/>
      <c r="Q21" s="237">
        <f>SUM(Q22:Q24)</f>
        <v>0</v>
      </c>
      <c r="R21" s="238"/>
      <c r="S21" s="238"/>
      <c r="T21" s="238"/>
      <c r="U21" s="238"/>
      <c r="V21" s="238">
        <f>SUM(V22:V24)</f>
        <v>0</v>
      </c>
      <c r="W21" s="238"/>
      <c r="X21" s="238"/>
      <c r="Y21" s="238"/>
      <c r="AG21" t="s">
        <v>174</v>
      </c>
    </row>
    <row r="22" spans="1:60" outlineLevel="1" x14ac:dyDescent="0.25">
      <c r="A22" s="252">
        <v>12</v>
      </c>
      <c r="B22" s="253" t="s">
        <v>204</v>
      </c>
      <c r="C22" s="259" t="s">
        <v>205</v>
      </c>
      <c r="D22" s="254" t="s">
        <v>177</v>
      </c>
      <c r="E22" s="255">
        <v>1</v>
      </c>
      <c r="F22" s="256"/>
      <c r="G22" s="257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5"/>
      <c r="S22" s="235" t="s">
        <v>178</v>
      </c>
      <c r="T22" s="235" t="s">
        <v>179</v>
      </c>
      <c r="U22" s="235">
        <v>0</v>
      </c>
      <c r="V22" s="235">
        <f>ROUND(E22*U22,2)</f>
        <v>0</v>
      </c>
      <c r="W22" s="235"/>
      <c r="X22" s="235" t="s">
        <v>180</v>
      </c>
      <c r="Y22" s="235" t="s">
        <v>181</v>
      </c>
      <c r="Z22" s="215"/>
      <c r="AA22" s="215"/>
      <c r="AB22" s="215"/>
      <c r="AC22" s="215"/>
      <c r="AD22" s="215"/>
      <c r="AE22" s="215"/>
      <c r="AF22" s="215"/>
      <c r="AG22" s="215" t="s">
        <v>182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52">
        <v>13</v>
      </c>
      <c r="B23" s="253" t="s">
        <v>206</v>
      </c>
      <c r="C23" s="259" t="s">
        <v>207</v>
      </c>
      <c r="D23" s="254" t="s">
        <v>177</v>
      </c>
      <c r="E23" s="255">
        <v>1</v>
      </c>
      <c r="F23" s="256"/>
      <c r="G23" s="257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/>
      <c r="S23" s="235" t="s">
        <v>178</v>
      </c>
      <c r="T23" s="235" t="s">
        <v>179</v>
      </c>
      <c r="U23" s="235">
        <v>0</v>
      </c>
      <c r="V23" s="235">
        <f>ROUND(E23*U23,2)</f>
        <v>0</v>
      </c>
      <c r="W23" s="235"/>
      <c r="X23" s="235" t="s">
        <v>180</v>
      </c>
      <c r="Y23" s="235" t="s">
        <v>181</v>
      </c>
      <c r="Z23" s="215"/>
      <c r="AA23" s="215"/>
      <c r="AB23" s="215"/>
      <c r="AC23" s="215"/>
      <c r="AD23" s="215"/>
      <c r="AE23" s="215"/>
      <c r="AF23" s="215"/>
      <c r="AG23" s="215" t="s">
        <v>182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52">
        <v>14</v>
      </c>
      <c r="B24" s="253" t="s">
        <v>208</v>
      </c>
      <c r="C24" s="259" t="s">
        <v>209</v>
      </c>
      <c r="D24" s="254" t="s">
        <v>177</v>
      </c>
      <c r="E24" s="255">
        <v>1</v>
      </c>
      <c r="F24" s="256"/>
      <c r="G24" s="257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5"/>
      <c r="S24" s="235" t="s">
        <v>178</v>
      </c>
      <c r="T24" s="235" t="s">
        <v>179</v>
      </c>
      <c r="U24" s="235">
        <v>0</v>
      </c>
      <c r="V24" s="235">
        <f>ROUND(E24*U24,2)</f>
        <v>0</v>
      </c>
      <c r="W24" s="235"/>
      <c r="X24" s="235" t="s">
        <v>180</v>
      </c>
      <c r="Y24" s="235" t="s">
        <v>181</v>
      </c>
      <c r="Z24" s="215"/>
      <c r="AA24" s="215"/>
      <c r="AB24" s="215"/>
      <c r="AC24" s="215"/>
      <c r="AD24" s="215"/>
      <c r="AE24" s="215"/>
      <c r="AF24" s="215"/>
      <c r="AG24" s="215" t="s">
        <v>182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5">
      <c r="A25" s="239" t="s">
        <v>173</v>
      </c>
      <c r="B25" s="240" t="s">
        <v>145</v>
      </c>
      <c r="C25" s="258" t="s">
        <v>29</v>
      </c>
      <c r="D25" s="241"/>
      <c r="E25" s="242"/>
      <c r="F25" s="243"/>
      <c r="G25" s="244">
        <f>SUMIF(AG26:AG29,"&lt;&gt;NOR",G26:G29)</f>
        <v>0</v>
      </c>
      <c r="H25" s="238"/>
      <c r="I25" s="238">
        <f>SUM(I26:I29)</f>
        <v>0</v>
      </c>
      <c r="J25" s="238"/>
      <c r="K25" s="238">
        <f>SUM(K26:K29)</f>
        <v>0</v>
      </c>
      <c r="L25" s="238"/>
      <c r="M25" s="238">
        <f>SUM(M26:M29)</f>
        <v>0</v>
      </c>
      <c r="N25" s="237"/>
      <c r="O25" s="237">
        <f>SUM(O26:O29)</f>
        <v>0</v>
      </c>
      <c r="P25" s="237"/>
      <c r="Q25" s="237">
        <f>SUM(Q26:Q29)</f>
        <v>0</v>
      </c>
      <c r="R25" s="238"/>
      <c r="S25" s="238"/>
      <c r="T25" s="238"/>
      <c r="U25" s="238"/>
      <c r="V25" s="238">
        <f>SUM(V26:V29)</f>
        <v>0</v>
      </c>
      <c r="W25" s="238"/>
      <c r="X25" s="238"/>
      <c r="Y25" s="238"/>
      <c r="AG25" t="s">
        <v>174</v>
      </c>
    </row>
    <row r="26" spans="1:60" outlineLevel="1" x14ac:dyDescent="0.25">
      <c r="A26" s="252">
        <v>15</v>
      </c>
      <c r="B26" s="253" t="s">
        <v>210</v>
      </c>
      <c r="C26" s="259" t="s">
        <v>211</v>
      </c>
      <c r="D26" s="254" t="s">
        <v>177</v>
      </c>
      <c r="E26" s="255">
        <v>1</v>
      </c>
      <c r="F26" s="256"/>
      <c r="G26" s="257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178</v>
      </c>
      <c r="T26" s="235" t="s">
        <v>179</v>
      </c>
      <c r="U26" s="235">
        <v>0</v>
      </c>
      <c r="V26" s="235">
        <f>ROUND(E26*U26,2)</f>
        <v>0</v>
      </c>
      <c r="W26" s="235"/>
      <c r="X26" s="235" t="s">
        <v>180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182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52">
        <v>16</v>
      </c>
      <c r="B27" s="253" t="s">
        <v>212</v>
      </c>
      <c r="C27" s="259" t="s">
        <v>213</v>
      </c>
      <c r="D27" s="254" t="s">
        <v>177</v>
      </c>
      <c r="E27" s="255">
        <v>1</v>
      </c>
      <c r="F27" s="256"/>
      <c r="G27" s="257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5"/>
      <c r="S27" s="235" t="s">
        <v>178</v>
      </c>
      <c r="T27" s="235" t="s">
        <v>179</v>
      </c>
      <c r="U27" s="235">
        <v>0</v>
      </c>
      <c r="V27" s="235">
        <f>ROUND(E27*U27,2)</f>
        <v>0</v>
      </c>
      <c r="W27" s="235"/>
      <c r="X27" s="235" t="s">
        <v>180</v>
      </c>
      <c r="Y27" s="235" t="s">
        <v>181</v>
      </c>
      <c r="Z27" s="215"/>
      <c r="AA27" s="215"/>
      <c r="AB27" s="215"/>
      <c r="AC27" s="215"/>
      <c r="AD27" s="215"/>
      <c r="AE27" s="215"/>
      <c r="AF27" s="215"/>
      <c r="AG27" s="215" t="s">
        <v>182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52">
        <v>17</v>
      </c>
      <c r="B28" s="253" t="s">
        <v>214</v>
      </c>
      <c r="C28" s="259" t="s">
        <v>215</v>
      </c>
      <c r="D28" s="254" t="s">
        <v>177</v>
      </c>
      <c r="E28" s="255">
        <v>1</v>
      </c>
      <c r="F28" s="256"/>
      <c r="G28" s="257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5"/>
      <c r="S28" s="235" t="s">
        <v>178</v>
      </c>
      <c r="T28" s="235" t="s">
        <v>179</v>
      </c>
      <c r="U28" s="235">
        <v>0</v>
      </c>
      <c r="V28" s="235">
        <f>ROUND(E28*U28,2)</f>
        <v>0</v>
      </c>
      <c r="W28" s="235"/>
      <c r="X28" s="235" t="s">
        <v>180</v>
      </c>
      <c r="Y28" s="235" t="s">
        <v>181</v>
      </c>
      <c r="Z28" s="215"/>
      <c r="AA28" s="215"/>
      <c r="AB28" s="215"/>
      <c r="AC28" s="215"/>
      <c r="AD28" s="215"/>
      <c r="AE28" s="215"/>
      <c r="AF28" s="215"/>
      <c r="AG28" s="215" t="s">
        <v>182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46">
        <v>18</v>
      </c>
      <c r="B29" s="247" t="s">
        <v>216</v>
      </c>
      <c r="C29" s="260" t="s">
        <v>217</v>
      </c>
      <c r="D29" s="248" t="s">
        <v>177</v>
      </c>
      <c r="E29" s="249">
        <v>1</v>
      </c>
      <c r="F29" s="250"/>
      <c r="G29" s="251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21</v>
      </c>
      <c r="M29" s="235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5"/>
      <c r="S29" s="235" t="s">
        <v>178</v>
      </c>
      <c r="T29" s="235" t="s">
        <v>179</v>
      </c>
      <c r="U29" s="235">
        <v>0</v>
      </c>
      <c r="V29" s="235">
        <f>ROUND(E29*U29,2)</f>
        <v>0</v>
      </c>
      <c r="W29" s="235"/>
      <c r="X29" s="235" t="s">
        <v>180</v>
      </c>
      <c r="Y29" s="235" t="s">
        <v>181</v>
      </c>
      <c r="Z29" s="215"/>
      <c r="AA29" s="215"/>
      <c r="AB29" s="215"/>
      <c r="AC29" s="215"/>
      <c r="AD29" s="215"/>
      <c r="AE29" s="215"/>
      <c r="AF29" s="215"/>
      <c r="AG29" s="215" t="s">
        <v>182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x14ac:dyDescent="0.25">
      <c r="A30" s="3"/>
      <c r="B30" s="4"/>
      <c r="C30" s="26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12</v>
      </c>
      <c r="AF30">
        <v>21</v>
      </c>
      <c r="AG30" t="s">
        <v>159</v>
      </c>
    </row>
    <row r="31" spans="1:60" x14ac:dyDescent="0.25">
      <c r="A31" s="218"/>
      <c r="B31" s="219" t="s">
        <v>31</v>
      </c>
      <c r="C31" s="262"/>
      <c r="D31" s="220"/>
      <c r="E31" s="221"/>
      <c r="F31" s="221"/>
      <c r="G31" s="245">
        <f>G8+G15+G21+G25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218</v>
      </c>
    </row>
    <row r="32" spans="1:60" x14ac:dyDescent="0.25">
      <c r="A32" s="3"/>
      <c r="B32" s="4"/>
      <c r="C32" s="26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3"/>
      <c r="B33" s="4"/>
      <c r="C33" s="26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22" t="s">
        <v>219</v>
      </c>
      <c r="B34" s="222"/>
      <c r="C34" s="26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23"/>
      <c r="B35" s="224"/>
      <c r="C35" s="264"/>
      <c r="D35" s="224"/>
      <c r="E35" s="224"/>
      <c r="F35" s="224"/>
      <c r="G35" s="22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220</v>
      </c>
    </row>
    <row r="36" spans="1:33" x14ac:dyDescent="0.25">
      <c r="A36" s="226"/>
      <c r="B36" s="227"/>
      <c r="C36" s="265"/>
      <c r="D36" s="227"/>
      <c r="E36" s="227"/>
      <c r="F36" s="227"/>
      <c r="G36" s="22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26"/>
      <c r="B37" s="227"/>
      <c r="C37" s="265"/>
      <c r="D37" s="227"/>
      <c r="E37" s="227"/>
      <c r="F37" s="227"/>
      <c r="G37" s="22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26"/>
      <c r="B38" s="227"/>
      <c r="C38" s="265"/>
      <c r="D38" s="227"/>
      <c r="E38" s="227"/>
      <c r="F38" s="227"/>
      <c r="G38" s="22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29"/>
      <c r="B39" s="230"/>
      <c r="C39" s="266"/>
      <c r="D39" s="230"/>
      <c r="E39" s="230"/>
      <c r="F39" s="230"/>
      <c r="G39" s="2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3"/>
      <c r="B40" s="4"/>
      <c r="C40" s="26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C41" s="267"/>
      <c r="D41" s="10"/>
      <c r="AG41" t="s">
        <v>221</v>
      </c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S2wfeIwGEARVN40g4DHgNnhvuxBydO+D9tpMkjaoAY++tih1CEldShJFTF+ULkzaofiptl6rb9yzSkjOQb46g==" saltValue="bpnyYkIYZrDrvuRPtWAhwQ==" spinCount="100000" sheet="1" formatRows="0"/>
  <mergeCells count="6">
    <mergeCell ref="A1:G1"/>
    <mergeCell ref="C2:G2"/>
    <mergeCell ref="C3:G3"/>
    <mergeCell ref="C4:G4"/>
    <mergeCell ref="A34:C34"/>
    <mergeCell ref="A35:G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59E1-08B4-432C-9074-8A3974A48E79}">
  <sheetPr>
    <outlinePr summaryBelow="0"/>
  </sheetPr>
  <dimension ref="A1:BH5000"/>
  <sheetViews>
    <sheetView workbookViewId="0">
      <pane ySplit="7" topLeftCell="A26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49</v>
      </c>
      <c r="C3" s="204" t="s">
        <v>50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48</v>
      </c>
      <c r="C4" s="207" t="s">
        <v>51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SUMIF(AG9:AG24,"&lt;&gt;NOR",G9:G24)</f>
        <v>0</v>
      </c>
      <c r="H8" s="238"/>
      <c r="I8" s="238">
        <f>SUM(I9:I24)</f>
        <v>0</v>
      </c>
      <c r="J8" s="238"/>
      <c r="K8" s="238">
        <f>SUM(K9:K24)</f>
        <v>0</v>
      </c>
      <c r="L8" s="238"/>
      <c r="M8" s="238">
        <f>SUM(M9:M24)</f>
        <v>0</v>
      </c>
      <c r="N8" s="237"/>
      <c r="O8" s="237">
        <f>SUM(O9:O24)</f>
        <v>0</v>
      </c>
      <c r="P8" s="237"/>
      <c r="Q8" s="237">
        <f>SUM(Q9:Q24)</f>
        <v>0</v>
      </c>
      <c r="R8" s="238"/>
      <c r="S8" s="238"/>
      <c r="T8" s="238"/>
      <c r="U8" s="238"/>
      <c r="V8" s="238">
        <f>SUM(V9:V24)</f>
        <v>132.29999999999998</v>
      </c>
      <c r="W8" s="238"/>
      <c r="X8" s="238"/>
      <c r="Y8" s="238"/>
      <c r="AG8" t="s">
        <v>174</v>
      </c>
    </row>
    <row r="9" spans="1:60" ht="30.6" outlineLevel="1" x14ac:dyDescent="0.25">
      <c r="A9" s="246">
        <v>1</v>
      </c>
      <c r="B9" s="247" t="s">
        <v>222</v>
      </c>
      <c r="C9" s="260" t="s">
        <v>223</v>
      </c>
      <c r="D9" s="248" t="s">
        <v>224</v>
      </c>
      <c r="E9" s="249">
        <v>277.43</v>
      </c>
      <c r="F9" s="250"/>
      <c r="G9" s="251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178</v>
      </c>
      <c r="T9" s="235" t="s">
        <v>178</v>
      </c>
      <c r="U9" s="235">
        <v>0.16</v>
      </c>
      <c r="V9" s="235">
        <f>ROUND(E9*U9,2)</f>
        <v>44.39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226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5">
      <c r="A10" s="232"/>
      <c r="B10" s="233"/>
      <c r="C10" s="270" t="s">
        <v>227</v>
      </c>
      <c r="D10" s="268"/>
      <c r="E10" s="269">
        <v>277.43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5"/>
      <c r="AA10" s="215"/>
      <c r="AB10" s="215"/>
      <c r="AC10" s="215"/>
      <c r="AD10" s="215"/>
      <c r="AE10" s="215"/>
      <c r="AF10" s="215"/>
      <c r="AG10" s="215" t="s">
        <v>228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30.6" outlineLevel="1" x14ac:dyDescent="0.25">
      <c r="A11" s="246">
        <v>2</v>
      </c>
      <c r="B11" s="247" t="s">
        <v>229</v>
      </c>
      <c r="C11" s="260" t="s">
        <v>230</v>
      </c>
      <c r="D11" s="248" t="s">
        <v>224</v>
      </c>
      <c r="E11" s="249">
        <v>277.43</v>
      </c>
      <c r="F11" s="250"/>
      <c r="G11" s="251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0.11899999999999999</v>
      </c>
      <c r="V11" s="235">
        <f>ROUND(E11*U11,2)</f>
        <v>33.01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2" x14ac:dyDescent="0.25">
      <c r="A12" s="232"/>
      <c r="B12" s="233"/>
      <c r="C12" s="270" t="s">
        <v>227</v>
      </c>
      <c r="D12" s="268"/>
      <c r="E12" s="269">
        <v>277.43</v>
      </c>
      <c r="F12" s="235"/>
      <c r="G12" s="235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35"/>
      <c r="Z12" s="215"/>
      <c r="AA12" s="215"/>
      <c r="AB12" s="215"/>
      <c r="AC12" s="215"/>
      <c r="AD12" s="215"/>
      <c r="AE12" s="215"/>
      <c r="AF12" s="215"/>
      <c r="AG12" s="215" t="s">
        <v>228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 x14ac:dyDescent="0.25">
      <c r="A13" s="252">
        <v>3</v>
      </c>
      <c r="B13" s="253" t="s">
        <v>231</v>
      </c>
      <c r="C13" s="259" t="s">
        <v>232</v>
      </c>
      <c r="D13" s="254" t="s">
        <v>224</v>
      </c>
      <c r="E13" s="255">
        <v>30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0.2</v>
      </c>
      <c r="V13" s="235">
        <f>ROUND(E13*U13,2)</f>
        <v>6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2">
        <v>4</v>
      </c>
      <c r="B14" s="253" t="s">
        <v>233</v>
      </c>
      <c r="C14" s="259" t="s">
        <v>234</v>
      </c>
      <c r="D14" s="254" t="s">
        <v>235</v>
      </c>
      <c r="E14" s="255">
        <v>120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178</v>
      </c>
      <c r="U14" s="235">
        <v>0.123</v>
      </c>
      <c r="V14" s="235">
        <f>ROUND(E14*U14,2)</f>
        <v>14.76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226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0.399999999999999" outlineLevel="1" x14ac:dyDescent="0.25">
      <c r="A15" s="246">
        <v>5</v>
      </c>
      <c r="B15" s="247" t="s">
        <v>236</v>
      </c>
      <c r="C15" s="260" t="s">
        <v>237</v>
      </c>
      <c r="D15" s="248" t="s">
        <v>238</v>
      </c>
      <c r="E15" s="249">
        <v>63.168599999999998</v>
      </c>
      <c r="F15" s="250"/>
      <c r="G15" s="251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0.42199999999999999</v>
      </c>
      <c r="V15" s="235">
        <f>ROUND(E15*U15,2)</f>
        <v>26.66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5">
      <c r="A16" s="232"/>
      <c r="B16" s="233"/>
      <c r="C16" s="270" t="s">
        <v>239</v>
      </c>
      <c r="D16" s="268"/>
      <c r="E16" s="269">
        <v>63.17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5"/>
      <c r="AA16" s="215"/>
      <c r="AB16" s="215"/>
      <c r="AC16" s="215"/>
      <c r="AD16" s="215"/>
      <c r="AE16" s="215"/>
      <c r="AF16" s="215"/>
      <c r="AG16" s="215" t="s">
        <v>228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0.399999999999999" outlineLevel="1" x14ac:dyDescent="0.25">
      <c r="A17" s="246">
        <v>6</v>
      </c>
      <c r="B17" s="247" t="s">
        <v>240</v>
      </c>
      <c r="C17" s="260" t="s">
        <v>241</v>
      </c>
      <c r="D17" s="248" t="s">
        <v>238</v>
      </c>
      <c r="E17" s="249">
        <v>63.168599999999998</v>
      </c>
      <c r="F17" s="250"/>
      <c r="G17" s="251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8.7999999999999995E-2</v>
      </c>
      <c r="V17" s="235">
        <f>ROUND(E17*U17,2)</f>
        <v>5.56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226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5">
      <c r="A18" s="232"/>
      <c r="B18" s="233"/>
      <c r="C18" s="270" t="s">
        <v>239</v>
      </c>
      <c r="D18" s="268"/>
      <c r="E18" s="269">
        <v>63.17</v>
      </c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35"/>
      <c r="Z18" s="215"/>
      <c r="AA18" s="215"/>
      <c r="AB18" s="215"/>
      <c r="AC18" s="215"/>
      <c r="AD18" s="215"/>
      <c r="AE18" s="215"/>
      <c r="AF18" s="215"/>
      <c r="AG18" s="215" t="s">
        <v>228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0.399999999999999" outlineLevel="1" x14ac:dyDescent="0.25">
      <c r="A19" s="246">
        <v>7</v>
      </c>
      <c r="B19" s="247" t="s">
        <v>242</v>
      </c>
      <c r="C19" s="260" t="s">
        <v>243</v>
      </c>
      <c r="D19" s="248" t="s">
        <v>238</v>
      </c>
      <c r="E19" s="249">
        <v>174.93</v>
      </c>
      <c r="F19" s="250"/>
      <c r="G19" s="251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178</v>
      </c>
      <c r="T19" s="235" t="s">
        <v>178</v>
      </c>
      <c r="U19" s="235">
        <v>1.0999999999999999E-2</v>
      </c>
      <c r="V19" s="235">
        <f>ROUND(E19*U19,2)</f>
        <v>1.92</v>
      </c>
      <c r="W19" s="235"/>
      <c r="X19" s="235" t="s">
        <v>225</v>
      </c>
      <c r="Y19" s="235" t="s">
        <v>181</v>
      </c>
      <c r="Z19" s="215"/>
      <c r="AA19" s="215"/>
      <c r="AB19" s="215"/>
      <c r="AC19" s="215"/>
      <c r="AD19" s="215"/>
      <c r="AE19" s="215"/>
      <c r="AF19" s="215"/>
      <c r="AG19" s="215" t="s">
        <v>226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5">
      <c r="A20" s="232"/>
      <c r="B20" s="233"/>
      <c r="C20" s="270" t="s">
        <v>244</v>
      </c>
      <c r="D20" s="268"/>
      <c r="E20" s="269">
        <v>174.93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5"/>
      <c r="AA20" s="215"/>
      <c r="AB20" s="215"/>
      <c r="AC20" s="215"/>
      <c r="AD20" s="215"/>
      <c r="AE20" s="215"/>
      <c r="AF20" s="215"/>
      <c r="AG20" s="215" t="s">
        <v>228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30.6" outlineLevel="1" x14ac:dyDescent="0.25">
      <c r="A21" s="246">
        <v>8</v>
      </c>
      <c r="B21" s="247" t="s">
        <v>245</v>
      </c>
      <c r="C21" s="260" t="s">
        <v>246</v>
      </c>
      <c r="D21" s="248" t="s">
        <v>238</v>
      </c>
      <c r="E21" s="249">
        <v>3730.0313999999998</v>
      </c>
      <c r="F21" s="250"/>
      <c r="G21" s="251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178</v>
      </c>
      <c r="T21" s="235" t="s">
        <v>178</v>
      </c>
      <c r="U21" s="235">
        <v>0</v>
      </c>
      <c r="V21" s="235">
        <f>ROUND(E21*U21,2)</f>
        <v>0</v>
      </c>
      <c r="W21" s="235"/>
      <c r="X21" s="235" t="s">
        <v>225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226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5">
      <c r="A22" s="232"/>
      <c r="B22" s="233"/>
      <c r="C22" s="270" t="s">
        <v>247</v>
      </c>
      <c r="D22" s="268"/>
      <c r="E22" s="269">
        <v>3730.03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5"/>
      <c r="AA22" s="215"/>
      <c r="AB22" s="215"/>
      <c r="AC22" s="215"/>
      <c r="AD22" s="215"/>
      <c r="AE22" s="215"/>
      <c r="AF22" s="215"/>
      <c r="AG22" s="215" t="s">
        <v>228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0.399999999999999" outlineLevel="1" x14ac:dyDescent="0.25">
      <c r="A23" s="246">
        <v>9</v>
      </c>
      <c r="B23" s="247" t="s">
        <v>248</v>
      </c>
      <c r="C23" s="260" t="s">
        <v>249</v>
      </c>
      <c r="D23" s="248" t="s">
        <v>238</v>
      </c>
      <c r="E23" s="249">
        <v>174.92</v>
      </c>
      <c r="F23" s="250"/>
      <c r="G23" s="251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/>
      <c r="S23" s="235" t="s">
        <v>178</v>
      </c>
      <c r="T23" s="235" t="s">
        <v>178</v>
      </c>
      <c r="U23" s="235">
        <v>0</v>
      </c>
      <c r="V23" s="235">
        <f>ROUND(E23*U23,2)</f>
        <v>0</v>
      </c>
      <c r="W23" s="235"/>
      <c r="X23" s="235" t="s">
        <v>225</v>
      </c>
      <c r="Y23" s="235" t="s">
        <v>181</v>
      </c>
      <c r="Z23" s="215"/>
      <c r="AA23" s="215"/>
      <c r="AB23" s="215"/>
      <c r="AC23" s="215"/>
      <c r="AD23" s="215"/>
      <c r="AE23" s="215"/>
      <c r="AF23" s="215"/>
      <c r="AG23" s="215" t="s">
        <v>226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5">
      <c r="A24" s="232"/>
      <c r="B24" s="233"/>
      <c r="C24" s="270" t="s">
        <v>250</v>
      </c>
      <c r="D24" s="268"/>
      <c r="E24" s="269">
        <v>174.92</v>
      </c>
      <c r="F24" s="235"/>
      <c r="G24" s="235"/>
      <c r="H24" s="235"/>
      <c r="I24" s="235"/>
      <c r="J24" s="235"/>
      <c r="K24" s="235"/>
      <c r="L24" s="235"/>
      <c r="M24" s="235"/>
      <c r="N24" s="234"/>
      <c r="O24" s="234"/>
      <c r="P24" s="234"/>
      <c r="Q24" s="234"/>
      <c r="R24" s="235"/>
      <c r="S24" s="235"/>
      <c r="T24" s="235"/>
      <c r="U24" s="235"/>
      <c r="V24" s="235"/>
      <c r="W24" s="235"/>
      <c r="X24" s="235"/>
      <c r="Y24" s="235"/>
      <c r="Z24" s="215"/>
      <c r="AA24" s="215"/>
      <c r="AB24" s="215"/>
      <c r="AC24" s="215"/>
      <c r="AD24" s="215"/>
      <c r="AE24" s="215"/>
      <c r="AF24" s="215"/>
      <c r="AG24" s="215" t="s">
        <v>228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5">
      <c r="A25" s="239" t="s">
        <v>173</v>
      </c>
      <c r="B25" s="240" t="s">
        <v>112</v>
      </c>
      <c r="C25" s="258" t="s">
        <v>113</v>
      </c>
      <c r="D25" s="241"/>
      <c r="E25" s="242"/>
      <c r="F25" s="243"/>
      <c r="G25" s="244">
        <f>SUMIF(AG26:AG27,"&lt;&gt;NOR",G26:G27)</f>
        <v>0</v>
      </c>
      <c r="H25" s="238"/>
      <c r="I25" s="238">
        <f>SUM(I26:I27)</f>
        <v>0</v>
      </c>
      <c r="J25" s="238"/>
      <c r="K25" s="238">
        <f>SUM(K26:K27)</f>
        <v>0</v>
      </c>
      <c r="L25" s="238"/>
      <c r="M25" s="238">
        <f>SUM(M26:M27)</f>
        <v>0</v>
      </c>
      <c r="N25" s="237"/>
      <c r="O25" s="237">
        <f>SUM(O26:O27)</f>
        <v>0</v>
      </c>
      <c r="P25" s="237"/>
      <c r="Q25" s="237">
        <f>SUM(Q26:Q27)</f>
        <v>0</v>
      </c>
      <c r="R25" s="238"/>
      <c r="S25" s="238"/>
      <c r="T25" s="238"/>
      <c r="U25" s="238"/>
      <c r="V25" s="238">
        <f>SUM(V26:V27)</f>
        <v>1.39</v>
      </c>
      <c r="W25" s="238"/>
      <c r="X25" s="238"/>
      <c r="Y25" s="238"/>
      <c r="AG25" t="s">
        <v>174</v>
      </c>
    </row>
    <row r="26" spans="1:60" ht="30.6" outlineLevel="1" x14ac:dyDescent="0.25">
      <c r="A26" s="246">
        <v>10</v>
      </c>
      <c r="B26" s="247" t="s">
        <v>251</v>
      </c>
      <c r="C26" s="260" t="s">
        <v>252</v>
      </c>
      <c r="D26" s="248" t="s">
        <v>224</v>
      </c>
      <c r="E26" s="249">
        <v>277.43</v>
      </c>
      <c r="F26" s="250"/>
      <c r="G26" s="251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178</v>
      </c>
      <c r="T26" s="235" t="s">
        <v>178</v>
      </c>
      <c r="U26" s="235">
        <v>5.0000000000000001E-3</v>
      </c>
      <c r="V26" s="235">
        <f>ROUND(E26*U26,2)</f>
        <v>1.39</v>
      </c>
      <c r="W26" s="235"/>
      <c r="X26" s="235" t="s">
        <v>225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226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5">
      <c r="A27" s="232"/>
      <c r="B27" s="233"/>
      <c r="C27" s="270" t="s">
        <v>227</v>
      </c>
      <c r="D27" s="268"/>
      <c r="E27" s="269">
        <v>277.43</v>
      </c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35"/>
      <c r="Z27" s="215"/>
      <c r="AA27" s="215"/>
      <c r="AB27" s="215"/>
      <c r="AC27" s="215"/>
      <c r="AD27" s="215"/>
      <c r="AE27" s="215"/>
      <c r="AF27" s="215"/>
      <c r="AG27" s="215" t="s">
        <v>228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x14ac:dyDescent="0.25">
      <c r="A28" s="239" t="s">
        <v>173</v>
      </c>
      <c r="B28" s="240" t="s">
        <v>118</v>
      </c>
      <c r="C28" s="258" t="s">
        <v>119</v>
      </c>
      <c r="D28" s="241"/>
      <c r="E28" s="242"/>
      <c r="F28" s="243"/>
      <c r="G28" s="244">
        <f>SUMIF(AG29:AG43,"&lt;&gt;NOR",G29:G43)</f>
        <v>0</v>
      </c>
      <c r="H28" s="238"/>
      <c r="I28" s="238">
        <f>SUM(I29:I43)</f>
        <v>0</v>
      </c>
      <c r="J28" s="238"/>
      <c r="K28" s="238">
        <f>SUM(K29:K43)</f>
        <v>0</v>
      </c>
      <c r="L28" s="238"/>
      <c r="M28" s="238">
        <f>SUM(M29:M43)</f>
        <v>0</v>
      </c>
      <c r="N28" s="237"/>
      <c r="O28" s="237">
        <f>SUM(O29:O43)</f>
        <v>270.95000000000005</v>
      </c>
      <c r="P28" s="237"/>
      <c r="Q28" s="237">
        <f>SUM(Q29:Q43)</f>
        <v>0</v>
      </c>
      <c r="R28" s="238"/>
      <c r="S28" s="238"/>
      <c r="T28" s="238"/>
      <c r="U28" s="238"/>
      <c r="V28" s="238">
        <f>SUM(V29:V43)</f>
        <v>322.50000000000006</v>
      </c>
      <c r="W28" s="238"/>
      <c r="X28" s="238"/>
      <c r="Y28" s="238"/>
      <c r="AG28" t="s">
        <v>174</v>
      </c>
    </row>
    <row r="29" spans="1:60" outlineLevel="1" x14ac:dyDescent="0.25">
      <c r="A29" s="246">
        <v>11</v>
      </c>
      <c r="B29" s="247" t="s">
        <v>253</v>
      </c>
      <c r="C29" s="260" t="s">
        <v>254</v>
      </c>
      <c r="D29" s="248" t="s">
        <v>224</v>
      </c>
      <c r="E29" s="249">
        <v>281.85149999999999</v>
      </c>
      <c r="F29" s="250"/>
      <c r="G29" s="251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21</v>
      </c>
      <c r="M29" s="235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5"/>
      <c r="S29" s="235" t="s">
        <v>255</v>
      </c>
      <c r="T29" s="235" t="s">
        <v>179</v>
      </c>
      <c r="U29" s="235">
        <v>0</v>
      </c>
      <c r="V29" s="235">
        <f>ROUND(E29*U29,2)</f>
        <v>0</v>
      </c>
      <c r="W29" s="235"/>
      <c r="X29" s="235" t="s">
        <v>256</v>
      </c>
      <c r="Y29" s="235" t="s">
        <v>181</v>
      </c>
      <c r="Z29" s="215"/>
      <c r="AA29" s="215"/>
      <c r="AB29" s="215"/>
      <c r="AC29" s="215"/>
      <c r="AD29" s="215"/>
      <c r="AE29" s="215"/>
      <c r="AF29" s="215"/>
      <c r="AG29" s="215" t="s">
        <v>257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5">
      <c r="A30" s="232"/>
      <c r="B30" s="233"/>
      <c r="C30" s="270" t="s">
        <v>258</v>
      </c>
      <c r="D30" s="268"/>
      <c r="E30" s="269"/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5"/>
      <c r="AA30" s="215"/>
      <c r="AB30" s="215"/>
      <c r="AC30" s="215"/>
      <c r="AD30" s="215"/>
      <c r="AE30" s="215"/>
      <c r="AF30" s="215"/>
      <c r="AG30" s="215" t="s">
        <v>228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5">
      <c r="A31" s="232"/>
      <c r="B31" s="233"/>
      <c r="C31" s="270" t="s">
        <v>259</v>
      </c>
      <c r="D31" s="268"/>
      <c r="E31" s="269">
        <v>281.85000000000002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5"/>
      <c r="AA31" s="215"/>
      <c r="AB31" s="215"/>
      <c r="AC31" s="215"/>
      <c r="AD31" s="215"/>
      <c r="AE31" s="215"/>
      <c r="AF31" s="215"/>
      <c r="AG31" s="215" t="s">
        <v>228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0.399999999999999" outlineLevel="1" x14ac:dyDescent="0.25">
      <c r="A32" s="246">
        <v>12</v>
      </c>
      <c r="B32" s="247" t="s">
        <v>260</v>
      </c>
      <c r="C32" s="260" t="s">
        <v>261</v>
      </c>
      <c r="D32" s="248" t="s">
        <v>224</v>
      </c>
      <c r="E32" s="249">
        <v>265.238</v>
      </c>
      <c r="F32" s="250"/>
      <c r="G32" s="251">
        <f>ROUND(E32*F32,2)</f>
        <v>0</v>
      </c>
      <c r="H32" s="236"/>
      <c r="I32" s="235">
        <f>ROUND(E32*H32,2)</f>
        <v>0</v>
      </c>
      <c r="J32" s="236"/>
      <c r="K32" s="235">
        <f>ROUND(E32*J32,2)</f>
        <v>0</v>
      </c>
      <c r="L32" s="235">
        <v>21</v>
      </c>
      <c r="M32" s="235">
        <f>G32*(1+L32/100)</f>
        <v>0</v>
      </c>
      <c r="N32" s="234">
        <v>0.1837</v>
      </c>
      <c r="O32" s="234">
        <f>ROUND(E32*N32,2)</f>
        <v>48.72</v>
      </c>
      <c r="P32" s="234">
        <v>0</v>
      </c>
      <c r="Q32" s="234">
        <f>ROUND(E32*P32,2)</f>
        <v>0</v>
      </c>
      <c r="R32" s="235"/>
      <c r="S32" s="235" t="s">
        <v>262</v>
      </c>
      <c r="T32" s="235" t="s">
        <v>189</v>
      </c>
      <c r="U32" s="235">
        <v>1.1060000000000001</v>
      </c>
      <c r="V32" s="235">
        <f>ROUND(E32*U32,2)</f>
        <v>293.35000000000002</v>
      </c>
      <c r="W32" s="235"/>
      <c r="X32" s="235" t="s">
        <v>225</v>
      </c>
      <c r="Y32" s="235" t="s">
        <v>181</v>
      </c>
      <c r="Z32" s="215"/>
      <c r="AA32" s="215"/>
      <c r="AB32" s="215"/>
      <c r="AC32" s="215"/>
      <c r="AD32" s="215"/>
      <c r="AE32" s="215"/>
      <c r="AF32" s="215"/>
      <c r="AG32" s="215" t="s">
        <v>263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5">
      <c r="A33" s="232"/>
      <c r="B33" s="233"/>
      <c r="C33" s="270" t="s">
        <v>264</v>
      </c>
      <c r="D33" s="268"/>
      <c r="E33" s="269">
        <v>265.24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5"/>
      <c r="AA33" s="215"/>
      <c r="AB33" s="215"/>
      <c r="AC33" s="215"/>
      <c r="AD33" s="215"/>
      <c r="AE33" s="215"/>
      <c r="AF33" s="215"/>
      <c r="AG33" s="215" t="s">
        <v>228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0.399999999999999" outlineLevel="1" x14ac:dyDescent="0.25">
      <c r="A34" s="252">
        <v>13</v>
      </c>
      <c r="B34" s="253" t="s">
        <v>265</v>
      </c>
      <c r="C34" s="259" t="s">
        <v>266</v>
      </c>
      <c r="D34" s="254" t="s">
        <v>224</v>
      </c>
      <c r="E34" s="255">
        <v>12.236000000000001</v>
      </c>
      <c r="F34" s="256"/>
      <c r="G34" s="257">
        <f>ROUND(E34*F34,2)</f>
        <v>0</v>
      </c>
      <c r="H34" s="236"/>
      <c r="I34" s="235">
        <f>ROUND(E34*H34,2)</f>
        <v>0</v>
      </c>
      <c r="J34" s="236"/>
      <c r="K34" s="235">
        <f>ROUND(E34*J34,2)</f>
        <v>0</v>
      </c>
      <c r="L34" s="235">
        <v>21</v>
      </c>
      <c r="M34" s="235">
        <f>G34*(1+L34/100)</f>
        <v>0</v>
      </c>
      <c r="N34" s="234">
        <v>8.4250000000000005E-2</v>
      </c>
      <c r="O34" s="234">
        <f>ROUND(E34*N34,2)</f>
        <v>1.03</v>
      </c>
      <c r="P34" s="234">
        <v>0</v>
      </c>
      <c r="Q34" s="234">
        <f>ROUND(E34*P34,2)</f>
        <v>0</v>
      </c>
      <c r="R34" s="235"/>
      <c r="S34" s="235" t="s">
        <v>262</v>
      </c>
      <c r="T34" s="235" t="s">
        <v>189</v>
      </c>
      <c r="U34" s="235">
        <v>0.72</v>
      </c>
      <c r="V34" s="235">
        <f>ROUND(E34*U34,2)</f>
        <v>8.81</v>
      </c>
      <c r="W34" s="235"/>
      <c r="X34" s="235" t="s">
        <v>225</v>
      </c>
      <c r="Y34" s="235" t="s">
        <v>181</v>
      </c>
      <c r="Z34" s="215"/>
      <c r="AA34" s="215"/>
      <c r="AB34" s="215"/>
      <c r="AC34" s="215"/>
      <c r="AD34" s="215"/>
      <c r="AE34" s="215"/>
      <c r="AF34" s="215"/>
      <c r="AG34" s="215" t="s">
        <v>263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5">
      <c r="A35" s="246">
        <v>14</v>
      </c>
      <c r="B35" s="247" t="s">
        <v>267</v>
      </c>
      <c r="C35" s="260" t="s">
        <v>268</v>
      </c>
      <c r="D35" s="248" t="s">
        <v>224</v>
      </c>
      <c r="E35" s="249">
        <v>12.847799999999999</v>
      </c>
      <c r="F35" s="250"/>
      <c r="G35" s="251">
        <f>ROUND(E35*F35,2)</f>
        <v>0</v>
      </c>
      <c r="H35" s="236"/>
      <c r="I35" s="235">
        <f>ROUND(E35*H35,2)</f>
        <v>0</v>
      </c>
      <c r="J35" s="236"/>
      <c r="K35" s="235">
        <f>ROUND(E35*J35,2)</f>
        <v>0</v>
      </c>
      <c r="L35" s="235">
        <v>21</v>
      </c>
      <c r="M35" s="235">
        <f>G35*(1+L35/100)</f>
        <v>0</v>
      </c>
      <c r="N35" s="234">
        <v>0.14000000000000001</v>
      </c>
      <c r="O35" s="234">
        <f>ROUND(E35*N35,2)</f>
        <v>1.8</v>
      </c>
      <c r="P35" s="234">
        <v>0</v>
      </c>
      <c r="Q35" s="234">
        <f>ROUND(E35*P35,2)</f>
        <v>0</v>
      </c>
      <c r="R35" s="235"/>
      <c r="S35" s="235" t="s">
        <v>255</v>
      </c>
      <c r="T35" s="235" t="s">
        <v>179</v>
      </c>
      <c r="U35" s="235">
        <v>0</v>
      </c>
      <c r="V35" s="235">
        <f>ROUND(E35*U35,2)</f>
        <v>0</v>
      </c>
      <c r="W35" s="235"/>
      <c r="X35" s="235" t="s">
        <v>256</v>
      </c>
      <c r="Y35" s="235" t="s">
        <v>181</v>
      </c>
      <c r="Z35" s="215"/>
      <c r="AA35" s="215"/>
      <c r="AB35" s="215"/>
      <c r="AC35" s="215"/>
      <c r="AD35" s="215"/>
      <c r="AE35" s="215"/>
      <c r="AF35" s="215"/>
      <c r="AG35" s="215" t="s">
        <v>269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 x14ac:dyDescent="0.25">
      <c r="A36" s="232"/>
      <c r="B36" s="233"/>
      <c r="C36" s="270" t="s">
        <v>270</v>
      </c>
      <c r="D36" s="268"/>
      <c r="E36" s="269">
        <v>12.85</v>
      </c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5"/>
      <c r="AA36" s="215"/>
      <c r="AB36" s="215"/>
      <c r="AC36" s="215"/>
      <c r="AD36" s="215"/>
      <c r="AE36" s="215"/>
      <c r="AF36" s="215"/>
      <c r="AG36" s="215" t="s">
        <v>228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0.399999999999999" outlineLevel="1" x14ac:dyDescent="0.25">
      <c r="A37" s="246">
        <v>15</v>
      </c>
      <c r="B37" s="247" t="s">
        <v>271</v>
      </c>
      <c r="C37" s="260" t="s">
        <v>272</v>
      </c>
      <c r="D37" s="248" t="s">
        <v>224</v>
      </c>
      <c r="E37" s="249">
        <v>291.33300000000003</v>
      </c>
      <c r="F37" s="250"/>
      <c r="G37" s="251">
        <f>ROUND(E37*F37,2)</f>
        <v>0</v>
      </c>
      <c r="H37" s="236"/>
      <c r="I37" s="235">
        <f>ROUND(E37*H37,2)</f>
        <v>0</v>
      </c>
      <c r="J37" s="236"/>
      <c r="K37" s="235">
        <f>ROUND(E37*J37,2)</f>
        <v>0</v>
      </c>
      <c r="L37" s="235">
        <v>21</v>
      </c>
      <c r="M37" s="235">
        <f>G37*(1+L37/100)</f>
        <v>0</v>
      </c>
      <c r="N37" s="234">
        <v>0.36834</v>
      </c>
      <c r="O37" s="234">
        <f>ROUND(E37*N37,2)</f>
        <v>107.31</v>
      </c>
      <c r="P37" s="234">
        <v>0</v>
      </c>
      <c r="Q37" s="234">
        <f>ROUND(E37*P37,2)</f>
        <v>0</v>
      </c>
      <c r="R37" s="235"/>
      <c r="S37" s="235" t="s">
        <v>178</v>
      </c>
      <c r="T37" s="235" t="s">
        <v>178</v>
      </c>
      <c r="U37" s="235">
        <v>3.3000000000000002E-2</v>
      </c>
      <c r="V37" s="235">
        <f>ROUND(E37*U37,2)</f>
        <v>9.61</v>
      </c>
      <c r="W37" s="235"/>
      <c r="X37" s="235" t="s">
        <v>225</v>
      </c>
      <c r="Y37" s="235" t="s">
        <v>181</v>
      </c>
      <c r="Z37" s="215"/>
      <c r="AA37" s="215"/>
      <c r="AB37" s="215"/>
      <c r="AC37" s="215"/>
      <c r="AD37" s="215"/>
      <c r="AE37" s="215"/>
      <c r="AF37" s="215"/>
      <c r="AG37" s="215" t="s">
        <v>226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5">
      <c r="A38" s="232"/>
      <c r="B38" s="233"/>
      <c r="C38" s="270" t="s">
        <v>273</v>
      </c>
      <c r="D38" s="268"/>
      <c r="E38" s="269">
        <v>320.91000000000003</v>
      </c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5"/>
      <c r="AA38" s="215"/>
      <c r="AB38" s="215"/>
      <c r="AC38" s="215"/>
      <c r="AD38" s="215"/>
      <c r="AE38" s="215"/>
      <c r="AF38" s="215"/>
      <c r="AG38" s="215" t="s">
        <v>228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5">
      <c r="A39" s="232"/>
      <c r="B39" s="233"/>
      <c r="C39" s="270" t="s">
        <v>274</v>
      </c>
      <c r="D39" s="268"/>
      <c r="E39" s="269">
        <v>-29.58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35"/>
      <c r="Z39" s="215"/>
      <c r="AA39" s="215"/>
      <c r="AB39" s="215"/>
      <c r="AC39" s="215"/>
      <c r="AD39" s="215"/>
      <c r="AE39" s="215"/>
      <c r="AF39" s="215"/>
      <c r="AG39" s="215" t="s">
        <v>228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20.399999999999999" outlineLevel="1" x14ac:dyDescent="0.25">
      <c r="A40" s="246">
        <v>16</v>
      </c>
      <c r="B40" s="247" t="s">
        <v>275</v>
      </c>
      <c r="C40" s="260" t="s">
        <v>276</v>
      </c>
      <c r="D40" s="248" t="s">
        <v>224</v>
      </c>
      <c r="E40" s="249">
        <v>291.33300000000003</v>
      </c>
      <c r="F40" s="250"/>
      <c r="G40" s="251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21</v>
      </c>
      <c r="M40" s="235">
        <f>G40*(1+L40/100)</f>
        <v>0</v>
      </c>
      <c r="N40" s="234">
        <v>0.378</v>
      </c>
      <c r="O40" s="234">
        <f>ROUND(E40*N40,2)</f>
        <v>110.12</v>
      </c>
      <c r="P40" s="234">
        <v>0</v>
      </c>
      <c r="Q40" s="234">
        <f>ROUND(E40*P40,2)</f>
        <v>0</v>
      </c>
      <c r="R40" s="235"/>
      <c r="S40" s="235" t="s">
        <v>178</v>
      </c>
      <c r="T40" s="235" t="s">
        <v>178</v>
      </c>
      <c r="U40" s="235">
        <v>2.5999999999999999E-2</v>
      </c>
      <c r="V40" s="235">
        <f>ROUND(E40*U40,2)</f>
        <v>7.57</v>
      </c>
      <c r="W40" s="235"/>
      <c r="X40" s="235" t="s">
        <v>225</v>
      </c>
      <c r="Y40" s="235" t="s">
        <v>181</v>
      </c>
      <c r="Z40" s="215"/>
      <c r="AA40" s="215"/>
      <c r="AB40" s="215"/>
      <c r="AC40" s="215"/>
      <c r="AD40" s="215"/>
      <c r="AE40" s="215"/>
      <c r="AF40" s="215"/>
      <c r="AG40" s="215" t="s">
        <v>226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5">
      <c r="A41" s="232"/>
      <c r="B41" s="233"/>
      <c r="C41" s="270" t="s">
        <v>277</v>
      </c>
      <c r="D41" s="268"/>
      <c r="E41" s="269">
        <v>291.33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5"/>
      <c r="AA41" s="215"/>
      <c r="AB41" s="215"/>
      <c r="AC41" s="215"/>
      <c r="AD41" s="215"/>
      <c r="AE41" s="215"/>
      <c r="AF41" s="215"/>
      <c r="AG41" s="215" t="s">
        <v>228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ht="30.6" outlineLevel="1" x14ac:dyDescent="0.25">
      <c r="A42" s="252">
        <v>17</v>
      </c>
      <c r="B42" s="253" t="s">
        <v>278</v>
      </c>
      <c r="C42" s="259" t="s">
        <v>279</v>
      </c>
      <c r="D42" s="254" t="s">
        <v>235</v>
      </c>
      <c r="E42" s="255">
        <v>17</v>
      </c>
      <c r="F42" s="256"/>
      <c r="G42" s="257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5"/>
      <c r="S42" s="235" t="s">
        <v>178</v>
      </c>
      <c r="T42" s="235" t="s">
        <v>178</v>
      </c>
      <c r="U42" s="235">
        <v>0.186</v>
      </c>
      <c r="V42" s="235">
        <f>ROUND(E42*U42,2)</f>
        <v>3.16</v>
      </c>
      <c r="W42" s="235"/>
      <c r="X42" s="235" t="s">
        <v>225</v>
      </c>
      <c r="Y42" s="235" t="s">
        <v>181</v>
      </c>
      <c r="Z42" s="215"/>
      <c r="AA42" s="215"/>
      <c r="AB42" s="215"/>
      <c r="AC42" s="215"/>
      <c r="AD42" s="215"/>
      <c r="AE42" s="215"/>
      <c r="AF42" s="215"/>
      <c r="AG42" s="215" t="s">
        <v>226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5">
      <c r="A43" s="252">
        <v>18</v>
      </c>
      <c r="B43" s="253" t="s">
        <v>280</v>
      </c>
      <c r="C43" s="259" t="s">
        <v>281</v>
      </c>
      <c r="D43" s="254" t="s">
        <v>282</v>
      </c>
      <c r="E43" s="255">
        <v>34</v>
      </c>
      <c r="F43" s="256"/>
      <c r="G43" s="257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21</v>
      </c>
      <c r="M43" s="235">
        <f>G43*(1+L43/100)</f>
        <v>0</v>
      </c>
      <c r="N43" s="234">
        <v>5.8000000000000003E-2</v>
      </c>
      <c r="O43" s="234">
        <f>ROUND(E43*N43,2)</f>
        <v>1.97</v>
      </c>
      <c r="P43" s="234">
        <v>0</v>
      </c>
      <c r="Q43" s="234">
        <f>ROUND(E43*P43,2)</f>
        <v>0</v>
      </c>
      <c r="R43" s="235"/>
      <c r="S43" s="235" t="s">
        <v>262</v>
      </c>
      <c r="T43" s="235" t="s">
        <v>189</v>
      </c>
      <c r="U43" s="235">
        <v>0</v>
      </c>
      <c r="V43" s="235">
        <f>ROUND(E43*U43,2)</f>
        <v>0</v>
      </c>
      <c r="W43" s="235"/>
      <c r="X43" s="235" t="s">
        <v>256</v>
      </c>
      <c r="Y43" s="235" t="s">
        <v>181</v>
      </c>
      <c r="Z43" s="215"/>
      <c r="AA43" s="215"/>
      <c r="AB43" s="215"/>
      <c r="AC43" s="215"/>
      <c r="AD43" s="215"/>
      <c r="AE43" s="215"/>
      <c r="AF43" s="215"/>
      <c r="AG43" s="215" t="s">
        <v>269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x14ac:dyDescent="0.25">
      <c r="A44" s="239" t="s">
        <v>173</v>
      </c>
      <c r="B44" s="240" t="s">
        <v>122</v>
      </c>
      <c r="C44" s="258" t="s">
        <v>123</v>
      </c>
      <c r="D44" s="241"/>
      <c r="E44" s="242"/>
      <c r="F44" s="243"/>
      <c r="G44" s="244">
        <f>SUMIF(AG45:AG46,"&lt;&gt;NOR",G45:G46)</f>
        <v>0</v>
      </c>
      <c r="H44" s="238"/>
      <c r="I44" s="238">
        <f>SUM(I45:I46)</f>
        <v>0</v>
      </c>
      <c r="J44" s="238"/>
      <c r="K44" s="238">
        <f>SUM(K45:K46)</f>
        <v>0</v>
      </c>
      <c r="L44" s="238"/>
      <c r="M44" s="238">
        <f>SUM(M45:M46)</f>
        <v>0</v>
      </c>
      <c r="N44" s="237"/>
      <c r="O44" s="237">
        <f>SUM(O45:O46)</f>
        <v>2.88</v>
      </c>
      <c r="P44" s="237"/>
      <c r="Q44" s="237">
        <f>SUM(Q45:Q46)</f>
        <v>0</v>
      </c>
      <c r="R44" s="238"/>
      <c r="S44" s="238"/>
      <c r="T44" s="238"/>
      <c r="U44" s="238"/>
      <c r="V44" s="238">
        <f>SUM(V45:V46)</f>
        <v>9.3800000000000008</v>
      </c>
      <c r="W44" s="238"/>
      <c r="X44" s="238"/>
      <c r="Y44" s="238"/>
      <c r="AG44" t="s">
        <v>174</v>
      </c>
    </row>
    <row r="45" spans="1:60" ht="20.399999999999999" outlineLevel="1" x14ac:dyDescent="0.25">
      <c r="A45" s="252">
        <v>19</v>
      </c>
      <c r="B45" s="253" t="s">
        <v>283</v>
      </c>
      <c r="C45" s="259" t="s">
        <v>284</v>
      </c>
      <c r="D45" s="254" t="s">
        <v>282</v>
      </c>
      <c r="E45" s="255">
        <v>70</v>
      </c>
      <c r="F45" s="256"/>
      <c r="G45" s="257">
        <f>ROUND(E45*F45,2)</f>
        <v>0</v>
      </c>
      <c r="H45" s="236"/>
      <c r="I45" s="235">
        <f>ROUND(E45*H45,2)</f>
        <v>0</v>
      </c>
      <c r="J45" s="236"/>
      <c r="K45" s="235">
        <f>ROUND(E45*J45,2)</f>
        <v>0</v>
      </c>
      <c r="L45" s="235">
        <v>21</v>
      </c>
      <c r="M45" s="235">
        <f>G45*(1+L45/100)</f>
        <v>0</v>
      </c>
      <c r="N45" s="234">
        <v>4.1099999999999998E-2</v>
      </c>
      <c r="O45" s="234">
        <f>ROUND(E45*N45,2)</f>
        <v>2.88</v>
      </c>
      <c r="P45" s="234">
        <v>0</v>
      </c>
      <c r="Q45" s="234">
        <f>ROUND(E45*P45,2)</f>
        <v>0</v>
      </c>
      <c r="R45" s="235" t="s">
        <v>285</v>
      </c>
      <c r="S45" s="235" t="s">
        <v>178</v>
      </c>
      <c r="T45" s="235" t="s">
        <v>178</v>
      </c>
      <c r="U45" s="235">
        <v>0</v>
      </c>
      <c r="V45" s="235">
        <f>ROUND(E45*U45,2)</f>
        <v>0</v>
      </c>
      <c r="W45" s="235"/>
      <c r="X45" s="235" t="s">
        <v>256</v>
      </c>
      <c r="Y45" s="235" t="s">
        <v>181</v>
      </c>
      <c r="Z45" s="215"/>
      <c r="AA45" s="215"/>
      <c r="AB45" s="215"/>
      <c r="AC45" s="215"/>
      <c r="AD45" s="215"/>
      <c r="AE45" s="215"/>
      <c r="AF45" s="215"/>
      <c r="AG45" s="215" t="s">
        <v>257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30.6" outlineLevel="1" x14ac:dyDescent="0.25">
      <c r="A46" s="252">
        <v>20</v>
      </c>
      <c r="B46" s="253" t="s">
        <v>286</v>
      </c>
      <c r="C46" s="259" t="s">
        <v>287</v>
      </c>
      <c r="D46" s="254" t="s">
        <v>235</v>
      </c>
      <c r="E46" s="255">
        <v>34.5</v>
      </c>
      <c r="F46" s="256"/>
      <c r="G46" s="257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5"/>
      <c r="S46" s="235" t="s">
        <v>178</v>
      </c>
      <c r="T46" s="235" t="s">
        <v>178</v>
      </c>
      <c r="U46" s="235">
        <v>0.27200000000000002</v>
      </c>
      <c r="V46" s="235">
        <f>ROUND(E46*U46,2)</f>
        <v>9.3800000000000008</v>
      </c>
      <c r="W46" s="235"/>
      <c r="X46" s="235" t="s">
        <v>225</v>
      </c>
      <c r="Y46" s="235" t="s">
        <v>181</v>
      </c>
      <c r="Z46" s="215"/>
      <c r="AA46" s="215"/>
      <c r="AB46" s="215"/>
      <c r="AC46" s="215"/>
      <c r="AD46" s="215"/>
      <c r="AE46" s="215"/>
      <c r="AF46" s="215"/>
      <c r="AG46" s="215" t="s">
        <v>226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5">
      <c r="A47" s="239" t="s">
        <v>173</v>
      </c>
      <c r="B47" s="240" t="s">
        <v>128</v>
      </c>
      <c r="C47" s="258" t="s">
        <v>129</v>
      </c>
      <c r="D47" s="241"/>
      <c r="E47" s="242"/>
      <c r="F47" s="243"/>
      <c r="G47" s="244">
        <f>SUMIF(AG48:AG48,"&lt;&gt;NOR",G48:G48)</f>
        <v>0</v>
      </c>
      <c r="H47" s="238"/>
      <c r="I47" s="238">
        <f>SUM(I48:I48)</f>
        <v>0</v>
      </c>
      <c r="J47" s="238"/>
      <c r="K47" s="238">
        <f>SUM(K48:K48)</f>
        <v>0</v>
      </c>
      <c r="L47" s="238"/>
      <c r="M47" s="238">
        <f>SUM(M48:M48)</f>
        <v>0</v>
      </c>
      <c r="N47" s="237"/>
      <c r="O47" s="237">
        <f>SUM(O48:O48)</f>
        <v>0</v>
      </c>
      <c r="P47" s="237"/>
      <c r="Q47" s="237">
        <f>SUM(Q48:Q48)</f>
        <v>0</v>
      </c>
      <c r="R47" s="238"/>
      <c r="S47" s="238"/>
      <c r="T47" s="238"/>
      <c r="U47" s="238"/>
      <c r="V47" s="238">
        <f>SUM(V48:V48)</f>
        <v>75.08</v>
      </c>
      <c r="W47" s="238"/>
      <c r="X47" s="238"/>
      <c r="Y47" s="238"/>
      <c r="AG47" t="s">
        <v>174</v>
      </c>
    </row>
    <row r="48" spans="1:60" ht="20.399999999999999" outlineLevel="1" x14ac:dyDescent="0.25">
      <c r="A48" s="246">
        <v>21</v>
      </c>
      <c r="B48" s="247" t="s">
        <v>288</v>
      </c>
      <c r="C48" s="260" t="s">
        <v>289</v>
      </c>
      <c r="D48" s="248" t="s">
        <v>290</v>
      </c>
      <c r="E48" s="249">
        <v>192.50299999999999</v>
      </c>
      <c r="F48" s="250"/>
      <c r="G48" s="251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5"/>
      <c r="S48" s="235" t="s">
        <v>178</v>
      </c>
      <c r="T48" s="235" t="s">
        <v>178</v>
      </c>
      <c r="U48" s="235">
        <v>0.39</v>
      </c>
      <c r="V48" s="235">
        <f>ROUND(E48*U48,2)</f>
        <v>75.08</v>
      </c>
      <c r="W48" s="235"/>
      <c r="X48" s="235" t="s">
        <v>225</v>
      </c>
      <c r="Y48" s="235" t="s">
        <v>181</v>
      </c>
      <c r="Z48" s="215"/>
      <c r="AA48" s="215"/>
      <c r="AB48" s="215"/>
      <c r="AC48" s="215"/>
      <c r="AD48" s="215"/>
      <c r="AE48" s="215"/>
      <c r="AF48" s="215"/>
      <c r="AG48" s="215" t="s">
        <v>226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33" x14ac:dyDescent="0.25">
      <c r="A49" s="3"/>
      <c r="B49" s="4"/>
      <c r="C49" s="26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12</v>
      </c>
      <c r="AF49">
        <v>21</v>
      </c>
      <c r="AG49" t="s">
        <v>159</v>
      </c>
    </row>
    <row r="50" spans="1:33" x14ac:dyDescent="0.25">
      <c r="A50" s="218"/>
      <c r="B50" s="219" t="s">
        <v>31</v>
      </c>
      <c r="C50" s="262"/>
      <c r="D50" s="220"/>
      <c r="E50" s="221"/>
      <c r="F50" s="221"/>
      <c r="G50" s="245">
        <f>G8+G25+G28+G44+G47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218</v>
      </c>
    </row>
    <row r="51" spans="1:33" x14ac:dyDescent="0.25">
      <c r="A51" s="3"/>
      <c r="B51" s="4"/>
      <c r="C51" s="261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3"/>
      <c r="B52" s="4"/>
      <c r="C52" s="261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22" t="s">
        <v>219</v>
      </c>
      <c r="B53" s="222"/>
      <c r="C53" s="26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23"/>
      <c r="B54" s="224"/>
      <c r="C54" s="264"/>
      <c r="D54" s="224"/>
      <c r="E54" s="224"/>
      <c r="F54" s="224"/>
      <c r="G54" s="2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220</v>
      </c>
    </row>
    <row r="55" spans="1:33" x14ac:dyDescent="0.25">
      <c r="A55" s="226"/>
      <c r="B55" s="227"/>
      <c r="C55" s="265"/>
      <c r="D55" s="227"/>
      <c r="E55" s="227"/>
      <c r="F55" s="227"/>
      <c r="G55" s="22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26"/>
      <c r="B56" s="227"/>
      <c r="C56" s="265"/>
      <c r="D56" s="227"/>
      <c r="E56" s="227"/>
      <c r="F56" s="227"/>
      <c r="G56" s="22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226"/>
      <c r="B57" s="227"/>
      <c r="C57" s="265"/>
      <c r="D57" s="227"/>
      <c r="E57" s="227"/>
      <c r="F57" s="227"/>
      <c r="G57" s="22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A58" s="229"/>
      <c r="B58" s="230"/>
      <c r="C58" s="266"/>
      <c r="D58" s="230"/>
      <c r="E58" s="230"/>
      <c r="F58" s="230"/>
      <c r="G58" s="2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5">
      <c r="A59" s="3"/>
      <c r="B59" s="4"/>
      <c r="C59" s="261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5">
      <c r="C60" s="267"/>
      <c r="D60" s="10"/>
      <c r="AG60" t="s">
        <v>221</v>
      </c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ChmzfBM9X5LnEM0RkhLGO009+fgkBR4zYlp/e/b2d/Yaaln2WeSKFykrN3atsKHW4iVVLKcOkpoZEpJ2QruPA==" saltValue="ii2KobpN4qwrU2Rlnisvhg==" spinCount="100000" sheet="1" formatRows="0"/>
  <mergeCells count="6">
    <mergeCell ref="A1:G1"/>
    <mergeCell ref="C2:G2"/>
    <mergeCell ref="C3:G3"/>
    <mergeCell ref="C4:G4"/>
    <mergeCell ref="A53:C53"/>
    <mergeCell ref="A54:G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0263-2700-468D-9D10-FD2FE73795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49</v>
      </c>
      <c r="C3" s="204" t="s">
        <v>50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52</v>
      </c>
      <c r="C4" s="207" t="s">
        <v>53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SUMIF(AG9:AG22,"&lt;&gt;NOR",G9:G22)</f>
        <v>0</v>
      </c>
      <c r="H8" s="238"/>
      <c r="I8" s="238">
        <f>SUM(I9:I22)</f>
        <v>0</v>
      </c>
      <c r="J8" s="238"/>
      <c r="K8" s="238">
        <f>SUM(K9:K22)</f>
        <v>0</v>
      </c>
      <c r="L8" s="238"/>
      <c r="M8" s="238">
        <f>SUM(M9:M22)</f>
        <v>0</v>
      </c>
      <c r="N8" s="237"/>
      <c r="O8" s="237">
        <f>SUM(O9:O22)</f>
        <v>0</v>
      </c>
      <c r="P8" s="237"/>
      <c r="Q8" s="237">
        <f>SUM(Q9:Q22)</f>
        <v>0</v>
      </c>
      <c r="R8" s="238"/>
      <c r="S8" s="238"/>
      <c r="T8" s="238"/>
      <c r="U8" s="238"/>
      <c r="V8" s="238">
        <f>SUM(V9:V22)</f>
        <v>141.55000000000001</v>
      </c>
      <c r="W8" s="238"/>
      <c r="X8" s="238"/>
      <c r="Y8" s="238"/>
      <c r="AG8" t="s">
        <v>174</v>
      </c>
    </row>
    <row r="9" spans="1:60" ht="20.399999999999999" outlineLevel="1" x14ac:dyDescent="0.25">
      <c r="A9" s="252">
        <v>1</v>
      </c>
      <c r="B9" s="253" t="s">
        <v>291</v>
      </c>
      <c r="C9" s="259" t="s">
        <v>292</v>
      </c>
      <c r="D9" s="254" t="s">
        <v>224</v>
      </c>
      <c r="E9" s="255">
        <v>154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178</v>
      </c>
      <c r="T9" s="235" t="s">
        <v>178</v>
      </c>
      <c r="U9" s="235">
        <v>0.3135</v>
      </c>
      <c r="V9" s="235">
        <f>ROUND(E9*U9,2)</f>
        <v>48.28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226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30.6" outlineLevel="1" x14ac:dyDescent="0.25">
      <c r="A10" s="252">
        <v>2</v>
      </c>
      <c r="B10" s="253" t="s">
        <v>229</v>
      </c>
      <c r="C10" s="259" t="s">
        <v>230</v>
      </c>
      <c r="D10" s="254" t="s">
        <v>224</v>
      </c>
      <c r="E10" s="255">
        <v>154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0.11899999999999999</v>
      </c>
      <c r="V10" s="235">
        <f>ROUND(E10*U10,2)</f>
        <v>18.329999999999998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233</v>
      </c>
      <c r="C11" s="259" t="s">
        <v>234</v>
      </c>
      <c r="D11" s="254" t="s">
        <v>235</v>
      </c>
      <c r="E11" s="255">
        <v>50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0.123</v>
      </c>
      <c r="V11" s="235">
        <f>ROUND(E11*U11,2)</f>
        <v>6.15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46">
        <v>4</v>
      </c>
      <c r="B12" s="247" t="s">
        <v>236</v>
      </c>
      <c r="C12" s="260" t="s">
        <v>293</v>
      </c>
      <c r="D12" s="248" t="s">
        <v>238</v>
      </c>
      <c r="E12" s="249">
        <v>78.75</v>
      </c>
      <c r="F12" s="250"/>
      <c r="G12" s="251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0.42199999999999999</v>
      </c>
      <c r="V12" s="235">
        <f>ROUND(E12*U12,2)</f>
        <v>33.229999999999997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5">
      <c r="A13" s="232"/>
      <c r="B13" s="233"/>
      <c r="C13" s="273" t="s">
        <v>294</v>
      </c>
      <c r="D13" s="271"/>
      <c r="E13" s="271"/>
      <c r="F13" s="271"/>
      <c r="G13" s="271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5"/>
      <c r="AA13" s="215"/>
      <c r="AB13" s="215"/>
      <c r="AC13" s="215"/>
      <c r="AD13" s="215"/>
      <c r="AE13" s="215"/>
      <c r="AF13" s="215"/>
      <c r="AG13" s="215" t="s">
        <v>295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5">
      <c r="A14" s="232"/>
      <c r="B14" s="233"/>
      <c r="C14" s="270" t="s">
        <v>296</v>
      </c>
      <c r="D14" s="268"/>
      <c r="E14" s="269"/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5"/>
      <c r="AA14" s="215"/>
      <c r="AB14" s="215"/>
      <c r="AC14" s="215"/>
      <c r="AD14" s="215"/>
      <c r="AE14" s="215"/>
      <c r="AF14" s="215"/>
      <c r="AG14" s="215" t="s">
        <v>228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5">
      <c r="A15" s="232"/>
      <c r="B15" s="233"/>
      <c r="C15" s="270" t="s">
        <v>297</v>
      </c>
      <c r="D15" s="268"/>
      <c r="E15" s="269">
        <v>78.75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35"/>
      <c r="Z15" s="215"/>
      <c r="AA15" s="215"/>
      <c r="AB15" s="215"/>
      <c r="AC15" s="215"/>
      <c r="AD15" s="215"/>
      <c r="AE15" s="215"/>
      <c r="AF15" s="215"/>
      <c r="AG15" s="215" t="s">
        <v>228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0.399999999999999" outlineLevel="1" x14ac:dyDescent="0.25">
      <c r="A16" s="252">
        <v>5</v>
      </c>
      <c r="B16" s="253" t="s">
        <v>240</v>
      </c>
      <c r="C16" s="259" t="s">
        <v>241</v>
      </c>
      <c r="D16" s="254" t="s">
        <v>238</v>
      </c>
      <c r="E16" s="255">
        <v>78.75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/>
      <c r="S16" s="235" t="s">
        <v>178</v>
      </c>
      <c r="T16" s="235" t="s">
        <v>178</v>
      </c>
      <c r="U16" s="235">
        <v>8.7999999999999995E-2</v>
      </c>
      <c r="V16" s="235">
        <f>ROUND(E16*U16,2)</f>
        <v>6.93</v>
      </c>
      <c r="W16" s="235"/>
      <c r="X16" s="235" t="s">
        <v>225</v>
      </c>
      <c r="Y16" s="235" t="s">
        <v>181</v>
      </c>
      <c r="Z16" s="215"/>
      <c r="AA16" s="215"/>
      <c r="AB16" s="215"/>
      <c r="AC16" s="215"/>
      <c r="AD16" s="215"/>
      <c r="AE16" s="215"/>
      <c r="AF16" s="215"/>
      <c r="AG16" s="215" t="s">
        <v>226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52">
        <v>6</v>
      </c>
      <c r="B17" s="253" t="s">
        <v>298</v>
      </c>
      <c r="C17" s="259" t="s">
        <v>299</v>
      </c>
      <c r="D17" s="254" t="s">
        <v>238</v>
      </c>
      <c r="E17" s="255">
        <v>78.75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7.3999999999999996E-2</v>
      </c>
      <c r="V17" s="235">
        <f>ROUND(E17*U17,2)</f>
        <v>5.83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226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2">
        <v>7</v>
      </c>
      <c r="B18" s="253" t="s">
        <v>242</v>
      </c>
      <c r="C18" s="259" t="s">
        <v>300</v>
      </c>
      <c r="D18" s="254" t="s">
        <v>238</v>
      </c>
      <c r="E18" s="255">
        <v>78.75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178</v>
      </c>
      <c r="T18" s="235" t="s">
        <v>178</v>
      </c>
      <c r="U18" s="235">
        <v>1.0999999999999999E-2</v>
      </c>
      <c r="V18" s="235">
        <f>ROUND(E18*U18,2)</f>
        <v>0.87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52">
        <v>8</v>
      </c>
      <c r="B19" s="253" t="s">
        <v>245</v>
      </c>
      <c r="C19" s="259" t="s">
        <v>301</v>
      </c>
      <c r="D19" s="254" t="s">
        <v>238</v>
      </c>
      <c r="E19" s="255">
        <v>1575</v>
      </c>
      <c r="F19" s="256"/>
      <c r="G19" s="257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178</v>
      </c>
      <c r="T19" s="235" t="s">
        <v>178</v>
      </c>
      <c r="U19" s="235">
        <v>0</v>
      </c>
      <c r="V19" s="235">
        <f>ROUND(E19*U19,2)</f>
        <v>0</v>
      </c>
      <c r="W19" s="235"/>
      <c r="X19" s="235" t="s">
        <v>225</v>
      </c>
      <c r="Y19" s="235" t="s">
        <v>181</v>
      </c>
      <c r="Z19" s="215"/>
      <c r="AA19" s="215"/>
      <c r="AB19" s="215"/>
      <c r="AC19" s="215"/>
      <c r="AD19" s="215"/>
      <c r="AE19" s="215"/>
      <c r="AF19" s="215"/>
      <c r="AG19" s="215" t="s">
        <v>226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0.399999999999999" outlineLevel="1" x14ac:dyDescent="0.25">
      <c r="A20" s="252">
        <v>9</v>
      </c>
      <c r="B20" s="253" t="s">
        <v>248</v>
      </c>
      <c r="C20" s="259" t="s">
        <v>249</v>
      </c>
      <c r="D20" s="254" t="s">
        <v>238</v>
      </c>
      <c r="E20" s="255">
        <v>78.75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0</v>
      </c>
      <c r="V20" s="235">
        <f>ROUND(E20*U20,2)</f>
        <v>0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226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0.399999999999999" outlineLevel="1" x14ac:dyDescent="0.25">
      <c r="A21" s="252">
        <v>10</v>
      </c>
      <c r="B21" s="253" t="s">
        <v>302</v>
      </c>
      <c r="C21" s="259" t="s">
        <v>303</v>
      </c>
      <c r="D21" s="254" t="s">
        <v>238</v>
      </c>
      <c r="E21" s="255">
        <v>15</v>
      </c>
      <c r="F21" s="256"/>
      <c r="G21" s="257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178</v>
      </c>
      <c r="T21" s="235" t="s">
        <v>178</v>
      </c>
      <c r="U21" s="235">
        <v>1.32</v>
      </c>
      <c r="V21" s="235">
        <f>ROUND(E21*U21,2)</f>
        <v>19.8</v>
      </c>
      <c r="W21" s="235"/>
      <c r="X21" s="235" t="s">
        <v>225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226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52">
        <v>11</v>
      </c>
      <c r="B22" s="253" t="s">
        <v>304</v>
      </c>
      <c r="C22" s="259" t="s">
        <v>305</v>
      </c>
      <c r="D22" s="254" t="s">
        <v>224</v>
      </c>
      <c r="E22" s="255">
        <v>15</v>
      </c>
      <c r="F22" s="256"/>
      <c r="G22" s="257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5"/>
      <c r="S22" s="235" t="s">
        <v>178</v>
      </c>
      <c r="T22" s="235" t="s">
        <v>178</v>
      </c>
      <c r="U22" s="235">
        <v>0.14199999999999999</v>
      </c>
      <c r="V22" s="235">
        <f>ROUND(E22*U22,2)</f>
        <v>2.13</v>
      </c>
      <c r="W22" s="235"/>
      <c r="X22" s="235" t="s">
        <v>225</v>
      </c>
      <c r="Y22" s="235" t="s">
        <v>181</v>
      </c>
      <c r="Z22" s="215"/>
      <c r="AA22" s="215"/>
      <c r="AB22" s="215"/>
      <c r="AC22" s="215"/>
      <c r="AD22" s="215"/>
      <c r="AE22" s="215"/>
      <c r="AF22" s="215"/>
      <c r="AG22" s="215" t="s">
        <v>226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x14ac:dyDescent="0.25">
      <c r="A23" s="239" t="s">
        <v>173</v>
      </c>
      <c r="B23" s="240" t="s">
        <v>112</v>
      </c>
      <c r="C23" s="258" t="s">
        <v>113</v>
      </c>
      <c r="D23" s="241"/>
      <c r="E23" s="242"/>
      <c r="F23" s="243"/>
      <c r="G23" s="244">
        <f>SUMIF(AG24:AG24,"&lt;&gt;NOR",G24:G24)</f>
        <v>0</v>
      </c>
      <c r="H23" s="238"/>
      <c r="I23" s="238">
        <f>SUM(I24:I24)</f>
        <v>0</v>
      </c>
      <c r="J23" s="238"/>
      <c r="K23" s="238">
        <f>SUM(K24:K24)</f>
        <v>0</v>
      </c>
      <c r="L23" s="238"/>
      <c r="M23" s="238">
        <f>SUM(M24:M24)</f>
        <v>0</v>
      </c>
      <c r="N23" s="237"/>
      <c r="O23" s="237">
        <f>SUM(O24:O24)</f>
        <v>0</v>
      </c>
      <c r="P23" s="237"/>
      <c r="Q23" s="237">
        <f>SUM(Q24:Q24)</f>
        <v>0</v>
      </c>
      <c r="R23" s="238"/>
      <c r="S23" s="238"/>
      <c r="T23" s="238"/>
      <c r="U23" s="238"/>
      <c r="V23" s="238">
        <f>SUM(V24:V24)</f>
        <v>1.61</v>
      </c>
      <c r="W23" s="238"/>
      <c r="X23" s="238"/>
      <c r="Y23" s="238"/>
      <c r="AG23" t="s">
        <v>174</v>
      </c>
    </row>
    <row r="24" spans="1:60" outlineLevel="1" x14ac:dyDescent="0.25">
      <c r="A24" s="252">
        <v>12</v>
      </c>
      <c r="B24" s="253" t="s">
        <v>251</v>
      </c>
      <c r="C24" s="259" t="s">
        <v>306</v>
      </c>
      <c r="D24" s="254" t="s">
        <v>224</v>
      </c>
      <c r="E24" s="255">
        <v>322</v>
      </c>
      <c r="F24" s="256"/>
      <c r="G24" s="257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5"/>
      <c r="S24" s="235" t="s">
        <v>178</v>
      </c>
      <c r="T24" s="235" t="s">
        <v>178</v>
      </c>
      <c r="U24" s="235">
        <v>5.0000000000000001E-3</v>
      </c>
      <c r="V24" s="235">
        <f>ROUND(E24*U24,2)</f>
        <v>1.61</v>
      </c>
      <c r="W24" s="235"/>
      <c r="X24" s="235" t="s">
        <v>225</v>
      </c>
      <c r="Y24" s="235" t="s">
        <v>181</v>
      </c>
      <c r="Z24" s="215"/>
      <c r="AA24" s="215"/>
      <c r="AB24" s="215"/>
      <c r="AC24" s="215"/>
      <c r="AD24" s="215"/>
      <c r="AE24" s="215"/>
      <c r="AF24" s="215"/>
      <c r="AG24" s="215" t="s">
        <v>226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5">
      <c r="A25" s="239" t="s">
        <v>173</v>
      </c>
      <c r="B25" s="240" t="s">
        <v>118</v>
      </c>
      <c r="C25" s="258" t="s">
        <v>119</v>
      </c>
      <c r="D25" s="241"/>
      <c r="E25" s="242"/>
      <c r="F25" s="243"/>
      <c r="G25" s="244">
        <f>SUMIF(AG26:AG33,"&lt;&gt;NOR",G26:G33)</f>
        <v>0</v>
      </c>
      <c r="H25" s="238"/>
      <c r="I25" s="238">
        <f>SUM(I26:I33)</f>
        <v>0</v>
      </c>
      <c r="J25" s="238"/>
      <c r="K25" s="238">
        <f>SUM(K26:K33)</f>
        <v>0</v>
      </c>
      <c r="L25" s="238"/>
      <c r="M25" s="238">
        <f>SUM(M26:M33)</f>
        <v>0</v>
      </c>
      <c r="N25" s="237"/>
      <c r="O25" s="237">
        <f>SUM(O26:O33)</f>
        <v>184.68</v>
      </c>
      <c r="P25" s="237"/>
      <c r="Q25" s="237">
        <f>SUM(Q26:Q33)</f>
        <v>0</v>
      </c>
      <c r="R25" s="238"/>
      <c r="S25" s="238"/>
      <c r="T25" s="238"/>
      <c r="U25" s="238"/>
      <c r="V25" s="238">
        <f>SUM(V26:V33)</f>
        <v>144.63</v>
      </c>
      <c r="W25" s="238"/>
      <c r="X25" s="238"/>
      <c r="Y25" s="238"/>
      <c r="AG25" t="s">
        <v>174</v>
      </c>
    </row>
    <row r="26" spans="1:60" outlineLevel="1" x14ac:dyDescent="0.25">
      <c r="A26" s="252">
        <v>13</v>
      </c>
      <c r="B26" s="253" t="s">
        <v>307</v>
      </c>
      <c r="C26" s="259" t="s">
        <v>308</v>
      </c>
      <c r="D26" s="254" t="s">
        <v>224</v>
      </c>
      <c r="E26" s="255">
        <v>219.55699999999999</v>
      </c>
      <c r="F26" s="256"/>
      <c r="G26" s="257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7.3899999999999993E-2</v>
      </c>
      <c r="O26" s="234">
        <f>ROUND(E26*N26,2)</f>
        <v>16.23</v>
      </c>
      <c r="P26" s="234">
        <v>0</v>
      </c>
      <c r="Q26" s="234">
        <f>ROUND(E26*P26,2)</f>
        <v>0</v>
      </c>
      <c r="R26" s="235"/>
      <c r="S26" s="235" t="s">
        <v>178</v>
      </c>
      <c r="T26" s="235" t="s">
        <v>178</v>
      </c>
      <c r="U26" s="235">
        <v>0.45200000000000001</v>
      </c>
      <c r="V26" s="235">
        <f>ROUND(E26*U26,2)</f>
        <v>99.24</v>
      </c>
      <c r="W26" s="235"/>
      <c r="X26" s="235" t="s">
        <v>225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226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46">
        <v>14</v>
      </c>
      <c r="B27" s="247" t="s">
        <v>309</v>
      </c>
      <c r="C27" s="260" t="s">
        <v>310</v>
      </c>
      <c r="D27" s="248" t="s">
        <v>224</v>
      </c>
      <c r="E27" s="249">
        <v>230.53485000000001</v>
      </c>
      <c r="F27" s="250"/>
      <c r="G27" s="251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0.12959999999999999</v>
      </c>
      <c r="O27" s="234">
        <f>ROUND(E27*N27,2)</f>
        <v>29.88</v>
      </c>
      <c r="P27" s="234">
        <v>0</v>
      </c>
      <c r="Q27" s="234">
        <f>ROUND(E27*P27,2)</f>
        <v>0</v>
      </c>
      <c r="R27" s="235" t="s">
        <v>285</v>
      </c>
      <c r="S27" s="235" t="s">
        <v>178</v>
      </c>
      <c r="T27" s="235" t="s">
        <v>178</v>
      </c>
      <c r="U27" s="235">
        <v>0</v>
      </c>
      <c r="V27" s="235">
        <f>ROUND(E27*U27,2)</f>
        <v>0</v>
      </c>
      <c r="W27" s="235"/>
      <c r="X27" s="235" t="s">
        <v>256</v>
      </c>
      <c r="Y27" s="235" t="s">
        <v>181</v>
      </c>
      <c r="Z27" s="215"/>
      <c r="AA27" s="215"/>
      <c r="AB27" s="215"/>
      <c r="AC27" s="215"/>
      <c r="AD27" s="215"/>
      <c r="AE27" s="215"/>
      <c r="AF27" s="215"/>
      <c r="AG27" s="215" t="s">
        <v>257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5">
      <c r="A28" s="232"/>
      <c r="B28" s="233"/>
      <c r="C28" s="270" t="s">
        <v>311</v>
      </c>
      <c r="D28" s="268"/>
      <c r="E28" s="269">
        <v>230.53</v>
      </c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35"/>
      <c r="Z28" s="215"/>
      <c r="AA28" s="215"/>
      <c r="AB28" s="215"/>
      <c r="AC28" s="215"/>
      <c r="AD28" s="215"/>
      <c r="AE28" s="215"/>
      <c r="AF28" s="215"/>
      <c r="AG28" s="215" t="s">
        <v>228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52">
        <v>15</v>
      </c>
      <c r="B29" s="253" t="s">
        <v>312</v>
      </c>
      <c r="C29" s="259" t="s">
        <v>313</v>
      </c>
      <c r="D29" s="254" t="s">
        <v>224</v>
      </c>
      <c r="E29" s="255">
        <v>77.962000000000003</v>
      </c>
      <c r="F29" s="256"/>
      <c r="G29" s="257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21</v>
      </c>
      <c r="M29" s="235">
        <f>G29*(1+L29/100)</f>
        <v>0</v>
      </c>
      <c r="N29" s="234">
        <v>7.3899999999999993E-2</v>
      </c>
      <c r="O29" s="234">
        <f>ROUND(E29*N29,2)</f>
        <v>5.76</v>
      </c>
      <c r="P29" s="234">
        <v>0</v>
      </c>
      <c r="Q29" s="234">
        <f>ROUND(E29*P29,2)</f>
        <v>0</v>
      </c>
      <c r="R29" s="235"/>
      <c r="S29" s="235" t="s">
        <v>178</v>
      </c>
      <c r="T29" s="235" t="s">
        <v>178</v>
      </c>
      <c r="U29" s="235">
        <v>0.47799999999999998</v>
      </c>
      <c r="V29" s="235">
        <f>ROUND(E29*U29,2)</f>
        <v>37.270000000000003</v>
      </c>
      <c r="W29" s="235"/>
      <c r="X29" s="235" t="s">
        <v>225</v>
      </c>
      <c r="Y29" s="235" t="s">
        <v>181</v>
      </c>
      <c r="Z29" s="215"/>
      <c r="AA29" s="215"/>
      <c r="AB29" s="215"/>
      <c r="AC29" s="215"/>
      <c r="AD29" s="215"/>
      <c r="AE29" s="215"/>
      <c r="AF29" s="215"/>
      <c r="AG29" s="215" t="s">
        <v>263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46">
        <v>16</v>
      </c>
      <c r="B30" s="247" t="s">
        <v>314</v>
      </c>
      <c r="C30" s="260" t="s">
        <v>315</v>
      </c>
      <c r="D30" s="248" t="s">
        <v>224</v>
      </c>
      <c r="E30" s="249">
        <v>81.860100000000003</v>
      </c>
      <c r="F30" s="250"/>
      <c r="G30" s="251">
        <f>ROUND(E30*F30,2)</f>
        <v>0</v>
      </c>
      <c r="H30" s="236"/>
      <c r="I30" s="235">
        <f>ROUND(E30*H30,2)</f>
        <v>0</v>
      </c>
      <c r="J30" s="236"/>
      <c r="K30" s="235">
        <f>ROUND(E30*J30,2)</f>
        <v>0</v>
      </c>
      <c r="L30" s="235">
        <v>21</v>
      </c>
      <c r="M30" s="235">
        <f>G30*(1+L30/100)</f>
        <v>0</v>
      </c>
      <c r="N30" s="234">
        <v>0.18</v>
      </c>
      <c r="O30" s="234">
        <f>ROUND(E30*N30,2)</f>
        <v>14.73</v>
      </c>
      <c r="P30" s="234">
        <v>0</v>
      </c>
      <c r="Q30" s="234">
        <f>ROUND(E30*P30,2)</f>
        <v>0</v>
      </c>
      <c r="R30" s="235"/>
      <c r="S30" s="235" t="s">
        <v>255</v>
      </c>
      <c r="T30" s="235" t="s">
        <v>179</v>
      </c>
      <c r="U30" s="235">
        <v>0</v>
      </c>
      <c r="V30" s="235">
        <f>ROUND(E30*U30,2)</f>
        <v>0</v>
      </c>
      <c r="W30" s="235"/>
      <c r="X30" s="235" t="s">
        <v>256</v>
      </c>
      <c r="Y30" s="235" t="s">
        <v>181</v>
      </c>
      <c r="Z30" s="215"/>
      <c r="AA30" s="215"/>
      <c r="AB30" s="215"/>
      <c r="AC30" s="215"/>
      <c r="AD30" s="215"/>
      <c r="AE30" s="215"/>
      <c r="AF30" s="215"/>
      <c r="AG30" s="215" t="s">
        <v>269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5">
      <c r="A31" s="232"/>
      <c r="B31" s="233"/>
      <c r="C31" s="270" t="s">
        <v>316</v>
      </c>
      <c r="D31" s="268"/>
      <c r="E31" s="269">
        <v>81.86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5"/>
      <c r="AA31" s="215"/>
      <c r="AB31" s="215"/>
      <c r="AC31" s="215"/>
      <c r="AD31" s="215"/>
      <c r="AE31" s="215"/>
      <c r="AF31" s="215"/>
      <c r="AG31" s="215" t="s">
        <v>228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0.399999999999999" outlineLevel="1" x14ac:dyDescent="0.25">
      <c r="A32" s="246">
        <v>17</v>
      </c>
      <c r="B32" s="247" t="s">
        <v>275</v>
      </c>
      <c r="C32" s="260" t="s">
        <v>317</v>
      </c>
      <c r="D32" s="248" t="s">
        <v>224</v>
      </c>
      <c r="E32" s="249">
        <v>312.38760000000002</v>
      </c>
      <c r="F32" s="250"/>
      <c r="G32" s="251">
        <f>ROUND(E32*F32,2)</f>
        <v>0</v>
      </c>
      <c r="H32" s="236"/>
      <c r="I32" s="235">
        <f>ROUND(E32*H32,2)</f>
        <v>0</v>
      </c>
      <c r="J32" s="236"/>
      <c r="K32" s="235">
        <f>ROUND(E32*J32,2)</f>
        <v>0</v>
      </c>
      <c r="L32" s="235">
        <v>21</v>
      </c>
      <c r="M32" s="235">
        <f>G32*(1+L32/100)</f>
        <v>0</v>
      </c>
      <c r="N32" s="234">
        <v>0.378</v>
      </c>
      <c r="O32" s="234">
        <f>ROUND(E32*N32,2)</f>
        <v>118.08</v>
      </c>
      <c r="P32" s="234">
        <v>0</v>
      </c>
      <c r="Q32" s="234">
        <f>ROUND(E32*P32,2)</f>
        <v>0</v>
      </c>
      <c r="R32" s="235"/>
      <c r="S32" s="235" t="s">
        <v>178</v>
      </c>
      <c r="T32" s="235" t="s">
        <v>178</v>
      </c>
      <c r="U32" s="235">
        <v>2.5999999999999999E-2</v>
      </c>
      <c r="V32" s="235">
        <f>ROUND(E32*U32,2)</f>
        <v>8.1199999999999992</v>
      </c>
      <c r="W32" s="235"/>
      <c r="X32" s="235" t="s">
        <v>225</v>
      </c>
      <c r="Y32" s="235" t="s">
        <v>181</v>
      </c>
      <c r="Z32" s="215"/>
      <c r="AA32" s="215"/>
      <c r="AB32" s="215"/>
      <c r="AC32" s="215"/>
      <c r="AD32" s="215"/>
      <c r="AE32" s="215"/>
      <c r="AF32" s="215"/>
      <c r="AG32" s="215" t="s">
        <v>226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5">
      <c r="A33" s="232"/>
      <c r="B33" s="233"/>
      <c r="C33" s="270" t="s">
        <v>318</v>
      </c>
      <c r="D33" s="268"/>
      <c r="E33" s="269">
        <v>312.39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5"/>
      <c r="AA33" s="215"/>
      <c r="AB33" s="215"/>
      <c r="AC33" s="215"/>
      <c r="AD33" s="215"/>
      <c r="AE33" s="215"/>
      <c r="AF33" s="215"/>
      <c r="AG33" s="215" t="s">
        <v>228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5">
      <c r="A34" s="239" t="s">
        <v>173</v>
      </c>
      <c r="B34" s="240" t="s">
        <v>122</v>
      </c>
      <c r="C34" s="258" t="s">
        <v>123</v>
      </c>
      <c r="D34" s="241"/>
      <c r="E34" s="242"/>
      <c r="F34" s="243"/>
      <c r="G34" s="244">
        <f>SUMIF(AG35:AG44,"&lt;&gt;NOR",G35:G44)</f>
        <v>0</v>
      </c>
      <c r="H34" s="238"/>
      <c r="I34" s="238">
        <f>SUM(I35:I44)</f>
        <v>0</v>
      </c>
      <c r="J34" s="238"/>
      <c r="K34" s="238">
        <f>SUM(K35:K44)</f>
        <v>0</v>
      </c>
      <c r="L34" s="238"/>
      <c r="M34" s="238">
        <f>SUM(M35:M44)</f>
        <v>0</v>
      </c>
      <c r="N34" s="237"/>
      <c r="O34" s="237">
        <f>SUM(O35:O44)</f>
        <v>5.4</v>
      </c>
      <c r="P34" s="237"/>
      <c r="Q34" s="237">
        <f>SUM(Q35:Q44)</f>
        <v>0</v>
      </c>
      <c r="R34" s="238"/>
      <c r="S34" s="238"/>
      <c r="T34" s="238"/>
      <c r="U34" s="238"/>
      <c r="V34" s="238">
        <f>SUM(V35:V44)</f>
        <v>55.81</v>
      </c>
      <c r="W34" s="238"/>
      <c r="X34" s="238"/>
      <c r="Y34" s="238"/>
      <c r="AG34" t="s">
        <v>174</v>
      </c>
    </row>
    <row r="35" spans="1:60" outlineLevel="1" x14ac:dyDescent="0.25">
      <c r="A35" s="246">
        <v>18</v>
      </c>
      <c r="B35" s="247" t="s">
        <v>319</v>
      </c>
      <c r="C35" s="260" t="s">
        <v>320</v>
      </c>
      <c r="D35" s="248" t="s">
        <v>282</v>
      </c>
      <c r="E35" s="249">
        <v>100</v>
      </c>
      <c r="F35" s="250"/>
      <c r="G35" s="251">
        <f>ROUND(E35*F35,2)</f>
        <v>0</v>
      </c>
      <c r="H35" s="236"/>
      <c r="I35" s="235">
        <f>ROUND(E35*H35,2)</f>
        <v>0</v>
      </c>
      <c r="J35" s="236"/>
      <c r="K35" s="235">
        <f>ROUND(E35*J35,2)</f>
        <v>0</v>
      </c>
      <c r="L35" s="235">
        <v>21</v>
      </c>
      <c r="M35" s="235">
        <f>G35*(1+L35/100)</f>
        <v>0</v>
      </c>
      <c r="N35" s="234">
        <v>0</v>
      </c>
      <c r="O35" s="234">
        <f>ROUND(E35*N35,2)</f>
        <v>0</v>
      </c>
      <c r="P35" s="234">
        <v>0</v>
      </c>
      <c r="Q35" s="234">
        <f>ROUND(E35*P35,2)</f>
        <v>0</v>
      </c>
      <c r="R35" s="235" t="s">
        <v>285</v>
      </c>
      <c r="S35" s="235" t="s">
        <v>178</v>
      </c>
      <c r="T35" s="235" t="s">
        <v>178</v>
      </c>
      <c r="U35" s="235">
        <v>0</v>
      </c>
      <c r="V35" s="235">
        <f>ROUND(E35*U35,2)</f>
        <v>0</v>
      </c>
      <c r="W35" s="235"/>
      <c r="X35" s="235" t="s">
        <v>256</v>
      </c>
      <c r="Y35" s="235" t="s">
        <v>181</v>
      </c>
      <c r="Z35" s="215"/>
      <c r="AA35" s="215"/>
      <c r="AB35" s="215"/>
      <c r="AC35" s="215"/>
      <c r="AD35" s="215"/>
      <c r="AE35" s="215"/>
      <c r="AF35" s="215"/>
      <c r="AG35" s="215" t="s">
        <v>257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 x14ac:dyDescent="0.25">
      <c r="A36" s="232"/>
      <c r="B36" s="233"/>
      <c r="C36" s="273" t="s">
        <v>321</v>
      </c>
      <c r="D36" s="271"/>
      <c r="E36" s="271"/>
      <c r="F36" s="271"/>
      <c r="G36" s="271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5"/>
      <c r="AA36" s="215"/>
      <c r="AB36" s="215"/>
      <c r="AC36" s="215"/>
      <c r="AD36" s="215"/>
      <c r="AE36" s="215"/>
      <c r="AF36" s="215"/>
      <c r="AG36" s="215" t="s">
        <v>295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5">
      <c r="A37" s="232"/>
      <c r="B37" s="233"/>
      <c r="C37" s="274" t="s">
        <v>322</v>
      </c>
      <c r="D37" s="272"/>
      <c r="E37" s="272"/>
      <c r="F37" s="272"/>
      <c r="G37" s="272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5"/>
      <c r="AA37" s="215"/>
      <c r="AB37" s="215"/>
      <c r="AC37" s="215"/>
      <c r="AD37" s="215"/>
      <c r="AE37" s="215"/>
      <c r="AF37" s="215"/>
      <c r="AG37" s="215" t="s">
        <v>295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5">
      <c r="A38" s="232"/>
      <c r="B38" s="233"/>
      <c r="C38" s="270" t="s">
        <v>323</v>
      </c>
      <c r="D38" s="268"/>
      <c r="E38" s="269"/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5"/>
      <c r="AA38" s="215"/>
      <c r="AB38" s="215"/>
      <c r="AC38" s="215"/>
      <c r="AD38" s="215"/>
      <c r="AE38" s="215"/>
      <c r="AF38" s="215"/>
      <c r="AG38" s="215" t="s">
        <v>228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5">
      <c r="A39" s="232"/>
      <c r="B39" s="233"/>
      <c r="C39" s="270" t="s">
        <v>324</v>
      </c>
      <c r="D39" s="268"/>
      <c r="E39" s="269">
        <v>100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35"/>
      <c r="Z39" s="215"/>
      <c r="AA39" s="215"/>
      <c r="AB39" s="215"/>
      <c r="AC39" s="215"/>
      <c r="AD39" s="215"/>
      <c r="AE39" s="215"/>
      <c r="AF39" s="215"/>
      <c r="AG39" s="215" t="s">
        <v>228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52">
        <v>19</v>
      </c>
      <c r="B40" s="253" t="s">
        <v>283</v>
      </c>
      <c r="C40" s="259" t="s">
        <v>325</v>
      </c>
      <c r="D40" s="254" t="s">
        <v>282</v>
      </c>
      <c r="E40" s="255">
        <v>16</v>
      </c>
      <c r="F40" s="256"/>
      <c r="G40" s="257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21</v>
      </c>
      <c r="M40" s="235">
        <f>G40*(1+L40/100)</f>
        <v>0</v>
      </c>
      <c r="N40" s="234">
        <v>4.1099999999999998E-2</v>
      </c>
      <c r="O40" s="234">
        <f>ROUND(E40*N40,2)</f>
        <v>0.66</v>
      </c>
      <c r="P40" s="234">
        <v>0</v>
      </c>
      <c r="Q40" s="234">
        <f>ROUND(E40*P40,2)</f>
        <v>0</v>
      </c>
      <c r="R40" s="235" t="s">
        <v>285</v>
      </c>
      <c r="S40" s="235" t="s">
        <v>178</v>
      </c>
      <c r="T40" s="235" t="s">
        <v>178</v>
      </c>
      <c r="U40" s="235">
        <v>0</v>
      </c>
      <c r="V40" s="235">
        <f>ROUND(E40*U40,2)</f>
        <v>0</v>
      </c>
      <c r="W40" s="235"/>
      <c r="X40" s="235" t="s">
        <v>256</v>
      </c>
      <c r="Y40" s="235" t="s">
        <v>181</v>
      </c>
      <c r="Z40" s="215"/>
      <c r="AA40" s="215"/>
      <c r="AB40" s="215"/>
      <c r="AC40" s="215"/>
      <c r="AD40" s="215"/>
      <c r="AE40" s="215"/>
      <c r="AF40" s="215"/>
      <c r="AG40" s="215" t="s">
        <v>257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30.6" outlineLevel="1" x14ac:dyDescent="0.25">
      <c r="A41" s="246">
        <v>20</v>
      </c>
      <c r="B41" s="247" t="s">
        <v>286</v>
      </c>
      <c r="C41" s="260" t="s">
        <v>287</v>
      </c>
      <c r="D41" s="248" t="s">
        <v>235</v>
      </c>
      <c r="E41" s="249">
        <v>205.2</v>
      </c>
      <c r="F41" s="250"/>
      <c r="G41" s="251">
        <f>ROUND(E41*F41,2)</f>
        <v>0</v>
      </c>
      <c r="H41" s="236"/>
      <c r="I41" s="235">
        <f>ROUND(E41*H41,2)</f>
        <v>0</v>
      </c>
      <c r="J41" s="236"/>
      <c r="K41" s="235">
        <f>ROUND(E41*J41,2)</f>
        <v>0</v>
      </c>
      <c r="L41" s="235">
        <v>21</v>
      </c>
      <c r="M41" s="235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5"/>
      <c r="S41" s="235" t="s">
        <v>178</v>
      </c>
      <c r="T41" s="235" t="s">
        <v>178</v>
      </c>
      <c r="U41" s="235">
        <v>0.27200000000000002</v>
      </c>
      <c r="V41" s="235">
        <f>ROUND(E41*U41,2)</f>
        <v>55.81</v>
      </c>
      <c r="W41" s="235"/>
      <c r="X41" s="235" t="s">
        <v>225</v>
      </c>
      <c r="Y41" s="235" t="s">
        <v>181</v>
      </c>
      <c r="Z41" s="215"/>
      <c r="AA41" s="215"/>
      <c r="AB41" s="215"/>
      <c r="AC41" s="215"/>
      <c r="AD41" s="215"/>
      <c r="AE41" s="215"/>
      <c r="AF41" s="215"/>
      <c r="AG41" s="215" t="s">
        <v>226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5">
      <c r="A42" s="232"/>
      <c r="B42" s="233"/>
      <c r="C42" s="270" t="s">
        <v>326</v>
      </c>
      <c r="D42" s="268"/>
      <c r="E42" s="269">
        <v>7.8</v>
      </c>
      <c r="F42" s="235"/>
      <c r="G42" s="235"/>
      <c r="H42" s="235"/>
      <c r="I42" s="235"/>
      <c r="J42" s="235"/>
      <c r="K42" s="235"/>
      <c r="L42" s="235"/>
      <c r="M42" s="235"/>
      <c r="N42" s="234"/>
      <c r="O42" s="234"/>
      <c r="P42" s="234"/>
      <c r="Q42" s="234"/>
      <c r="R42" s="235"/>
      <c r="S42" s="235"/>
      <c r="T42" s="235"/>
      <c r="U42" s="235"/>
      <c r="V42" s="235"/>
      <c r="W42" s="235"/>
      <c r="X42" s="235"/>
      <c r="Y42" s="235"/>
      <c r="Z42" s="215"/>
      <c r="AA42" s="215"/>
      <c r="AB42" s="215"/>
      <c r="AC42" s="215"/>
      <c r="AD42" s="215"/>
      <c r="AE42" s="215"/>
      <c r="AF42" s="215"/>
      <c r="AG42" s="215" t="s">
        <v>228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3" x14ac:dyDescent="0.25">
      <c r="A43" s="232"/>
      <c r="B43" s="233"/>
      <c r="C43" s="270" t="s">
        <v>327</v>
      </c>
      <c r="D43" s="268"/>
      <c r="E43" s="269">
        <v>102.4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5"/>
      <c r="AA43" s="215"/>
      <c r="AB43" s="215"/>
      <c r="AC43" s="215"/>
      <c r="AD43" s="215"/>
      <c r="AE43" s="215"/>
      <c r="AF43" s="215"/>
      <c r="AG43" s="215" t="s">
        <v>228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52">
        <v>21</v>
      </c>
      <c r="B44" s="253" t="s">
        <v>328</v>
      </c>
      <c r="C44" s="259" t="s">
        <v>329</v>
      </c>
      <c r="D44" s="254" t="s">
        <v>282</v>
      </c>
      <c r="E44" s="255">
        <v>103</v>
      </c>
      <c r="F44" s="256"/>
      <c r="G44" s="257">
        <f>ROUND(E44*F44,2)</f>
        <v>0</v>
      </c>
      <c r="H44" s="236"/>
      <c r="I44" s="235">
        <f>ROUND(E44*H44,2)</f>
        <v>0</v>
      </c>
      <c r="J44" s="236"/>
      <c r="K44" s="235">
        <f>ROUND(E44*J44,2)</f>
        <v>0</v>
      </c>
      <c r="L44" s="235">
        <v>21</v>
      </c>
      <c r="M44" s="235">
        <f>G44*(1+L44/100)</f>
        <v>0</v>
      </c>
      <c r="N44" s="234">
        <v>4.5999999999999999E-2</v>
      </c>
      <c r="O44" s="234">
        <f>ROUND(E44*N44,2)</f>
        <v>4.74</v>
      </c>
      <c r="P44" s="234">
        <v>0</v>
      </c>
      <c r="Q44" s="234">
        <f>ROUND(E44*P44,2)</f>
        <v>0</v>
      </c>
      <c r="R44" s="235"/>
      <c r="S44" s="235" t="s">
        <v>262</v>
      </c>
      <c r="T44" s="235" t="s">
        <v>189</v>
      </c>
      <c r="U44" s="235">
        <v>0</v>
      </c>
      <c r="V44" s="235">
        <f>ROUND(E44*U44,2)</f>
        <v>0</v>
      </c>
      <c r="W44" s="235"/>
      <c r="X44" s="235" t="s">
        <v>256</v>
      </c>
      <c r="Y44" s="235" t="s">
        <v>181</v>
      </c>
      <c r="Z44" s="215"/>
      <c r="AA44" s="215"/>
      <c r="AB44" s="215"/>
      <c r="AC44" s="215"/>
      <c r="AD44" s="215"/>
      <c r="AE44" s="215"/>
      <c r="AF44" s="215"/>
      <c r="AG44" s="215" t="s">
        <v>269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5">
      <c r="A45" s="239" t="s">
        <v>173</v>
      </c>
      <c r="B45" s="240" t="s">
        <v>128</v>
      </c>
      <c r="C45" s="258" t="s">
        <v>129</v>
      </c>
      <c r="D45" s="241"/>
      <c r="E45" s="242"/>
      <c r="F45" s="243"/>
      <c r="G45" s="244">
        <f>SUMIF(AG46:AG46,"&lt;&gt;NOR",G46:G46)</f>
        <v>0</v>
      </c>
      <c r="H45" s="238"/>
      <c r="I45" s="238">
        <f>SUM(I46:I46)</f>
        <v>0</v>
      </c>
      <c r="J45" s="238"/>
      <c r="K45" s="238">
        <f>SUM(K46:K46)</f>
        <v>0</v>
      </c>
      <c r="L45" s="238"/>
      <c r="M45" s="238">
        <f>SUM(M46:M46)</f>
        <v>0</v>
      </c>
      <c r="N45" s="237"/>
      <c r="O45" s="237">
        <f>SUM(O46:O46)</f>
        <v>0</v>
      </c>
      <c r="P45" s="237"/>
      <c r="Q45" s="237">
        <f>SUM(Q46:Q46)</f>
        <v>0</v>
      </c>
      <c r="R45" s="238"/>
      <c r="S45" s="238"/>
      <c r="T45" s="238"/>
      <c r="U45" s="238"/>
      <c r="V45" s="238">
        <f>SUM(V46:V46)</f>
        <v>74.13</v>
      </c>
      <c r="W45" s="238"/>
      <c r="X45" s="238"/>
      <c r="Y45" s="238"/>
      <c r="AG45" t="s">
        <v>174</v>
      </c>
    </row>
    <row r="46" spans="1:60" outlineLevel="1" x14ac:dyDescent="0.25">
      <c r="A46" s="246">
        <v>22</v>
      </c>
      <c r="B46" s="247" t="s">
        <v>288</v>
      </c>
      <c r="C46" s="260" t="s">
        <v>330</v>
      </c>
      <c r="D46" s="248" t="s">
        <v>290</v>
      </c>
      <c r="E46" s="249">
        <v>190.07689999999999</v>
      </c>
      <c r="F46" s="250"/>
      <c r="G46" s="251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5"/>
      <c r="S46" s="235" t="s">
        <v>178</v>
      </c>
      <c r="T46" s="235" t="s">
        <v>178</v>
      </c>
      <c r="U46" s="235">
        <v>0.39</v>
      </c>
      <c r="V46" s="235">
        <f>ROUND(E46*U46,2)</f>
        <v>74.13</v>
      </c>
      <c r="W46" s="235"/>
      <c r="X46" s="235" t="s">
        <v>225</v>
      </c>
      <c r="Y46" s="235" t="s">
        <v>181</v>
      </c>
      <c r="Z46" s="215"/>
      <c r="AA46" s="215"/>
      <c r="AB46" s="215"/>
      <c r="AC46" s="215"/>
      <c r="AD46" s="215"/>
      <c r="AE46" s="215"/>
      <c r="AF46" s="215"/>
      <c r="AG46" s="215" t="s">
        <v>226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5">
      <c r="A47" s="3"/>
      <c r="B47" s="4"/>
      <c r="C47" s="261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159</v>
      </c>
    </row>
    <row r="48" spans="1:60" x14ac:dyDescent="0.25">
      <c r="A48" s="218"/>
      <c r="B48" s="219" t="s">
        <v>31</v>
      </c>
      <c r="C48" s="262"/>
      <c r="D48" s="220"/>
      <c r="E48" s="221"/>
      <c r="F48" s="221"/>
      <c r="G48" s="245">
        <f>G8+G23+G25+G34+G45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218</v>
      </c>
    </row>
    <row r="49" spans="1:33" x14ac:dyDescent="0.25">
      <c r="A49" s="3"/>
      <c r="B49" s="4"/>
      <c r="C49" s="26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26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22" t="s">
        <v>219</v>
      </c>
      <c r="B51" s="222"/>
      <c r="C51" s="26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23"/>
      <c r="B52" s="224"/>
      <c r="C52" s="264"/>
      <c r="D52" s="224"/>
      <c r="E52" s="224"/>
      <c r="F52" s="224"/>
      <c r="G52" s="22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220</v>
      </c>
    </row>
    <row r="53" spans="1:33" x14ac:dyDescent="0.25">
      <c r="A53" s="226"/>
      <c r="B53" s="227"/>
      <c r="C53" s="265"/>
      <c r="D53" s="227"/>
      <c r="E53" s="227"/>
      <c r="F53" s="227"/>
      <c r="G53" s="22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26"/>
      <c r="B54" s="227"/>
      <c r="C54" s="265"/>
      <c r="D54" s="227"/>
      <c r="E54" s="227"/>
      <c r="F54" s="227"/>
      <c r="G54" s="22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26"/>
      <c r="B55" s="227"/>
      <c r="C55" s="265"/>
      <c r="D55" s="227"/>
      <c r="E55" s="227"/>
      <c r="F55" s="227"/>
      <c r="G55" s="22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29"/>
      <c r="B56" s="230"/>
      <c r="C56" s="266"/>
      <c r="D56" s="230"/>
      <c r="E56" s="230"/>
      <c r="F56" s="230"/>
      <c r="G56" s="2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3"/>
      <c r="B57" s="4"/>
      <c r="C57" s="261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C58" s="267"/>
      <c r="D58" s="10"/>
      <c r="AG58" t="s">
        <v>221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2fGvJ7UkfOM10+QYEM+W0TOF3b+oVCPcnb9MuamRGm958Y2pptS/B0h1jv5JwMavBpmTCFs5+O60snkWgRNWQ==" saltValue="7gfFqc8ePyUTwbXYFD6w6g==" spinCount="100000" sheet="1" formatRows="0"/>
  <mergeCells count="9">
    <mergeCell ref="A1:G1"/>
    <mergeCell ref="C2:G2"/>
    <mergeCell ref="C3:G3"/>
    <mergeCell ref="C4:G4"/>
    <mergeCell ref="A51:C51"/>
    <mergeCell ref="A52:G56"/>
    <mergeCell ref="C13:G13"/>
    <mergeCell ref="C36:G36"/>
    <mergeCell ref="C37:G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7DEF-60AF-4779-B69B-986873B44E71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18" sqref="AA18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49</v>
      </c>
      <c r="C3" s="204" t="s">
        <v>50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54</v>
      </c>
      <c r="C4" s="207" t="s">
        <v>55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SUMIF(AG9:AG18,"&lt;&gt;NOR",G9:G18)</f>
        <v>0</v>
      </c>
      <c r="H8" s="238"/>
      <c r="I8" s="238">
        <f>SUM(I9:I18)</f>
        <v>0</v>
      </c>
      <c r="J8" s="238"/>
      <c r="K8" s="238">
        <f>SUM(K9:K18)</f>
        <v>0</v>
      </c>
      <c r="L8" s="238"/>
      <c r="M8" s="238">
        <f>SUM(M9:M18)</f>
        <v>0</v>
      </c>
      <c r="N8" s="237"/>
      <c r="O8" s="237">
        <f>SUM(O9:O18)</f>
        <v>0</v>
      </c>
      <c r="P8" s="237"/>
      <c r="Q8" s="237">
        <f>SUM(Q9:Q18)</f>
        <v>0</v>
      </c>
      <c r="R8" s="238"/>
      <c r="S8" s="238"/>
      <c r="T8" s="238"/>
      <c r="U8" s="238"/>
      <c r="V8" s="238">
        <f>SUM(V9:V18)</f>
        <v>31.36</v>
      </c>
      <c r="W8" s="238"/>
      <c r="X8" s="238"/>
      <c r="Y8" s="238"/>
      <c r="AG8" t="s">
        <v>174</v>
      </c>
    </row>
    <row r="9" spans="1:60" ht="30.6" outlineLevel="1" x14ac:dyDescent="0.25">
      <c r="A9" s="252">
        <v>1</v>
      </c>
      <c r="B9" s="253" t="s">
        <v>229</v>
      </c>
      <c r="C9" s="259" t="s">
        <v>230</v>
      </c>
      <c r="D9" s="254" t="s">
        <v>224</v>
      </c>
      <c r="E9" s="255">
        <v>79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178</v>
      </c>
      <c r="T9" s="235" t="s">
        <v>178</v>
      </c>
      <c r="U9" s="235">
        <v>0.11899999999999999</v>
      </c>
      <c r="V9" s="235">
        <f>ROUND(E9*U9,2)</f>
        <v>9.4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226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231</v>
      </c>
      <c r="C10" s="259" t="s">
        <v>331</v>
      </c>
      <c r="D10" s="254" t="s">
        <v>224</v>
      </c>
      <c r="E10" s="255">
        <v>79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0.2</v>
      </c>
      <c r="V10" s="235">
        <f>ROUND(E10*U10,2)</f>
        <v>15.8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233</v>
      </c>
      <c r="C11" s="259" t="s">
        <v>234</v>
      </c>
      <c r="D11" s="254" t="s">
        <v>235</v>
      </c>
      <c r="E11" s="255">
        <v>17.5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0.123</v>
      </c>
      <c r="V11" s="235">
        <f>ROUND(E11*U11,2)</f>
        <v>2.15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4</v>
      </c>
      <c r="B12" s="253" t="s">
        <v>236</v>
      </c>
      <c r="C12" s="259" t="s">
        <v>293</v>
      </c>
      <c r="D12" s="254" t="s">
        <v>238</v>
      </c>
      <c r="E12" s="255">
        <v>7.7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0.42199999999999999</v>
      </c>
      <c r="V12" s="235">
        <f>ROUND(E12*U12,2)</f>
        <v>3.25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 x14ac:dyDescent="0.25">
      <c r="A13" s="252">
        <v>5</v>
      </c>
      <c r="B13" s="253" t="s">
        <v>240</v>
      </c>
      <c r="C13" s="259" t="s">
        <v>241</v>
      </c>
      <c r="D13" s="254" t="s">
        <v>238</v>
      </c>
      <c r="E13" s="255">
        <v>7.7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8.7999999999999995E-2</v>
      </c>
      <c r="V13" s="235">
        <f>ROUND(E13*U13,2)</f>
        <v>0.68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2">
        <v>6</v>
      </c>
      <c r="B14" s="253" t="s">
        <v>242</v>
      </c>
      <c r="C14" s="259" t="s">
        <v>300</v>
      </c>
      <c r="D14" s="254" t="s">
        <v>238</v>
      </c>
      <c r="E14" s="255">
        <v>7.7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178</v>
      </c>
      <c r="U14" s="235">
        <v>1.0999999999999999E-2</v>
      </c>
      <c r="V14" s="235">
        <f>ROUND(E14*U14,2)</f>
        <v>0.08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226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46">
        <v>7</v>
      </c>
      <c r="B15" s="247" t="s">
        <v>245</v>
      </c>
      <c r="C15" s="260" t="s">
        <v>301</v>
      </c>
      <c r="D15" s="248" t="s">
        <v>238</v>
      </c>
      <c r="E15" s="249">
        <v>154</v>
      </c>
      <c r="F15" s="250"/>
      <c r="G15" s="251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0</v>
      </c>
      <c r="V15" s="235">
        <f>ROUND(E15*U15,2)</f>
        <v>0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5">
      <c r="A16" s="232"/>
      <c r="B16" s="233"/>
      <c r="C16" s="270" t="s">
        <v>332</v>
      </c>
      <c r="D16" s="268"/>
      <c r="E16" s="269"/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5"/>
      <c r="AA16" s="215"/>
      <c r="AB16" s="215"/>
      <c r="AC16" s="215"/>
      <c r="AD16" s="215"/>
      <c r="AE16" s="215"/>
      <c r="AF16" s="215"/>
      <c r="AG16" s="215" t="s">
        <v>228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 x14ac:dyDescent="0.25">
      <c r="A17" s="232"/>
      <c r="B17" s="233"/>
      <c r="C17" s="270" t="s">
        <v>333</v>
      </c>
      <c r="D17" s="268"/>
      <c r="E17" s="269">
        <v>154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35"/>
      <c r="Z17" s="215"/>
      <c r="AA17" s="215"/>
      <c r="AB17" s="215"/>
      <c r="AC17" s="215"/>
      <c r="AD17" s="215"/>
      <c r="AE17" s="215"/>
      <c r="AF17" s="215"/>
      <c r="AG17" s="215" t="s">
        <v>228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0.399999999999999" outlineLevel="1" x14ac:dyDescent="0.25">
      <c r="A18" s="252">
        <v>8</v>
      </c>
      <c r="B18" s="253" t="s">
        <v>248</v>
      </c>
      <c r="C18" s="259" t="s">
        <v>249</v>
      </c>
      <c r="D18" s="254" t="s">
        <v>238</v>
      </c>
      <c r="E18" s="255">
        <v>7.7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178</v>
      </c>
      <c r="T18" s="235" t="s">
        <v>178</v>
      </c>
      <c r="U18" s="235">
        <v>0</v>
      </c>
      <c r="V18" s="235">
        <f>ROUND(E18*U18,2)</f>
        <v>0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5">
      <c r="A19" s="239" t="s">
        <v>173</v>
      </c>
      <c r="B19" s="240" t="s">
        <v>112</v>
      </c>
      <c r="C19" s="258" t="s">
        <v>113</v>
      </c>
      <c r="D19" s="241"/>
      <c r="E19" s="242"/>
      <c r="F19" s="243"/>
      <c r="G19" s="244">
        <f>SUMIF(AG20:AG20,"&lt;&gt;NOR",G20:G20)</f>
        <v>0</v>
      </c>
      <c r="H19" s="238"/>
      <c r="I19" s="238">
        <f>SUM(I20:I20)</f>
        <v>0</v>
      </c>
      <c r="J19" s="238"/>
      <c r="K19" s="238">
        <f>SUM(K20:K20)</f>
        <v>0</v>
      </c>
      <c r="L19" s="238"/>
      <c r="M19" s="238">
        <f>SUM(M20:M20)</f>
        <v>0</v>
      </c>
      <c r="N19" s="237"/>
      <c r="O19" s="237">
        <f>SUM(O20:O20)</f>
        <v>0</v>
      </c>
      <c r="P19" s="237"/>
      <c r="Q19" s="237">
        <f>SUM(Q20:Q20)</f>
        <v>0</v>
      </c>
      <c r="R19" s="238"/>
      <c r="S19" s="238"/>
      <c r="T19" s="238"/>
      <c r="U19" s="238"/>
      <c r="V19" s="238">
        <f>SUM(V20:V20)</f>
        <v>0.4</v>
      </c>
      <c r="W19" s="238"/>
      <c r="X19" s="238"/>
      <c r="Y19" s="238"/>
      <c r="AG19" t="s">
        <v>174</v>
      </c>
    </row>
    <row r="20" spans="1:60" outlineLevel="1" x14ac:dyDescent="0.25">
      <c r="A20" s="252">
        <v>9</v>
      </c>
      <c r="B20" s="253" t="s">
        <v>251</v>
      </c>
      <c r="C20" s="259" t="s">
        <v>306</v>
      </c>
      <c r="D20" s="254" t="s">
        <v>224</v>
      </c>
      <c r="E20" s="255">
        <v>79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5.0000000000000001E-3</v>
      </c>
      <c r="V20" s="235">
        <f>ROUND(E20*U20,2)</f>
        <v>0.4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226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5">
      <c r="A21" s="239" t="s">
        <v>173</v>
      </c>
      <c r="B21" s="240" t="s">
        <v>118</v>
      </c>
      <c r="C21" s="258" t="s">
        <v>119</v>
      </c>
      <c r="D21" s="241"/>
      <c r="E21" s="242"/>
      <c r="F21" s="243"/>
      <c r="G21" s="244">
        <f>SUMIF(AG22:AG28,"&lt;&gt;NOR",G22:G28)</f>
        <v>0</v>
      </c>
      <c r="H21" s="238"/>
      <c r="I21" s="238">
        <f>SUM(I22:I28)</f>
        <v>0</v>
      </c>
      <c r="J21" s="238"/>
      <c r="K21" s="238">
        <f>SUM(K22:K28)</f>
        <v>0</v>
      </c>
      <c r="L21" s="238"/>
      <c r="M21" s="238">
        <f>SUM(M22:M28)</f>
        <v>0</v>
      </c>
      <c r="N21" s="237"/>
      <c r="O21" s="237">
        <f>SUM(O22:O28)</f>
        <v>88.56</v>
      </c>
      <c r="P21" s="237"/>
      <c r="Q21" s="237">
        <f>SUM(Q22:Q28)</f>
        <v>0</v>
      </c>
      <c r="R21" s="238"/>
      <c r="S21" s="238"/>
      <c r="T21" s="238"/>
      <c r="U21" s="238"/>
      <c r="V21" s="238">
        <f>SUM(V22:V28)</f>
        <v>103.25</v>
      </c>
      <c r="W21" s="238"/>
      <c r="X21" s="238"/>
      <c r="Y21" s="238"/>
      <c r="AG21" t="s">
        <v>174</v>
      </c>
    </row>
    <row r="22" spans="1:60" outlineLevel="1" x14ac:dyDescent="0.25">
      <c r="A22" s="252">
        <v>10</v>
      </c>
      <c r="B22" s="253" t="s">
        <v>260</v>
      </c>
      <c r="C22" s="259" t="s">
        <v>334</v>
      </c>
      <c r="D22" s="254" t="s">
        <v>224</v>
      </c>
      <c r="E22" s="255">
        <v>79</v>
      </c>
      <c r="F22" s="256"/>
      <c r="G22" s="257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0.11</v>
      </c>
      <c r="O22" s="234">
        <f>ROUND(E22*N22,2)</f>
        <v>8.69</v>
      </c>
      <c r="P22" s="234">
        <v>0</v>
      </c>
      <c r="Q22" s="234">
        <f>ROUND(E22*P22,2)</f>
        <v>0</v>
      </c>
      <c r="R22" s="235"/>
      <c r="S22" s="235" t="s">
        <v>178</v>
      </c>
      <c r="T22" s="235" t="s">
        <v>178</v>
      </c>
      <c r="U22" s="235">
        <v>1.1930000000000001</v>
      </c>
      <c r="V22" s="235">
        <f>ROUND(E22*U22,2)</f>
        <v>94.25</v>
      </c>
      <c r="W22" s="235"/>
      <c r="X22" s="235" t="s">
        <v>225</v>
      </c>
      <c r="Y22" s="235" t="s">
        <v>181</v>
      </c>
      <c r="Z22" s="215"/>
      <c r="AA22" s="215"/>
      <c r="AB22" s="215"/>
      <c r="AC22" s="215"/>
      <c r="AD22" s="215"/>
      <c r="AE22" s="215"/>
      <c r="AF22" s="215"/>
      <c r="AG22" s="215" t="s">
        <v>226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52">
        <v>11</v>
      </c>
      <c r="B23" s="253" t="s">
        <v>271</v>
      </c>
      <c r="C23" s="259" t="s">
        <v>335</v>
      </c>
      <c r="D23" s="254" t="s">
        <v>224</v>
      </c>
      <c r="E23" s="255">
        <v>79</v>
      </c>
      <c r="F23" s="256"/>
      <c r="G23" s="257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0.36834</v>
      </c>
      <c r="O23" s="234">
        <f>ROUND(E23*N23,2)</f>
        <v>29.1</v>
      </c>
      <c r="P23" s="234">
        <v>0</v>
      </c>
      <c r="Q23" s="234">
        <f>ROUND(E23*P23,2)</f>
        <v>0</v>
      </c>
      <c r="R23" s="235"/>
      <c r="S23" s="235" t="s">
        <v>178</v>
      </c>
      <c r="T23" s="235" t="s">
        <v>178</v>
      </c>
      <c r="U23" s="235">
        <v>3.3000000000000002E-2</v>
      </c>
      <c r="V23" s="235">
        <f>ROUND(E23*U23,2)</f>
        <v>2.61</v>
      </c>
      <c r="W23" s="235"/>
      <c r="X23" s="235" t="s">
        <v>225</v>
      </c>
      <c r="Y23" s="235" t="s">
        <v>181</v>
      </c>
      <c r="Z23" s="215"/>
      <c r="AA23" s="215"/>
      <c r="AB23" s="215"/>
      <c r="AC23" s="215"/>
      <c r="AD23" s="215"/>
      <c r="AE23" s="215"/>
      <c r="AF23" s="215"/>
      <c r="AG23" s="215" t="s">
        <v>226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0.399999999999999" outlineLevel="1" x14ac:dyDescent="0.25">
      <c r="A24" s="252">
        <v>12</v>
      </c>
      <c r="B24" s="253" t="s">
        <v>275</v>
      </c>
      <c r="C24" s="259" t="s">
        <v>336</v>
      </c>
      <c r="D24" s="254" t="s">
        <v>224</v>
      </c>
      <c r="E24" s="255">
        <v>79</v>
      </c>
      <c r="F24" s="256"/>
      <c r="G24" s="257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0.378</v>
      </c>
      <c r="O24" s="234">
        <f>ROUND(E24*N24,2)</f>
        <v>29.86</v>
      </c>
      <c r="P24" s="234">
        <v>0</v>
      </c>
      <c r="Q24" s="234">
        <f>ROUND(E24*P24,2)</f>
        <v>0</v>
      </c>
      <c r="R24" s="235"/>
      <c r="S24" s="235" t="s">
        <v>178</v>
      </c>
      <c r="T24" s="235" t="s">
        <v>178</v>
      </c>
      <c r="U24" s="235">
        <v>2.5999999999999999E-2</v>
      </c>
      <c r="V24" s="235">
        <f>ROUND(E24*U24,2)</f>
        <v>2.0499999999999998</v>
      </c>
      <c r="W24" s="235"/>
      <c r="X24" s="235" t="s">
        <v>225</v>
      </c>
      <c r="Y24" s="235" t="s">
        <v>181</v>
      </c>
      <c r="Z24" s="215"/>
      <c r="AA24" s="215"/>
      <c r="AB24" s="215"/>
      <c r="AC24" s="215"/>
      <c r="AD24" s="215"/>
      <c r="AE24" s="215"/>
      <c r="AF24" s="215"/>
      <c r="AG24" s="215" t="s">
        <v>226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52">
        <v>13</v>
      </c>
      <c r="B25" s="253" t="s">
        <v>337</v>
      </c>
      <c r="C25" s="259" t="s">
        <v>338</v>
      </c>
      <c r="D25" s="254" t="s">
        <v>224</v>
      </c>
      <c r="E25" s="255">
        <v>82.95</v>
      </c>
      <c r="F25" s="256"/>
      <c r="G25" s="257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21</v>
      </c>
      <c r="M25" s="235">
        <f>G25*(1+L25/100)</f>
        <v>0</v>
      </c>
      <c r="N25" s="234">
        <v>0.2</v>
      </c>
      <c r="O25" s="234">
        <f>ROUND(E25*N25,2)</f>
        <v>16.59</v>
      </c>
      <c r="P25" s="234">
        <v>0</v>
      </c>
      <c r="Q25" s="234">
        <f>ROUND(E25*P25,2)</f>
        <v>0</v>
      </c>
      <c r="R25" s="235"/>
      <c r="S25" s="235" t="s">
        <v>255</v>
      </c>
      <c r="T25" s="235" t="s">
        <v>179</v>
      </c>
      <c r="U25" s="235">
        <v>0</v>
      </c>
      <c r="V25" s="235">
        <f>ROUND(E25*U25,2)</f>
        <v>0</v>
      </c>
      <c r="W25" s="235"/>
      <c r="X25" s="235" t="s">
        <v>256</v>
      </c>
      <c r="Y25" s="235" t="s">
        <v>181</v>
      </c>
      <c r="Z25" s="215"/>
      <c r="AA25" s="215"/>
      <c r="AB25" s="215"/>
      <c r="AC25" s="215"/>
      <c r="AD25" s="215"/>
      <c r="AE25" s="215"/>
      <c r="AF25" s="215"/>
      <c r="AG25" s="215" t="s">
        <v>257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52">
        <v>14</v>
      </c>
      <c r="B26" s="253" t="s">
        <v>339</v>
      </c>
      <c r="C26" s="259" t="s">
        <v>340</v>
      </c>
      <c r="D26" s="254" t="s">
        <v>282</v>
      </c>
      <c r="E26" s="255">
        <v>68</v>
      </c>
      <c r="F26" s="256"/>
      <c r="G26" s="257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1.66E-2</v>
      </c>
      <c r="O26" s="234">
        <f>ROUND(E26*N26,2)</f>
        <v>1.1299999999999999</v>
      </c>
      <c r="P26" s="234">
        <v>0</v>
      </c>
      <c r="Q26" s="234">
        <f>ROUND(E26*P26,2)</f>
        <v>0</v>
      </c>
      <c r="R26" s="235"/>
      <c r="S26" s="235" t="s">
        <v>255</v>
      </c>
      <c r="T26" s="235" t="s">
        <v>179</v>
      </c>
      <c r="U26" s="235">
        <v>0</v>
      </c>
      <c r="V26" s="235">
        <f>ROUND(E26*U26,2)</f>
        <v>0</v>
      </c>
      <c r="W26" s="235"/>
      <c r="X26" s="235" t="s">
        <v>256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269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46">
        <v>15</v>
      </c>
      <c r="B27" s="247" t="s">
        <v>341</v>
      </c>
      <c r="C27" s="260" t="s">
        <v>342</v>
      </c>
      <c r="D27" s="248" t="s">
        <v>235</v>
      </c>
      <c r="E27" s="249">
        <v>17.5</v>
      </c>
      <c r="F27" s="250"/>
      <c r="G27" s="251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0.18207000000000001</v>
      </c>
      <c r="O27" s="234">
        <f>ROUND(E27*N27,2)</f>
        <v>3.19</v>
      </c>
      <c r="P27" s="234">
        <v>0</v>
      </c>
      <c r="Q27" s="234">
        <f>ROUND(E27*P27,2)</f>
        <v>0</v>
      </c>
      <c r="R27" s="235"/>
      <c r="S27" s="235" t="s">
        <v>178</v>
      </c>
      <c r="T27" s="235" t="s">
        <v>178</v>
      </c>
      <c r="U27" s="235">
        <v>0.248</v>
      </c>
      <c r="V27" s="235">
        <f>ROUND(E27*U27,2)</f>
        <v>4.34</v>
      </c>
      <c r="W27" s="235"/>
      <c r="X27" s="235" t="s">
        <v>225</v>
      </c>
      <c r="Y27" s="235" t="s">
        <v>181</v>
      </c>
      <c r="Z27" s="215"/>
      <c r="AA27" s="215"/>
      <c r="AB27" s="215"/>
      <c r="AC27" s="215"/>
      <c r="AD27" s="215"/>
      <c r="AE27" s="215"/>
      <c r="AF27" s="215"/>
      <c r="AG27" s="215" t="s">
        <v>263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5">
      <c r="A28" s="232"/>
      <c r="B28" s="233"/>
      <c r="C28" s="273" t="s">
        <v>343</v>
      </c>
      <c r="D28" s="271"/>
      <c r="E28" s="271"/>
      <c r="F28" s="271"/>
      <c r="G28" s="271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35"/>
      <c r="Z28" s="215"/>
      <c r="AA28" s="215"/>
      <c r="AB28" s="215"/>
      <c r="AC28" s="215"/>
      <c r="AD28" s="215"/>
      <c r="AE28" s="215"/>
      <c r="AF28" s="215"/>
      <c r="AG28" s="215" t="s">
        <v>295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x14ac:dyDescent="0.25">
      <c r="A29" s="239" t="s">
        <v>173</v>
      </c>
      <c r="B29" s="240" t="s">
        <v>128</v>
      </c>
      <c r="C29" s="258" t="s">
        <v>129</v>
      </c>
      <c r="D29" s="241"/>
      <c r="E29" s="242"/>
      <c r="F29" s="243"/>
      <c r="G29" s="244">
        <f>SUMIF(AG30:AG30,"&lt;&gt;NOR",G30:G30)</f>
        <v>0</v>
      </c>
      <c r="H29" s="238"/>
      <c r="I29" s="238">
        <f>SUM(I30:I30)</f>
        <v>0</v>
      </c>
      <c r="J29" s="238"/>
      <c r="K29" s="238">
        <f>SUM(K30:K30)</f>
        <v>0</v>
      </c>
      <c r="L29" s="238"/>
      <c r="M29" s="238">
        <f>SUM(M30:M30)</f>
        <v>0</v>
      </c>
      <c r="N29" s="237"/>
      <c r="O29" s="237">
        <f>SUM(O30:O30)</f>
        <v>0</v>
      </c>
      <c r="P29" s="237"/>
      <c r="Q29" s="237">
        <f>SUM(Q30:Q30)</f>
        <v>0</v>
      </c>
      <c r="R29" s="238"/>
      <c r="S29" s="238"/>
      <c r="T29" s="238"/>
      <c r="U29" s="238"/>
      <c r="V29" s="238">
        <f>SUM(V30:V30)</f>
        <v>191.42</v>
      </c>
      <c r="W29" s="238"/>
      <c r="X29" s="238"/>
      <c r="Y29" s="238"/>
      <c r="AG29" t="s">
        <v>174</v>
      </c>
    </row>
    <row r="30" spans="1:60" outlineLevel="1" x14ac:dyDescent="0.25">
      <c r="A30" s="246">
        <v>16</v>
      </c>
      <c r="B30" s="247" t="s">
        <v>288</v>
      </c>
      <c r="C30" s="260" t="s">
        <v>330</v>
      </c>
      <c r="D30" s="248" t="s">
        <v>290</v>
      </c>
      <c r="E30" s="249">
        <v>490.815</v>
      </c>
      <c r="F30" s="250"/>
      <c r="G30" s="251">
        <f>ROUND(E30*F30,2)</f>
        <v>0</v>
      </c>
      <c r="H30" s="236"/>
      <c r="I30" s="235">
        <f>ROUND(E30*H30,2)</f>
        <v>0</v>
      </c>
      <c r="J30" s="236"/>
      <c r="K30" s="235">
        <f>ROUND(E30*J30,2)</f>
        <v>0</v>
      </c>
      <c r="L30" s="235">
        <v>21</v>
      </c>
      <c r="M30" s="235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5"/>
      <c r="S30" s="235" t="s">
        <v>178</v>
      </c>
      <c r="T30" s="235" t="s">
        <v>178</v>
      </c>
      <c r="U30" s="235">
        <v>0.39</v>
      </c>
      <c r="V30" s="235">
        <f>ROUND(E30*U30,2)</f>
        <v>191.42</v>
      </c>
      <c r="W30" s="235"/>
      <c r="X30" s="235" t="s">
        <v>225</v>
      </c>
      <c r="Y30" s="235" t="s">
        <v>181</v>
      </c>
      <c r="Z30" s="215"/>
      <c r="AA30" s="215"/>
      <c r="AB30" s="215"/>
      <c r="AC30" s="215"/>
      <c r="AD30" s="215"/>
      <c r="AE30" s="215"/>
      <c r="AF30" s="215"/>
      <c r="AG30" s="215" t="s">
        <v>226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x14ac:dyDescent="0.25">
      <c r="A31" s="3"/>
      <c r="B31" s="4"/>
      <c r="C31" s="26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159</v>
      </c>
    </row>
    <row r="32" spans="1:60" x14ac:dyDescent="0.25">
      <c r="A32" s="218"/>
      <c r="B32" s="219" t="s">
        <v>31</v>
      </c>
      <c r="C32" s="262"/>
      <c r="D32" s="220"/>
      <c r="E32" s="221"/>
      <c r="F32" s="221"/>
      <c r="G32" s="245">
        <f>G8+G19+G21+G29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218</v>
      </c>
    </row>
    <row r="33" spans="1:33" x14ac:dyDescent="0.25">
      <c r="A33" s="3"/>
      <c r="B33" s="4"/>
      <c r="C33" s="26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26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22" t="s">
        <v>219</v>
      </c>
      <c r="B35" s="222"/>
      <c r="C35" s="26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23"/>
      <c r="B36" s="224"/>
      <c r="C36" s="264"/>
      <c r="D36" s="224"/>
      <c r="E36" s="224"/>
      <c r="F36" s="224"/>
      <c r="G36" s="2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220</v>
      </c>
    </row>
    <row r="37" spans="1:33" x14ac:dyDescent="0.25">
      <c r="A37" s="226"/>
      <c r="B37" s="227"/>
      <c r="C37" s="265"/>
      <c r="D37" s="227"/>
      <c r="E37" s="227"/>
      <c r="F37" s="227"/>
      <c r="G37" s="22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26"/>
      <c r="B38" s="227"/>
      <c r="C38" s="265"/>
      <c r="D38" s="227"/>
      <c r="E38" s="227"/>
      <c r="F38" s="227"/>
      <c r="G38" s="22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26"/>
      <c r="B39" s="227"/>
      <c r="C39" s="265"/>
      <c r="D39" s="227"/>
      <c r="E39" s="227"/>
      <c r="F39" s="227"/>
      <c r="G39" s="22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29"/>
      <c r="B40" s="230"/>
      <c r="C40" s="266"/>
      <c r="D40" s="230"/>
      <c r="E40" s="230"/>
      <c r="F40" s="230"/>
      <c r="G40" s="2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3"/>
      <c r="B41" s="4"/>
      <c r="C41" s="261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C42" s="267"/>
      <c r="D42" s="10"/>
      <c r="AG42" t="s">
        <v>221</v>
      </c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bXHtfzP+eqOFZf3oCB+VF5vp4HXv5sKybQ4XTLsJt1WAfILZ8gD9URln0NuZXEUuuxMUrkv9KeUWJ4s3iwIsw==" saltValue="5ATD6FZqbGWTxh1XhjiRnA==" spinCount="100000" sheet="1" formatRows="0"/>
  <mergeCells count="7">
    <mergeCell ref="A1:G1"/>
    <mergeCell ref="C2:G2"/>
    <mergeCell ref="C3:G3"/>
    <mergeCell ref="C4:G4"/>
    <mergeCell ref="A35:C35"/>
    <mergeCell ref="A36:G40"/>
    <mergeCell ref="C28:G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ED43-FEA5-42A5-9A5B-EA4D558286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49</v>
      </c>
      <c r="C3" s="204" t="s">
        <v>50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56</v>
      </c>
      <c r="C4" s="207" t="s">
        <v>57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SUMIF(AG9:AG12,"&lt;&gt;NOR",G9:G12)</f>
        <v>0</v>
      </c>
      <c r="H8" s="238"/>
      <c r="I8" s="238">
        <f>SUM(I9:I12)</f>
        <v>0</v>
      </c>
      <c r="J8" s="238"/>
      <c r="K8" s="238">
        <f>SUM(K9:K12)</f>
        <v>0</v>
      </c>
      <c r="L8" s="238"/>
      <c r="M8" s="238">
        <f>SUM(M9:M12)</f>
        <v>0</v>
      </c>
      <c r="N8" s="237"/>
      <c r="O8" s="237">
        <f>SUM(O9:O12)</f>
        <v>0</v>
      </c>
      <c r="P8" s="237"/>
      <c r="Q8" s="237">
        <f>SUM(Q9:Q12)</f>
        <v>0</v>
      </c>
      <c r="R8" s="238"/>
      <c r="S8" s="238"/>
      <c r="T8" s="238"/>
      <c r="U8" s="238"/>
      <c r="V8" s="238">
        <f>SUM(V9:V12)</f>
        <v>0.32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344</v>
      </c>
      <c r="C9" s="259" t="s">
        <v>345</v>
      </c>
      <c r="D9" s="254" t="s">
        <v>238</v>
      </c>
      <c r="E9" s="255">
        <v>0.09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178</v>
      </c>
      <c r="T9" s="235" t="s">
        <v>178</v>
      </c>
      <c r="U9" s="235">
        <v>3.5329999999999999</v>
      </c>
      <c r="V9" s="235">
        <f>ROUND(E9*U9,2)</f>
        <v>0.32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226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242</v>
      </c>
      <c r="C10" s="259" t="s">
        <v>300</v>
      </c>
      <c r="D10" s="254" t="s">
        <v>238</v>
      </c>
      <c r="E10" s="255">
        <v>0.09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1.0999999999999999E-2</v>
      </c>
      <c r="V10" s="235">
        <f>ROUND(E10*U10,2)</f>
        <v>0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245</v>
      </c>
      <c r="C11" s="259" t="s">
        <v>301</v>
      </c>
      <c r="D11" s="254" t="s">
        <v>238</v>
      </c>
      <c r="E11" s="255">
        <v>1.8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0</v>
      </c>
      <c r="V11" s="235">
        <f>ROUND(E11*U11,2)</f>
        <v>0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0.399999999999999" outlineLevel="1" x14ac:dyDescent="0.25">
      <c r="A12" s="252">
        <v>4</v>
      </c>
      <c r="B12" s="253" t="s">
        <v>248</v>
      </c>
      <c r="C12" s="259" t="s">
        <v>249</v>
      </c>
      <c r="D12" s="254" t="s">
        <v>238</v>
      </c>
      <c r="E12" s="255">
        <v>0.09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0</v>
      </c>
      <c r="V12" s="235">
        <f>ROUND(E12*U12,2)</f>
        <v>0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x14ac:dyDescent="0.25">
      <c r="A13" s="239" t="s">
        <v>173</v>
      </c>
      <c r="B13" s="240" t="s">
        <v>112</v>
      </c>
      <c r="C13" s="258" t="s">
        <v>113</v>
      </c>
      <c r="D13" s="241"/>
      <c r="E13" s="242"/>
      <c r="F13" s="243"/>
      <c r="G13" s="244">
        <f>SUMIF(AG14:AG15,"&lt;&gt;NOR",G14:G15)</f>
        <v>0</v>
      </c>
      <c r="H13" s="238"/>
      <c r="I13" s="238">
        <f>SUM(I14:I15)</f>
        <v>0</v>
      </c>
      <c r="J13" s="238"/>
      <c r="K13" s="238">
        <f>SUM(K14:K15)</f>
        <v>0</v>
      </c>
      <c r="L13" s="238"/>
      <c r="M13" s="238">
        <f>SUM(M14:M15)</f>
        <v>0</v>
      </c>
      <c r="N13" s="237"/>
      <c r="O13" s="237">
        <f>SUM(O14:O15)</f>
        <v>0</v>
      </c>
      <c r="P13" s="237"/>
      <c r="Q13" s="237">
        <f>SUM(Q14:Q15)</f>
        <v>0</v>
      </c>
      <c r="R13" s="238"/>
      <c r="S13" s="238"/>
      <c r="T13" s="238"/>
      <c r="U13" s="238"/>
      <c r="V13" s="238">
        <f>SUM(V14:V15)</f>
        <v>0.04</v>
      </c>
      <c r="W13" s="238"/>
      <c r="X13" s="238"/>
      <c r="Y13" s="238"/>
      <c r="AG13" t="s">
        <v>174</v>
      </c>
    </row>
    <row r="14" spans="1:60" outlineLevel="1" x14ac:dyDescent="0.25">
      <c r="A14" s="252">
        <v>5</v>
      </c>
      <c r="B14" s="253" t="s">
        <v>251</v>
      </c>
      <c r="C14" s="259" t="s">
        <v>306</v>
      </c>
      <c r="D14" s="254" t="s">
        <v>224</v>
      </c>
      <c r="E14" s="255">
        <v>0.33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178</v>
      </c>
      <c r="U14" s="235">
        <v>5.0000000000000001E-3</v>
      </c>
      <c r="V14" s="235">
        <f>ROUND(E14*U14,2)</f>
        <v>0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226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52">
        <v>6</v>
      </c>
      <c r="B15" s="253" t="s">
        <v>346</v>
      </c>
      <c r="C15" s="259" t="s">
        <v>347</v>
      </c>
      <c r="D15" s="254" t="s">
        <v>238</v>
      </c>
      <c r="E15" s="255">
        <v>0.09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0.47699999999999998</v>
      </c>
      <c r="V15" s="235">
        <f>ROUND(E15*U15,2)</f>
        <v>0.04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5">
      <c r="A16" s="239" t="s">
        <v>173</v>
      </c>
      <c r="B16" s="240" t="s">
        <v>118</v>
      </c>
      <c r="C16" s="258" t="s">
        <v>119</v>
      </c>
      <c r="D16" s="241"/>
      <c r="E16" s="242"/>
      <c r="F16" s="243"/>
      <c r="G16" s="244">
        <f>SUMIF(AG17:AG17,"&lt;&gt;NOR",G17:G17)</f>
        <v>0</v>
      </c>
      <c r="H16" s="238"/>
      <c r="I16" s="238">
        <f>SUM(I17:I17)</f>
        <v>0</v>
      </c>
      <c r="J16" s="238"/>
      <c r="K16" s="238">
        <f>SUM(K17:K17)</f>
        <v>0</v>
      </c>
      <c r="L16" s="238"/>
      <c r="M16" s="238">
        <f>SUM(M17:M17)</f>
        <v>0</v>
      </c>
      <c r="N16" s="237"/>
      <c r="O16" s="237">
        <f>SUM(O17:O17)</f>
        <v>0</v>
      </c>
      <c r="P16" s="237"/>
      <c r="Q16" s="237">
        <f>SUM(Q17:Q17)</f>
        <v>0</v>
      </c>
      <c r="R16" s="238"/>
      <c r="S16" s="238"/>
      <c r="T16" s="238"/>
      <c r="U16" s="238"/>
      <c r="V16" s="238">
        <f>SUM(V17:V17)</f>
        <v>0.01</v>
      </c>
      <c r="W16" s="238"/>
      <c r="X16" s="238"/>
      <c r="Y16" s="238"/>
      <c r="AG16" t="s">
        <v>174</v>
      </c>
    </row>
    <row r="17" spans="1:60" outlineLevel="1" x14ac:dyDescent="0.25">
      <c r="A17" s="252">
        <v>7</v>
      </c>
      <c r="B17" s="253" t="s">
        <v>348</v>
      </c>
      <c r="C17" s="259" t="s">
        <v>349</v>
      </c>
      <c r="D17" s="254" t="s">
        <v>224</v>
      </c>
      <c r="E17" s="255">
        <v>0.33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1.6E-2</v>
      </c>
      <c r="V17" s="235">
        <f>ROUND(E17*U17,2)</f>
        <v>0.01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226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x14ac:dyDescent="0.25">
      <c r="A18" s="239" t="s">
        <v>173</v>
      </c>
      <c r="B18" s="240" t="s">
        <v>130</v>
      </c>
      <c r="C18" s="258" t="s">
        <v>131</v>
      </c>
      <c r="D18" s="241"/>
      <c r="E18" s="242"/>
      <c r="F18" s="243"/>
      <c r="G18" s="244">
        <f>SUMIF(AG19:AG20,"&lt;&gt;NOR",G19:G20)</f>
        <v>0</v>
      </c>
      <c r="H18" s="238"/>
      <c r="I18" s="238">
        <f>SUM(I19:I20)</f>
        <v>0</v>
      </c>
      <c r="J18" s="238"/>
      <c r="K18" s="238">
        <f>SUM(K19:K20)</f>
        <v>0</v>
      </c>
      <c r="L18" s="238"/>
      <c r="M18" s="238">
        <f>SUM(M19:M20)</f>
        <v>0</v>
      </c>
      <c r="N18" s="237"/>
      <c r="O18" s="237">
        <f>SUM(O19:O20)</f>
        <v>0</v>
      </c>
      <c r="P18" s="237"/>
      <c r="Q18" s="237">
        <f>SUM(Q19:Q20)</f>
        <v>0</v>
      </c>
      <c r="R18" s="238"/>
      <c r="S18" s="238"/>
      <c r="T18" s="238"/>
      <c r="U18" s="238"/>
      <c r="V18" s="238">
        <f>SUM(V19:V20)</f>
        <v>0</v>
      </c>
      <c r="W18" s="238"/>
      <c r="X18" s="238"/>
      <c r="Y18" s="238"/>
      <c r="AG18" t="s">
        <v>174</v>
      </c>
    </row>
    <row r="19" spans="1:60" ht="20.399999999999999" outlineLevel="1" x14ac:dyDescent="0.25">
      <c r="A19" s="252">
        <v>8</v>
      </c>
      <c r="B19" s="253" t="s">
        <v>350</v>
      </c>
      <c r="C19" s="259" t="s">
        <v>351</v>
      </c>
      <c r="D19" s="254" t="s">
        <v>352</v>
      </c>
      <c r="E19" s="255">
        <v>2</v>
      </c>
      <c r="F19" s="256"/>
      <c r="G19" s="257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255</v>
      </c>
      <c r="T19" s="235" t="s">
        <v>179</v>
      </c>
      <c r="U19" s="235">
        <v>0</v>
      </c>
      <c r="V19" s="235">
        <f>ROUND(E19*U19,2)</f>
        <v>0</v>
      </c>
      <c r="W19" s="235"/>
      <c r="X19" s="235" t="s">
        <v>225</v>
      </c>
      <c r="Y19" s="235" t="s">
        <v>181</v>
      </c>
      <c r="Z19" s="215"/>
      <c r="AA19" s="215"/>
      <c r="AB19" s="215"/>
      <c r="AC19" s="215"/>
      <c r="AD19" s="215"/>
      <c r="AE19" s="215"/>
      <c r="AF19" s="215"/>
      <c r="AG19" s="215" t="s">
        <v>353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46">
        <v>9</v>
      </c>
      <c r="B20" s="247" t="s">
        <v>354</v>
      </c>
      <c r="C20" s="260" t="s">
        <v>355</v>
      </c>
      <c r="D20" s="248" t="s">
        <v>290</v>
      </c>
      <c r="E20" s="249">
        <v>1.2E-4</v>
      </c>
      <c r="F20" s="250"/>
      <c r="G20" s="251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3.327</v>
      </c>
      <c r="V20" s="235">
        <f>ROUND(E20*U20,2)</f>
        <v>0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353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5">
      <c r="A21" s="3"/>
      <c r="B21" s="4"/>
      <c r="C21" s="261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12</v>
      </c>
      <c r="AF21">
        <v>21</v>
      </c>
      <c r="AG21" t="s">
        <v>159</v>
      </c>
    </row>
    <row r="22" spans="1:60" x14ac:dyDescent="0.25">
      <c r="A22" s="218"/>
      <c r="B22" s="219" t="s">
        <v>31</v>
      </c>
      <c r="C22" s="262"/>
      <c r="D22" s="220"/>
      <c r="E22" s="221"/>
      <c r="F22" s="221"/>
      <c r="G22" s="245">
        <f>G8+G13+G16+G18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218</v>
      </c>
    </row>
    <row r="23" spans="1:60" x14ac:dyDescent="0.25">
      <c r="A23" s="3"/>
      <c r="B23" s="4"/>
      <c r="C23" s="26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3"/>
      <c r="B24" s="4"/>
      <c r="C24" s="26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22" t="s">
        <v>219</v>
      </c>
      <c r="B25" s="222"/>
      <c r="C25" s="26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23"/>
      <c r="B26" s="224"/>
      <c r="C26" s="264"/>
      <c r="D26" s="224"/>
      <c r="E26" s="224"/>
      <c r="F26" s="224"/>
      <c r="G26" s="2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G26" t="s">
        <v>220</v>
      </c>
    </row>
    <row r="27" spans="1:60" x14ac:dyDescent="0.25">
      <c r="A27" s="226"/>
      <c r="B27" s="227"/>
      <c r="C27" s="265"/>
      <c r="D27" s="227"/>
      <c r="E27" s="227"/>
      <c r="F27" s="227"/>
      <c r="G27" s="22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26"/>
      <c r="B28" s="227"/>
      <c r="C28" s="265"/>
      <c r="D28" s="227"/>
      <c r="E28" s="227"/>
      <c r="F28" s="227"/>
      <c r="G28" s="22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26"/>
      <c r="B29" s="227"/>
      <c r="C29" s="265"/>
      <c r="D29" s="227"/>
      <c r="E29" s="227"/>
      <c r="F29" s="227"/>
      <c r="G29" s="22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29"/>
      <c r="B30" s="230"/>
      <c r="C30" s="266"/>
      <c r="D30" s="230"/>
      <c r="E30" s="230"/>
      <c r="F30" s="230"/>
      <c r="G30" s="2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3"/>
      <c r="B31" s="4"/>
      <c r="C31" s="26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C32" s="267"/>
      <c r="D32" s="10"/>
      <c r="AG32" t="s">
        <v>221</v>
      </c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aZoT/VXyjBFfnWCnAO+bG1q3tqEAw2A1rq0gjs7s/hNhrBkQx4//xxe7V6GOMS89F4Bytns4+g+SFfbBmdlGw==" saltValue="1wFUsgSGpOSCWQv+cpwtwg==" spinCount="100000" sheet="1" formatRows="0"/>
  <mergeCells count="6">
    <mergeCell ref="A1:G1"/>
    <mergeCell ref="C2:G2"/>
    <mergeCell ref="C3:G3"/>
    <mergeCell ref="C4:G4"/>
    <mergeCell ref="A25:C25"/>
    <mergeCell ref="A26:G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5E9C-0F48-4B55-BF71-9C8A5D307FD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58</v>
      </c>
      <c r="C3" s="204" t="s">
        <v>59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48</v>
      </c>
      <c r="C4" s="207" t="s">
        <v>60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SUMIF(AG9:AG29,"&lt;&gt;NOR",G9:G29)</f>
        <v>0</v>
      </c>
      <c r="H8" s="238"/>
      <c r="I8" s="238">
        <f>SUM(I9:I29)</f>
        <v>0</v>
      </c>
      <c r="J8" s="238"/>
      <c r="K8" s="238">
        <f>SUM(K9:K29)</f>
        <v>0</v>
      </c>
      <c r="L8" s="238"/>
      <c r="M8" s="238">
        <f>SUM(M9:M29)</f>
        <v>0</v>
      </c>
      <c r="N8" s="237"/>
      <c r="O8" s="237">
        <f>SUM(O9:O29)</f>
        <v>0</v>
      </c>
      <c r="P8" s="237"/>
      <c r="Q8" s="237">
        <f>SUM(Q9:Q29)</f>
        <v>0</v>
      </c>
      <c r="R8" s="238"/>
      <c r="S8" s="238"/>
      <c r="T8" s="238"/>
      <c r="U8" s="238"/>
      <c r="V8" s="238">
        <f>SUM(V9:V29)</f>
        <v>157.54000000000002</v>
      </c>
      <c r="W8" s="238"/>
      <c r="X8" s="238"/>
      <c r="Y8" s="238"/>
      <c r="AG8" t="s">
        <v>174</v>
      </c>
    </row>
    <row r="9" spans="1:60" outlineLevel="1" x14ac:dyDescent="0.25">
      <c r="A9" s="246">
        <v>1</v>
      </c>
      <c r="B9" s="247" t="s">
        <v>356</v>
      </c>
      <c r="C9" s="260" t="s">
        <v>357</v>
      </c>
      <c r="D9" s="248" t="s">
        <v>238</v>
      </c>
      <c r="E9" s="249">
        <v>119.61</v>
      </c>
      <c r="F9" s="250"/>
      <c r="G9" s="251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178</v>
      </c>
      <c r="T9" s="235" t="s">
        <v>178</v>
      </c>
      <c r="U9" s="235">
        <v>0.156</v>
      </c>
      <c r="V9" s="235">
        <f>ROUND(E9*U9,2)</f>
        <v>18.66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226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5">
      <c r="A10" s="232"/>
      <c r="B10" s="233"/>
      <c r="C10" s="270" t="s">
        <v>358</v>
      </c>
      <c r="D10" s="268"/>
      <c r="E10" s="269">
        <v>99.68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5"/>
      <c r="AA10" s="215"/>
      <c r="AB10" s="215"/>
      <c r="AC10" s="215"/>
      <c r="AD10" s="215"/>
      <c r="AE10" s="215"/>
      <c r="AF10" s="215"/>
      <c r="AG10" s="215" t="s">
        <v>228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0.399999999999999" outlineLevel="1" x14ac:dyDescent="0.25">
      <c r="A11" s="246">
        <v>2</v>
      </c>
      <c r="B11" s="247" t="s">
        <v>242</v>
      </c>
      <c r="C11" s="260" t="s">
        <v>243</v>
      </c>
      <c r="D11" s="248" t="s">
        <v>238</v>
      </c>
      <c r="E11" s="249">
        <v>145.06100000000001</v>
      </c>
      <c r="F11" s="250"/>
      <c r="G11" s="251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1.0999999999999999E-2</v>
      </c>
      <c r="V11" s="235">
        <f>ROUND(E11*U11,2)</f>
        <v>1.6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2" x14ac:dyDescent="0.25">
      <c r="A12" s="232"/>
      <c r="B12" s="233"/>
      <c r="C12" s="270" t="s">
        <v>359</v>
      </c>
      <c r="D12" s="268"/>
      <c r="E12" s="269">
        <v>145.61000000000001</v>
      </c>
      <c r="F12" s="235"/>
      <c r="G12" s="235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35"/>
      <c r="Z12" s="215"/>
      <c r="AA12" s="215"/>
      <c r="AB12" s="215"/>
      <c r="AC12" s="215"/>
      <c r="AD12" s="215"/>
      <c r="AE12" s="215"/>
      <c r="AF12" s="215"/>
      <c r="AG12" s="215" t="s">
        <v>228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30.6" outlineLevel="1" x14ac:dyDescent="0.25">
      <c r="A13" s="246">
        <v>3</v>
      </c>
      <c r="B13" s="247" t="s">
        <v>245</v>
      </c>
      <c r="C13" s="260" t="s">
        <v>246</v>
      </c>
      <c r="D13" s="248" t="s">
        <v>238</v>
      </c>
      <c r="E13" s="249">
        <v>2513.6</v>
      </c>
      <c r="F13" s="250"/>
      <c r="G13" s="251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0</v>
      </c>
      <c r="V13" s="235">
        <f>ROUND(E13*U13,2)</f>
        <v>0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5">
      <c r="A14" s="232"/>
      <c r="B14" s="233"/>
      <c r="C14" s="270" t="s">
        <v>360</v>
      </c>
      <c r="D14" s="268"/>
      <c r="E14" s="269">
        <v>2912.2</v>
      </c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5"/>
      <c r="AA14" s="215"/>
      <c r="AB14" s="215"/>
      <c r="AC14" s="215"/>
      <c r="AD14" s="215"/>
      <c r="AE14" s="215"/>
      <c r="AF14" s="215"/>
      <c r="AG14" s="215" t="s">
        <v>228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46">
        <v>4</v>
      </c>
      <c r="B15" s="247" t="s">
        <v>361</v>
      </c>
      <c r="C15" s="260" t="s">
        <v>362</v>
      </c>
      <c r="D15" s="248" t="s">
        <v>238</v>
      </c>
      <c r="E15" s="249">
        <v>97.457999999999998</v>
      </c>
      <c r="F15" s="250"/>
      <c r="G15" s="251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0.20200000000000001</v>
      </c>
      <c r="V15" s="235">
        <f>ROUND(E15*U15,2)</f>
        <v>19.690000000000001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5">
      <c r="A16" s="232"/>
      <c r="B16" s="233"/>
      <c r="C16" s="270" t="s">
        <v>363</v>
      </c>
      <c r="D16" s="268"/>
      <c r="E16" s="269">
        <v>97.46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5"/>
      <c r="AA16" s="215"/>
      <c r="AB16" s="215"/>
      <c r="AC16" s="215"/>
      <c r="AD16" s="215"/>
      <c r="AE16" s="215"/>
      <c r="AF16" s="215"/>
      <c r="AG16" s="215" t="s">
        <v>228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46">
        <v>5</v>
      </c>
      <c r="B17" s="247" t="s">
        <v>364</v>
      </c>
      <c r="C17" s="260" t="s">
        <v>365</v>
      </c>
      <c r="D17" s="248" t="s">
        <v>238</v>
      </c>
      <c r="E17" s="249">
        <v>22.4</v>
      </c>
      <c r="F17" s="250"/>
      <c r="G17" s="251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3.1309999999999998</v>
      </c>
      <c r="V17" s="235">
        <f>ROUND(E17*U17,2)</f>
        <v>70.13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263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5">
      <c r="A18" s="232"/>
      <c r="B18" s="233"/>
      <c r="C18" s="270" t="s">
        <v>366</v>
      </c>
      <c r="D18" s="268"/>
      <c r="E18" s="269">
        <v>8.8000000000000007</v>
      </c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35"/>
      <c r="Z18" s="215"/>
      <c r="AA18" s="215"/>
      <c r="AB18" s="215"/>
      <c r="AC18" s="215"/>
      <c r="AD18" s="215"/>
      <c r="AE18" s="215"/>
      <c r="AF18" s="215"/>
      <c r="AG18" s="215" t="s">
        <v>228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 x14ac:dyDescent="0.25">
      <c r="A19" s="232"/>
      <c r="B19" s="233"/>
      <c r="C19" s="270" t="s">
        <v>367</v>
      </c>
      <c r="D19" s="268"/>
      <c r="E19" s="269">
        <v>5.2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5"/>
      <c r="AA19" s="215"/>
      <c r="AB19" s="215"/>
      <c r="AC19" s="215"/>
      <c r="AD19" s="215"/>
      <c r="AE19" s="215"/>
      <c r="AF19" s="215"/>
      <c r="AG19" s="215" t="s">
        <v>228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5">
      <c r="A20" s="232"/>
      <c r="B20" s="233"/>
      <c r="C20" s="270" t="s">
        <v>368</v>
      </c>
      <c r="D20" s="268"/>
      <c r="E20" s="269">
        <v>8.4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5"/>
      <c r="AA20" s="215"/>
      <c r="AB20" s="215"/>
      <c r="AC20" s="215"/>
      <c r="AD20" s="215"/>
      <c r="AE20" s="215"/>
      <c r="AF20" s="215"/>
      <c r="AG20" s="215" t="s">
        <v>228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0.399999999999999" outlineLevel="1" x14ac:dyDescent="0.25">
      <c r="A21" s="246">
        <v>6</v>
      </c>
      <c r="B21" s="247" t="s">
        <v>369</v>
      </c>
      <c r="C21" s="260" t="s">
        <v>370</v>
      </c>
      <c r="D21" s="248" t="s">
        <v>238</v>
      </c>
      <c r="E21" s="249">
        <v>3.6</v>
      </c>
      <c r="F21" s="250"/>
      <c r="G21" s="251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178</v>
      </c>
      <c r="T21" s="235" t="s">
        <v>178</v>
      </c>
      <c r="U21" s="235">
        <v>0.12</v>
      </c>
      <c r="V21" s="235">
        <f>ROUND(E21*U21,2)</f>
        <v>0.43</v>
      </c>
      <c r="W21" s="235"/>
      <c r="X21" s="235" t="s">
        <v>225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263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5">
      <c r="A22" s="232"/>
      <c r="B22" s="233"/>
      <c r="C22" s="270" t="s">
        <v>371</v>
      </c>
      <c r="D22" s="268"/>
      <c r="E22" s="269">
        <v>3.6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5"/>
      <c r="AA22" s="215"/>
      <c r="AB22" s="215"/>
      <c r="AC22" s="215"/>
      <c r="AD22" s="215"/>
      <c r="AE22" s="215"/>
      <c r="AF22" s="215"/>
      <c r="AG22" s="215" t="s">
        <v>228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0.399999999999999" outlineLevel="1" x14ac:dyDescent="0.25">
      <c r="A23" s="246">
        <v>7</v>
      </c>
      <c r="B23" s="247" t="s">
        <v>372</v>
      </c>
      <c r="C23" s="260" t="s">
        <v>373</v>
      </c>
      <c r="D23" s="248" t="s">
        <v>238</v>
      </c>
      <c r="E23" s="249">
        <v>22.152000000000001</v>
      </c>
      <c r="F23" s="250"/>
      <c r="G23" s="251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/>
      <c r="S23" s="235" t="s">
        <v>178</v>
      </c>
      <c r="T23" s="235" t="s">
        <v>178</v>
      </c>
      <c r="U23" s="235">
        <v>1.587</v>
      </c>
      <c r="V23" s="235">
        <f>ROUND(E23*U23,2)</f>
        <v>35.159999999999997</v>
      </c>
      <c r="W23" s="235"/>
      <c r="X23" s="235" t="s">
        <v>225</v>
      </c>
      <c r="Y23" s="235" t="s">
        <v>181</v>
      </c>
      <c r="Z23" s="215"/>
      <c r="AA23" s="215"/>
      <c r="AB23" s="215"/>
      <c r="AC23" s="215"/>
      <c r="AD23" s="215"/>
      <c r="AE23" s="215"/>
      <c r="AF23" s="215"/>
      <c r="AG23" s="215" t="s">
        <v>226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5">
      <c r="A24" s="232"/>
      <c r="B24" s="233"/>
      <c r="C24" s="270" t="s">
        <v>374</v>
      </c>
      <c r="D24" s="268"/>
      <c r="E24" s="269">
        <v>22.15</v>
      </c>
      <c r="F24" s="235"/>
      <c r="G24" s="235"/>
      <c r="H24" s="235"/>
      <c r="I24" s="235"/>
      <c r="J24" s="235"/>
      <c r="K24" s="235"/>
      <c r="L24" s="235"/>
      <c r="M24" s="235"/>
      <c r="N24" s="234"/>
      <c r="O24" s="234"/>
      <c r="P24" s="234"/>
      <c r="Q24" s="234"/>
      <c r="R24" s="235"/>
      <c r="S24" s="235"/>
      <c r="T24" s="235"/>
      <c r="U24" s="235"/>
      <c r="V24" s="235"/>
      <c r="W24" s="235"/>
      <c r="X24" s="235"/>
      <c r="Y24" s="235"/>
      <c r="Z24" s="215"/>
      <c r="AA24" s="215"/>
      <c r="AB24" s="215"/>
      <c r="AC24" s="215"/>
      <c r="AD24" s="215"/>
      <c r="AE24" s="215"/>
      <c r="AF24" s="215"/>
      <c r="AG24" s="215" t="s">
        <v>228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0.399999999999999" outlineLevel="1" x14ac:dyDescent="0.25">
      <c r="A25" s="252">
        <v>8</v>
      </c>
      <c r="B25" s="253" t="s">
        <v>248</v>
      </c>
      <c r="C25" s="259" t="s">
        <v>249</v>
      </c>
      <c r="D25" s="254" t="s">
        <v>238</v>
      </c>
      <c r="E25" s="255">
        <v>125.68</v>
      </c>
      <c r="F25" s="256"/>
      <c r="G25" s="257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21</v>
      </c>
      <c r="M25" s="235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5"/>
      <c r="S25" s="235" t="s">
        <v>178</v>
      </c>
      <c r="T25" s="235" t="s">
        <v>178</v>
      </c>
      <c r="U25" s="235">
        <v>0</v>
      </c>
      <c r="V25" s="235">
        <f>ROUND(E25*U25,2)</f>
        <v>0</v>
      </c>
      <c r="W25" s="235"/>
      <c r="X25" s="235" t="s">
        <v>225</v>
      </c>
      <c r="Y25" s="235" t="s">
        <v>181</v>
      </c>
      <c r="Z25" s="215"/>
      <c r="AA25" s="215"/>
      <c r="AB25" s="215"/>
      <c r="AC25" s="215"/>
      <c r="AD25" s="215"/>
      <c r="AE25" s="215"/>
      <c r="AF25" s="215"/>
      <c r="AG25" s="215" t="s">
        <v>226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30.6" outlineLevel="1" x14ac:dyDescent="0.25">
      <c r="A26" s="246">
        <v>9</v>
      </c>
      <c r="B26" s="247" t="s">
        <v>251</v>
      </c>
      <c r="C26" s="260" t="s">
        <v>252</v>
      </c>
      <c r="D26" s="248" t="s">
        <v>224</v>
      </c>
      <c r="E26" s="249">
        <v>14.4</v>
      </c>
      <c r="F26" s="250"/>
      <c r="G26" s="251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178</v>
      </c>
      <c r="T26" s="235" t="s">
        <v>178</v>
      </c>
      <c r="U26" s="235">
        <v>5.0000000000000001E-3</v>
      </c>
      <c r="V26" s="235">
        <f>ROUND(E26*U26,2)</f>
        <v>7.0000000000000007E-2</v>
      </c>
      <c r="W26" s="235"/>
      <c r="X26" s="235" t="s">
        <v>225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226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5">
      <c r="A27" s="232"/>
      <c r="B27" s="233"/>
      <c r="C27" s="270" t="s">
        <v>375</v>
      </c>
      <c r="D27" s="268"/>
      <c r="E27" s="269">
        <v>14.4</v>
      </c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35"/>
      <c r="Z27" s="215"/>
      <c r="AA27" s="215"/>
      <c r="AB27" s="215"/>
      <c r="AC27" s="215"/>
      <c r="AD27" s="215"/>
      <c r="AE27" s="215"/>
      <c r="AF27" s="215"/>
      <c r="AG27" s="215" t="s">
        <v>228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46">
        <v>10</v>
      </c>
      <c r="B28" s="247" t="s">
        <v>376</v>
      </c>
      <c r="C28" s="260" t="s">
        <v>377</v>
      </c>
      <c r="D28" s="248" t="s">
        <v>238</v>
      </c>
      <c r="E28" s="249">
        <v>6.96</v>
      </c>
      <c r="F28" s="250"/>
      <c r="G28" s="251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5"/>
      <c r="S28" s="235" t="s">
        <v>178</v>
      </c>
      <c r="T28" s="235" t="s">
        <v>178</v>
      </c>
      <c r="U28" s="235">
        <v>1.6950000000000001</v>
      </c>
      <c r="V28" s="235">
        <f>ROUND(E28*U28,2)</f>
        <v>11.8</v>
      </c>
      <c r="W28" s="235"/>
      <c r="X28" s="235" t="s">
        <v>225</v>
      </c>
      <c r="Y28" s="235" t="s">
        <v>181</v>
      </c>
      <c r="Z28" s="215"/>
      <c r="AA28" s="215"/>
      <c r="AB28" s="215"/>
      <c r="AC28" s="215"/>
      <c r="AD28" s="215"/>
      <c r="AE28" s="215"/>
      <c r="AF28" s="215"/>
      <c r="AG28" s="215" t="s">
        <v>226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5">
      <c r="A29" s="232"/>
      <c r="B29" s="233"/>
      <c r="C29" s="270" t="s">
        <v>378</v>
      </c>
      <c r="D29" s="268"/>
      <c r="E29" s="269">
        <v>6.96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5"/>
      <c r="AA29" s="215"/>
      <c r="AB29" s="215"/>
      <c r="AC29" s="215"/>
      <c r="AD29" s="215"/>
      <c r="AE29" s="215"/>
      <c r="AF29" s="215"/>
      <c r="AG29" s="215" t="s">
        <v>228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x14ac:dyDescent="0.25">
      <c r="A30" s="239" t="s">
        <v>173</v>
      </c>
      <c r="B30" s="240" t="s">
        <v>116</v>
      </c>
      <c r="C30" s="258" t="s">
        <v>117</v>
      </c>
      <c r="D30" s="241"/>
      <c r="E30" s="242"/>
      <c r="F30" s="243"/>
      <c r="G30" s="244">
        <f>SUMIF(AG31:AG31,"&lt;&gt;NOR",G31:G31)</f>
        <v>0</v>
      </c>
      <c r="H30" s="238"/>
      <c r="I30" s="238">
        <f>SUM(I31:I31)</f>
        <v>0</v>
      </c>
      <c r="J30" s="238"/>
      <c r="K30" s="238">
        <f>SUM(K31:K31)</f>
        <v>0</v>
      </c>
      <c r="L30" s="238"/>
      <c r="M30" s="238">
        <f>SUM(M31:M31)</f>
        <v>0</v>
      </c>
      <c r="N30" s="237"/>
      <c r="O30" s="237">
        <f>SUM(O31:O31)</f>
        <v>0</v>
      </c>
      <c r="P30" s="237"/>
      <c r="Q30" s="237">
        <f>SUM(Q31:Q31)</f>
        <v>0</v>
      </c>
      <c r="R30" s="238"/>
      <c r="S30" s="238"/>
      <c r="T30" s="238"/>
      <c r="U30" s="238"/>
      <c r="V30" s="238">
        <f>SUM(V31:V31)</f>
        <v>0</v>
      </c>
      <c r="W30" s="238"/>
      <c r="X30" s="238"/>
      <c r="Y30" s="238"/>
      <c r="AG30" t="s">
        <v>174</v>
      </c>
    </row>
    <row r="31" spans="1:60" outlineLevel="1" x14ac:dyDescent="0.25">
      <c r="A31" s="252">
        <v>11</v>
      </c>
      <c r="B31" s="253" t="s">
        <v>379</v>
      </c>
      <c r="C31" s="259" t="s">
        <v>380</v>
      </c>
      <c r="D31" s="254" t="s">
        <v>352</v>
      </c>
      <c r="E31" s="255">
        <v>1</v>
      </c>
      <c r="F31" s="256"/>
      <c r="G31" s="257">
        <f>ROUND(E31*F31,2)</f>
        <v>0</v>
      </c>
      <c r="H31" s="236"/>
      <c r="I31" s="235">
        <f>ROUND(E31*H31,2)</f>
        <v>0</v>
      </c>
      <c r="J31" s="236"/>
      <c r="K31" s="235">
        <f>ROUND(E31*J31,2)</f>
        <v>0</v>
      </c>
      <c r="L31" s="235">
        <v>21</v>
      </c>
      <c r="M31" s="235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5"/>
      <c r="S31" s="235" t="s">
        <v>255</v>
      </c>
      <c r="T31" s="235" t="s">
        <v>179</v>
      </c>
      <c r="U31" s="235">
        <v>0</v>
      </c>
      <c r="V31" s="235">
        <f>ROUND(E31*U31,2)</f>
        <v>0</v>
      </c>
      <c r="W31" s="235"/>
      <c r="X31" s="235" t="s">
        <v>225</v>
      </c>
      <c r="Y31" s="235" t="s">
        <v>181</v>
      </c>
      <c r="Z31" s="215"/>
      <c r="AA31" s="215"/>
      <c r="AB31" s="215"/>
      <c r="AC31" s="215"/>
      <c r="AD31" s="215"/>
      <c r="AE31" s="215"/>
      <c r="AF31" s="215"/>
      <c r="AG31" s="215" t="s">
        <v>226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5">
      <c r="A32" s="239" t="s">
        <v>173</v>
      </c>
      <c r="B32" s="240" t="s">
        <v>118</v>
      </c>
      <c r="C32" s="258" t="s">
        <v>119</v>
      </c>
      <c r="D32" s="241"/>
      <c r="E32" s="242"/>
      <c r="F32" s="243"/>
      <c r="G32" s="244">
        <f>SUMIF(AG33:AG36,"&lt;&gt;NOR",G33:G36)</f>
        <v>0</v>
      </c>
      <c r="H32" s="238"/>
      <c r="I32" s="238">
        <f>SUM(I33:I36)</f>
        <v>0</v>
      </c>
      <c r="J32" s="238"/>
      <c r="K32" s="238">
        <f>SUM(K33:K36)</f>
        <v>0</v>
      </c>
      <c r="L32" s="238"/>
      <c r="M32" s="238">
        <f>SUM(M33:M36)</f>
        <v>0</v>
      </c>
      <c r="N32" s="237"/>
      <c r="O32" s="237">
        <f>SUM(O33:O36)</f>
        <v>0.2</v>
      </c>
      <c r="P32" s="237"/>
      <c r="Q32" s="237">
        <f>SUM(Q33:Q36)</f>
        <v>0</v>
      </c>
      <c r="R32" s="238"/>
      <c r="S32" s="238"/>
      <c r="T32" s="238"/>
      <c r="U32" s="238"/>
      <c r="V32" s="238">
        <f>SUM(V33:V36)</f>
        <v>4.17</v>
      </c>
      <c r="W32" s="238"/>
      <c r="X32" s="238"/>
      <c r="Y32" s="238"/>
      <c r="AG32" t="s">
        <v>174</v>
      </c>
    </row>
    <row r="33" spans="1:60" ht="20.399999999999999" outlineLevel="1" x14ac:dyDescent="0.25">
      <c r="A33" s="246">
        <v>12</v>
      </c>
      <c r="B33" s="247" t="s">
        <v>381</v>
      </c>
      <c r="C33" s="260" t="s">
        <v>382</v>
      </c>
      <c r="D33" s="248" t="s">
        <v>235</v>
      </c>
      <c r="E33" s="249">
        <v>9.44</v>
      </c>
      <c r="F33" s="250"/>
      <c r="G33" s="251">
        <f>ROUND(E33*F33,2)</f>
        <v>0</v>
      </c>
      <c r="H33" s="236"/>
      <c r="I33" s="235">
        <f>ROUND(E33*H33,2)</f>
        <v>0</v>
      </c>
      <c r="J33" s="236"/>
      <c r="K33" s="235">
        <f>ROUND(E33*J33,2)</f>
        <v>0</v>
      </c>
      <c r="L33" s="235">
        <v>21</v>
      </c>
      <c r="M33" s="235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5"/>
      <c r="S33" s="235" t="s">
        <v>178</v>
      </c>
      <c r="T33" s="235" t="s">
        <v>178</v>
      </c>
      <c r="U33" s="235">
        <v>0.4415</v>
      </c>
      <c r="V33" s="235">
        <f>ROUND(E33*U33,2)</f>
        <v>4.17</v>
      </c>
      <c r="W33" s="235"/>
      <c r="X33" s="235" t="s">
        <v>225</v>
      </c>
      <c r="Y33" s="235" t="s">
        <v>181</v>
      </c>
      <c r="Z33" s="215"/>
      <c r="AA33" s="215"/>
      <c r="AB33" s="215"/>
      <c r="AC33" s="215"/>
      <c r="AD33" s="215"/>
      <c r="AE33" s="215"/>
      <c r="AF33" s="215"/>
      <c r="AG33" s="215" t="s">
        <v>226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5">
      <c r="A34" s="232"/>
      <c r="B34" s="233"/>
      <c r="C34" s="270" t="s">
        <v>383</v>
      </c>
      <c r="D34" s="268"/>
      <c r="E34" s="269">
        <v>9.44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5"/>
      <c r="AA34" s="215"/>
      <c r="AB34" s="215"/>
      <c r="AC34" s="215"/>
      <c r="AD34" s="215"/>
      <c r="AE34" s="215"/>
      <c r="AF34" s="215"/>
      <c r="AG34" s="215" t="s">
        <v>228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20.399999999999999" outlineLevel="1" x14ac:dyDescent="0.25">
      <c r="A35" s="252">
        <v>13</v>
      </c>
      <c r="B35" s="253" t="s">
        <v>384</v>
      </c>
      <c r="C35" s="259" t="s">
        <v>385</v>
      </c>
      <c r="D35" s="254" t="s">
        <v>282</v>
      </c>
      <c r="E35" s="255">
        <v>6</v>
      </c>
      <c r="F35" s="256"/>
      <c r="G35" s="257">
        <f>ROUND(E35*F35,2)</f>
        <v>0</v>
      </c>
      <c r="H35" s="236"/>
      <c r="I35" s="235">
        <f>ROUND(E35*H35,2)</f>
        <v>0</v>
      </c>
      <c r="J35" s="236"/>
      <c r="K35" s="235">
        <f>ROUND(E35*J35,2)</f>
        <v>0</v>
      </c>
      <c r="L35" s="235">
        <v>21</v>
      </c>
      <c r="M35" s="235">
        <f>G35*(1+L35/100)</f>
        <v>0</v>
      </c>
      <c r="N35" s="234">
        <v>2.07E-2</v>
      </c>
      <c r="O35" s="234">
        <f>ROUND(E35*N35,2)</f>
        <v>0.12</v>
      </c>
      <c r="P35" s="234">
        <v>0</v>
      </c>
      <c r="Q35" s="234">
        <f>ROUND(E35*P35,2)</f>
        <v>0</v>
      </c>
      <c r="R35" s="235"/>
      <c r="S35" s="235" t="s">
        <v>255</v>
      </c>
      <c r="T35" s="235" t="s">
        <v>179</v>
      </c>
      <c r="U35" s="235">
        <v>0</v>
      </c>
      <c r="V35" s="235">
        <f>ROUND(E35*U35,2)</f>
        <v>0</v>
      </c>
      <c r="W35" s="235"/>
      <c r="X35" s="235" t="s">
        <v>256</v>
      </c>
      <c r="Y35" s="235" t="s">
        <v>181</v>
      </c>
      <c r="Z35" s="215"/>
      <c r="AA35" s="215"/>
      <c r="AB35" s="215"/>
      <c r="AC35" s="215"/>
      <c r="AD35" s="215"/>
      <c r="AE35" s="215"/>
      <c r="AF35" s="215"/>
      <c r="AG35" s="215" t="s">
        <v>269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52">
        <v>14</v>
      </c>
      <c r="B36" s="253" t="s">
        <v>386</v>
      </c>
      <c r="C36" s="259" t="s">
        <v>387</v>
      </c>
      <c r="D36" s="254" t="s">
        <v>282</v>
      </c>
      <c r="E36" s="255">
        <v>3</v>
      </c>
      <c r="F36" s="256"/>
      <c r="G36" s="257">
        <f>ROUND(E36*F36,2)</f>
        <v>0</v>
      </c>
      <c r="H36" s="236"/>
      <c r="I36" s="235">
        <f>ROUND(E36*H36,2)</f>
        <v>0</v>
      </c>
      <c r="J36" s="236"/>
      <c r="K36" s="235">
        <f>ROUND(E36*J36,2)</f>
        <v>0</v>
      </c>
      <c r="L36" s="235">
        <v>21</v>
      </c>
      <c r="M36" s="235">
        <f>G36*(1+L36/100)</f>
        <v>0</v>
      </c>
      <c r="N36" s="234">
        <v>2.63E-2</v>
      </c>
      <c r="O36" s="234">
        <f>ROUND(E36*N36,2)</f>
        <v>0.08</v>
      </c>
      <c r="P36" s="234">
        <v>0</v>
      </c>
      <c r="Q36" s="234">
        <f>ROUND(E36*P36,2)</f>
        <v>0</v>
      </c>
      <c r="R36" s="235"/>
      <c r="S36" s="235" t="s">
        <v>255</v>
      </c>
      <c r="T36" s="235" t="s">
        <v>179</v>
      </c>
      <c r="U36" s="235">
        <v>0</v>
      </c>
      <c r="V36" s="235">
        <f>ROUND(E36*U36,2)</f>
        <v>0</v>
      </c>
      <c r="W36" s="235"/>
      <c r="X36" s="235" t="s">
        <v>256</v>
      </c>
      <c r="Y36" s="235" t="s">
        <v>181</v>
      </c>
      <c r="Z36" s="215"/>
      <c r="AA36" s="215"/>
      <c r="AB36" s="215"/>
      <c r="AC36" s="215"/>
      <c r="AD36" s="215"/>
      <c r="AE36" s="215"/>
      <c r="AF36" s="215"/>
      <c r="AG36" s="215" t="s">
        <v>269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5">
      <c r="A37" s="239" t="s">
        <v>173</v>
      </c>
      <c r="B37" s="240" t="s">
        <v>120</v>
      </c>
      <c r="C37" s="258" t="s">
        <v>121</v>
      </c>
      <c r="D37" s="241"/>
      <c r="E37" s="242"/>
      <c r="F37" s="243"/>
      <c r="G37" s="244">
        <f>SUMIF(AG38:AG46,"&lt;&gt;NOR",G38:G46)</f>
        <v>0</v>
      </c>
      <c r="H37" s="238"/>
      <c r="I37" s="238">
        <f>SUM(I38:I46)</f>
        <v>0</v>
      </c>
      <c r="J37" s="238"/>
      <c r="K37" s="238">
        <f>SUM(K38:K46)</f>
        <v>0</v>
      </c>
      <c r="L37" s="238"/>
      <c r="M37" s="238">
        <f>SUM(M38:M46)</f>
        <v>0</v>
      </c>
      <c r="N37" s="237"/>
      <c r="O37" s="237">
        <f>SUM(O38:O46)</f>
        <v>0.06</v>
      </c>
      <c r="P37" s="237"/>
      <c r="Q37" s="237">
        <f>SUM(Q38:Q46)</f>
        <v>0</v>
      </c>
      <c r="R37" s="238"/>
      <c r="S37" s="238"/>
      <c r="T37" s="238"/>
      <c r="U37" s="238"/>
      <c r="V37" s="238">
        <f>SUM(V38:V46)</f>
        <v>90.51</v>
      </c>
      <c r="W37" s="238"/>
      <c r="X37" s="238"/>
      <c r="Y37" s="238"/>
      <c r="AG37" t="s">
        <v>174</v>
      </c>
    </row>
    <row r="38" spans="1:60" ht="20.399999999999999" outlineLevel="1" x14ac:dyDescent="0.25">
      <c r="A38" s="252">
        <v>15</v>
      </c>
      <c r="B38" s="253" t="s">
        <v>388</v>
      </c>
      <c r="C38" s="259" t="s">
        <v>389</v>
      </c>
      <c r="D38" s="254" t="s">
        <v>235</v>
      </c>
      <c r="E38" s="255">
        <v>45</v>
      </c>
      <c r="F38" s="256"/>
      <c r="G38" s="257">
        <f>ROUND(E38*F38,2)</f>
        <v>0</v>
      </c>
      <c r="H38" s="236"/>
      <c r="I38" s="235">
        <f>ROUND(E38*H38,2)</f>
        <v>0</v>
      </c>
      <c r="J38" s="236"/>
      <c r="K38" s="235">
        <f>ROUND(E38*J38,2)</f>
        <v>0</v>
      </c>
      <c r="L38" s="235">
        <v>21</v>
      </c>
      <c r="M38" s="235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5"/>
      <c r="S38" s="235" t="s">
        <v>390</v>
      </c>
      <c r="T38" s="235" t="s">
        <v>390</v>
      </c>
      <c r="U38" s="235">
        <v>9.7000000000000003E-2</v>
      </c>
      <c r="V38" s="235">
        <f>ROUND(E38*U38,2)</f>
        <v>4.37</v>
      </c>
      <c r="W38" s="235"/>
      <c r="X38" s="235" t="s">
        <v>225</v>
      </c>
      <c r="Y38" s="235" t="s">
        <v>181</v>
      </c>
      <c r="Z38" s="215"/>
      <c r="AA38" s="215"/>
      <c r="AB38" s="215"/>
      <c r="AC38" s="215"/>
      <c r="AD38" s="215"/>
      <c r="AE38" s="215"/>
      <c r="AF38" s="215"/>
      <c r="AG38" s="215" t="s">
        <v>226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5">
      <c r="A39" s="246">
        <v>16</v>
      </c>
      <c r="B39" s="247" t="s">
        <v>391</v>
      </c>
      <c r="C39" s="260" t="s">
        <v>392</v>
      </c>
      <c r="D39" s="248" t="s">
        <v>235</v>
      </c>
      <c r="E39" s="249">
        <v>10.86</v>
      </c>
      <c r="F39" s="250"/>
      <c r="G39" s="251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21</v>
      </c>
      <c r="M39" s="235">
        <f>G39*(1+L39/100)</f>
        <v>0</v>
      </c>
      <c r="N39" s="234">
        <v>1.0000000000000001E-5</v>
      </c>
      <c r="O39" s="234">
        <f>ROUND(E39*N39,2)</f>
        <v>0</v>
      </c>
      <c r="P39" s="234">
        <v>0</v>
      </c>
      <c r="Q39" s="234">
        <f>ROUND(E39*P39,2)</f>
        <v>0</v>
      </c>
      <c r="R39" s="235"/>
      <c r="S39" s="235" t="s">
        <v>178</v>
      </c>
      <c r="T39" s="235" t="s">
        <v>178</v>
      </c>
      <c r="U39" s="235">
        <v>0.08</v>
      </c>
      <c r="V39" s="235">
        <f>ROUND(E39*U39,2)</f>
        <v>0.87</v>
      </c>
      <c r="W39" s="235"/>
      <c r="X39" s="235" t="s">
        <v>225</v>
      </c>
      <c r="Y39" s="235" t="s">
        <v>181</v>
      </c>
      <c r="Z39" s="215"/>
      <c r="AA39" s="215"/>
      <c r="AB39" s="215"/>
      <c r="AC39" s="215"/>
      <c r="AD39" s="215"/>
      <c r="AE39" s="215"/>
      <c r="AF39" s="215"/>
      <c r="AG39" s="215" t="s">
        <v>263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5">
      <c r="A40" s="232"/>
      <c r="B40" s="233"/>
      <c r="C40" s="270" t="s">
        <v>393</v>
      </c>
      <c r="D40" s="268"/>
      <c r="E40" s="269">
        <v>10.86</v>
      </c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35"/>
      <c r="Z40" s="215"/>
      <c r="AA40" s="215"/>
      <c r="AB40" s="215"/>
      <c r="AC40" s="215"/>
      <c r="AD40" s="215"/>
      <c r="AE40" s="215"/>
      <c r="AF40" s="215"/>
      <c r="AG40" s="215" t="s">
        <v>228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52">
        <v>17</v>
      </c>
      <c r="B41" s="253" t="s">
        <v>394</v>
      </c>
      <c r="C41" s="259" t="s">
        <v>395</v>
      </c>
      <c r="D41" s="254" t="s">
        <v>282</v>
      </c>
      <c r="E41" s="255">
        <v>4</v>
      </c>
      <c r="F41" s="256"/>
      <c r="G41" s="257">
        <f>ROUND(E41*F41,2)</f>
        <v>0</v>
      </c>
      <c r="H41" s="236"/>
      <c r="I41" s="235">
        <f>ROUND(E41*H41,2)</f>
        <v>0</v>
      </c>
      <c r="J41" s="236"/>
      <c r="K41" s="235">
        <f>ROUND(E41*J41,2)</f>
        <v>0</v>
      </c>
      <c r="L41" s="235">
        <v>21</v>
      </c>
      <c r="M41" s="235">
        <f>G41*(1+L41/100)</f>
        <v>0</v>
      </c>
      <c r="N41" s="234">
        <v>1.5299999999999999E-2</v>
      </c>
      <c r="O41" s="234">
        <f>ROUND(E41*N41,2)</f>
        <v>0.06</v>
      </c>
      <c r="P41" s="234">
        <v>0</v>
      </c>
      <c r="Q41" s="234">
        <f>ROUND(E41*P41,2)</f>
        <v>0</v>
      </c>
      <c r="R41" s="235" t="s">
        <v>285</v>
      </c>
      <c r="S41" s="235" t="s">
        <v>178</v>
      </c>
      <c r="T41" s="235" t="s">
        <v>178</v>
      </c>
      <c r="U41" s="235">
        <v>0</v>
      </c>
      <c r="V41" s="235">
        <f>ROUND(E41*U41,2)</f>
        <v>0</v>
      </c>
      <c r="W41" s="235"/>
      <c r="X41" s="235" t="s">
        <v>256</v>
      </c>
      <c r="Y41" s="235" t="s">
        <v>181</v>
      </c>
      <c r="Z41" s="215"/>
      <c r="AA41" s="215"/>
      <c r="AB41" s="215"/>
      <c r="AC41" s="215"/>
      <c r="AD41" s="215"/>
      <c r="AE41" s="215"/>
      <c r="AF41" s="215"/>
      <c r="AG41" s="215" t="s">
        <v>269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ht="20.399999999999999" outlineLevel="1" x14ac:dyDescent="0.25">
      <c r="A42" s="252">
        <v>18</v>
      </c>
      <c r="B42" s="253" t="s">
        <v>396</v>
      </c>
      <c r="C42" s="259" t="s">
        <v>397</v>
      </c>
      <c r="D42" s="254" t="s">
        <v>235</v>
      </c>
      <c r="E42" s="255">
        <v>56</v>
      </c>
      <c r="F42" s="256"/>
      <c r="G42" s="257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5"/>
      <c r="S42" s="235" t="s">
        <v>178</v>
      </c>
      <c r="T42" s="235" t="s">
        <v>178</v>
      </c>
      <c r="U42" s="235">
        <v>9.1999999999999998E-2</v>
      </c>
      <c r="V42" s="235">
        <f>ROUND(E42*U42,2)</f>
        <v>5.15</v>
      </c>
      <c r="W42" s="235"/>
      <c r="X42" s="235" t="s">
        <v>225</v>
      </c>
      <c r="Y42" s="235" t="s">
        <v>181</v>
      </c>
      <c r="Z42" s="215"/>
      <c r="AA42" s="215"/>
      <c r="AB42" s="215"/>
      <c r="AC42" s="215"/>
      <c r="AD42" s="215"/>
      <c r="AE42" s="215"/>
      <c r="AF42" s="215"/>
      <c r="AG42" s="215" t="s">
        <v>226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0.399999999999999" outlineLevel="1" x14ac:dyDescent="0.25">
      <c r="A43" s="252">
        <v>19</v>
      </c>
      <c r="B43" s="253" t="s">
        <v>398</v>
      </c>
      <c r="C43" s="259" t="s">
        <v>399</v>
      </c>
      <c r="D43" s="254" t="s">
        <v>282</v>
      </c>
      <c r="E43" s="255">
        <v>3</v>
      </c>
      <c r="F43" s="256"/>
      <c r="G43" s="257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21</v>
      </c>
      <c r="M43" s="235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5"/>
      <c r="S43" s="235" t="s">
        <v>178</v>
      </c>
      <c r="T43" s="235" t="s">
        <v>178</v>
      </c>
      <c r="U43" s="235">
        <v>22.355</v>
      </c>
      <c r="V43" s="235">
        <f>ROUND(E43*U43,2)</f>
        <v>67.069999999999993</v>
      </c>
      <c r="W43" s="235"/>
      <c r="X43" s="235" t="s">
        <v>225</v>
      </c>
      <c r="Y43" s="235" t="s">
        <v>181</v>
      </c>
      <c r="Z43" s="215"/>
      <c r="AA43" s="215"/>
      <c r="AB43" s="215"/>
      <c r="AC43" s="215"/>
      <c r="AD43" s="215"/>
      <c r="AE43" s="215"/>
      <c r="AF43" s="215"/>
      <c r="AG43" s="215" t="s">
        <v>226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52">
        <v>20</v>
      </c>
      <c r="B44" s="253" t="s">
        <v>400</v>
      </c>
      <c r="C44" s="259" t="s">
        <v>401</v>
      </c>
      <c r="D44" s="254" t="s">
        <v>282</v>
      </c>
      <c r="E44" s="255">
        <v>1</v>
      </c>
      <c r="F44" s="256"/>
      <c r="G44" s="257">
        <f>ROUND(E44*F44,2)</f>
        <v>0</v>
      </c>
      <c r="H44" s="236"/>
      <c r="I44" s="235">
        <f>ROUND(E44*H44,2)</f>
        <v>0</v>
      </c>
      <c r="J44" s="236"/>
      <c r="K44" s="235">
        <f>ROUND(E44*J44,2)</f>
        <v>0</v>
      </c>
      <c r="L44" s="235">
        <v>21</v>
      </c>
      <c r="M44" s="235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5"/>
      <c r="S44" s="235" t="s">
        <v>255</v>
      </c>
      <c r="T44" s="235" t="s">
        <v>179</v>
      </c>
      <c r="U44" s="235">
        <v>0</v>
      </c>
      <c r="V44" s="235">
        <f>ROUND(E44*U44,2)</f>
        <v>0</v>
      </c>
      <c r="W44" s="235"/>
      <c r="X44" s="235" t="s">
        <v>225</v>
      </c>
      <c r="Y44" s="235" t="s">
        <v>181</v>
      </c>
      <c r="Z44" s="215"/>
      <c r="AA44" s="215"/>
      <c r="AB44" s="215"/>
      <c r="AC44" s="215"/>
      <c r="AD44" s="215"/>
      <c r="AE44" s="215"/>
      <c r="AF44" s="215"/>
      <c r="AG44" s="215" t="s">
        <v>226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0.399999999999999" outlineLevel="1" x14ac:dyDescent="0.25">
      <c r="A45" s="252">
        <v>21</v>
      </c>
      <c r="B45" s="253" t="s">
        <v>402</v>
      </c>
      <c r="C45" s="259" t="s">
        <v>403</v>
      </c>
      <c r="D45" s="254" t="s">
        <v>235</v>
      </c>
      <c r="E45" s="255">
        <v>55</v>
      </c>
      <c r="F45" s="256"/>
      <c r="G45" s="257">
        <f>ROUND(E45*F45,2)</f>
        <v>0</v>
      </c>
      <c r="H45" s="236"/>
      <c r="I45" s="235">
        <f>ROUND(E45*H45,2)</f>
        <v>0</v>
      </c>
      <c r="J45" s="236"/>
      <c r="K45" s="235">
        <f>ROUND(E45*J45,2)</f>
        <v>0</v>
      </c>
      <c r="L45" s="235">
        <v>21</v>
      </c>
      <c r="M45" s="235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5"/>
      <c r="S45" s="235" t="s">
        <v>178</v>
      </c>
      <c r="T45" s="235" t="s">
        <v>178</v>
      </c>
      <c r="U45" s="235">
        <v>2.5999999999999999E-2</v>
      </c>
      <c r="V45" s="235">
        <f>ROUND(E45*U45,2)</f>
        <v>1.43</v>
      </c>
      <c r="W45" s="235"/>
      <c r="X45" s="235" t="s">
        <v>225</v>
      </c>
      <c r="Y45" s="235" t="s">
        <v>181</v>
      </c>
      <c r="Z45" s="215"/>
      <c r="AA45" s="215"/>
      <c r="AB45" s="215"/>
      <c r="AC45" s="215"/>
      <c r="AD45" s="215"/>
      <c r="AE45" s="215"/>
      <c r="AF45" s="215"/>
      <c r="AG45" s="215" t="s">
        <v>226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5">
      <c r="A46" s="246">
        <v>22</v>
      </c>
      <c r="B46" s="247" t="s">
        <v>404</v>
      </c>
      <c r="C46" s="260" t="s">
        <v>405</v>
      </c>
      <c r="D46" s="248" t="s">
        <v>290</v>
      </c>
      <c r="E46" s="249">
        <v>54.926000000000002</v>
      </c>
      <c r="F46" s="250"/>
      <c r="G46" s="251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5"/>
      <c r="S46" s="235" t="s">
        <v>178</v>
      </c>
      <c r="T46" s="235" t="s">
        <v>178</v>
      </c>
      <c r="U46" s="235">
        <v>0.21149999999999999</v>
      </c>
      <c r="V46" s="235">
        <f>ROUND(E46*U46,2)</f>
        <v>11.62</v>
      </c>
      <c r="W46" s="235"/>
      <c r="X46" s="235" t="s">
        <v>225</v>
      </c>
      <c r="Y46" s="235" t="s">
        <v>181</v>
      </c>
      <c r="Z46" s="215"/>
      <c r="AA46" s="215"/>
      <c r="AB46" s="215"/>
      <c r="AC46" s="215"/>
      <c r="AD46" s="215"/>
      <c r="AE46" s="215"/>
      <c r="AF46" s="215"/>
      <c r="AG46" s="215" t="s">
        <v>226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5">
      <c r="A47" s="3"/>
      <c r="B47" s="4"/>
      <c r="C47" s="261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159</v>
      </c>
    </row>
    <row r="48" spans="1:60" x14ac:dyDescent="0.25">
      <c r="A48" s="218"/>
      <c r="B48" s="219" t="s">
        <v>31</v>
      </c>
      <c r="C48" s="262"/>
      <c r="D48" s="220"/>
      <c r="E48" s="221"/>
      <c r="F48" s="221"/>
      <c r="G48" s="245">
        <f>G8+G30+G32+G37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218</v>
      </c>
    </row>
    <row r="49" spans="1:33" x14ac:dyDescent="0.25">
      <c r="A49" s="3"/>
      <c r="B49" s="4"/>
      <c r="C49" s="26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26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22" t="s">
        <v>219</v>
      </c>
      <c r="B51" s="222"/>
      <c r="C51" s="26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23"/>
      <c r="B52" s="224"/>
      <c r="C52" s="264"/>
      <c r="D52" s="224"/>
      <c r="E52" s="224"/>
      <c r="F52" s="224"/>
      <c r="G52" s="22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220</v>
      </c>
    </row>
    <row r="53" spans="1:33" x14ac:dyDescent="0.25">
      <c r="A53" s="226"/>
      <c r="B53" s="227"/>
      <c r="C53" s="265"/>
      <c r="D53" s="227"/>
      <c r="E53" s="227"/>
      <c r="F53" s="227"/>
      <c r="G53" s="22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26"/>
      <c r="B54" s="227"/>
      <c r="C54" s="265"/>
      <c r="D54" s="227"/>
      <c r="E54" s="227"/>
      <c r="F54" s="227"/>
      <c r="G54" s="22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26"/>
      <c r="B55" s="227"/>
      <c r="C55" s="265"/>
      <c r="D55" s="227"/>
      <c r="E55" s="227"/>
      <c r="F55" s="227"/>
      <c r="G55" s="22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29"/>
      <c r="B56" s="230"/>
      <c r="C56" s="266"/>
      <c r="D56" s="230"/>
      <c r="E56" s="230"/>
      <c r="F56" s="230"/>
      <c r="G56" s="2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3"/>
      <c r="B57" s="4"/>
      <c r="C57" s="261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C58" s="267"/>
      <c r="D58" s="10"/>
      <c r="AG58" t="s">
        <v>221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2FNk5nwP5lyJqpWAFbkPmpslsN0nY1Ss2naVsQTwRcfhBj5sBajI6T55jMFLzYoVQsusbq0u60MBsS9Fuq5/A==" saltValue="BiGSQdfv5bHFf4CbURxj3Q==" spinCount="100000" sheet="1" formatRows="0"/>
  <mergeCells count="6">
    <mergeCell ref="A1:G1"/>
    <mergeCell ref="C2:G2"/>
    <mergeCell ref="C3:G3"/>
    <mergeCell ref="C4:G4"/>
    <mergeCell ref="A51:C51"/>
    <mergeCell ref="A52:G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0694-A610-41C6-8FA0-003B122B793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58</v>
      </c>
      <c r="C3" s="204" t="s">
        <v>59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52</v>
      </c>
      <c r="C4" s="207" t="s">
        <v>61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120</v>
      </c>
      <c r="C8" s="258" t="s">
        <v>121</v>
      </c>
      <c r="D8" s="241"/>
      <c r="E8" s="242"/>
      <c r="F8" s="243"/>
      <c r="G8" s="244">
        <f>SUMIF(AG9:AG19,"&lt;&gt;NOR",G9:G19)</f>
        <v>0</v>
      </c>
      <c r="H8" s="238"/>
      <c r="I8" s="238">
        <f>SUM(I9:I19)</f>
        <v>0</v>
      </c>
      <c r="J8" s="238"/>
      <c r="K8" s="238">
        <f>SUM(K9:K19)</f>
        <v>0</v>
      </c>
      <c r="L8" s="238"/>
      <c r="M8" s="238">
        <f>SUM(M9:M19)</f>
        <v>0</v>
      </c>
      <c r="N8" s="237"/>
      <c r="O8" s="237">
        <f>SUM(O9:O19)</f>
        <v>0.01</v>
      </c>
      <c r="P8" s="237"/>
      <c r="Q8" s="237">
        <f>SUM(Q9:Q19)</f>
        <v>0</v>
      </c>
      <c r="R8" s="238"/>
      <c r="S8" s="238"/>
      <c r="T8" s="238"/>
      <c r="U8" s="238"/>
      <c r="V8" s="238">
        <f>SUM(V9:V19)</f>
        <v>25.6</v>
      </c>
      <c r="W8" s="238"/>
      <c r="X8" s="238"/>
      <c r="Y8" s="238"/>
      <c r="AG8" t="s">
        <v>174</v>
      </c>
    </row>
    <row r="9" spans="1:60" outlineLevel="1" x14ac:dyDescent="0.25">
      <c r="A9" s="246">
        <v>1</v>
      </c>
      <c r="B9" s="247" t="s">
        <v>406</v>
      </c>
      <c r="C9" s="260" t="s">
        <v>407</v>
      </c>
      <c r="D9" s="248" t="s">
        <v>235</v>
      </c>
      <c r="E9" s="249">
        <v>51.7</v>
      </c>
      <c r="F9" s="250"/>
      <c r="G9" s="251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255</v>
      </c>
      <c r="T9" s="235" t="s">
        <v>179</v>
      </c>
      <c r="U9" s="235">
        <v>0.23</v>
      </c>
      <c r="V9" s="235">
        <f>ROUND(E9*U9,2)</f>
        <v>11.89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226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5">
      <c r="A10" s="232"/>
      <c r="B10" s="233"/>
      <c r="C10" s="270" t="s">
        <v>408</v>
      </c>
      <c r="D10" s="268"/>
      <c r="E10" s="269">
        <v>51.7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5"/>
      <c r="AA10" s="215"/>
      <c r="AB10" s="215"/>
      <c r="AC10" s="215"/>
      <c r="AD10" s="215"/>
      <c r="AE10" s="215"/>
      <c r="AF10" s="215"/>
      <c r="AG10" s="215" t="s">
        <v>228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0.399999999999999" outlineLevel="1" x14ac:dyDescent="0.25">
      <c r="A11" s="252">
        <v>2</v>
      </c>
      <c r="B11" s="253" t="s">
        <v>409</v>
      </c>
      <c r="C11" s="259" t="s">
        <v>410</v>
      </c>
      <c r="D11" s="254" t="s">
        <v>235</v>
      </c>
      <c r="E11" s="255">
        <v>51.7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7.9000000000000001E-2</v>
      </c>
      <c r="V11" s="235">
        <f>ROUND(E11*U11,2)</f>
        <v>4.08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3</v>
      </c>
      <c r="B12" s="253" t="s">
        <v>402</v>
      </c>
      <c r="C12" s="259" t="s">
        <v>411</v>
      </c>
      <c r="D12" s="254" t="s">
        <v>235</v>
      </c>
      <c r="E12" s="255">
        <v>52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2.5999999999999999E-2</v>
      </c>
      <c r="V12" s="235">
        <f>ROUND(E12*U12,2)</f>
        <v>1.35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 x14ac:dyDescent="0.25">
      <c r="A13" s="246">
        <v>4</v>
      </c>
      <c r="B13" s="247" t="s">
        <v>404</v>
      </c>
      <c r="C13" s="260" t="s">
        <v>412</v>
      </c>
      <c r="D13" s="248" t="s">
        <v>290</v>
      </c>
      <c r="E13" s="249">
        <v>24.5215</v>
      </c>
      <c r="F13" s="250"/>
      <c r="G13" s="251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0.21149999999999999</v>
      </c>
      <c r="V13" s="235">
        <f>ROUND(E13*U13,2)</f>
        <v>5.19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263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5">
      <c r="A14" s="232"/>
      <c r="B14" s="233"/>
      <c r="C14" s="273" t="s">
        <v>413</v>
      </c>
      <c r="D14" s="271"/>
      <c r="E14" s="271"/>
      <c r="F14" s="271"/>
      <c r="G14" s="271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5"/>
      <c r="AA14" s="215"/>
      <c r="AB14" s="215"/>
      <c r="AC14" s="215"/>
      <c r="AD14" s="215"/>
      <c r="AE14" s="215"/>
      <c r="AF14" s="215"/>
      <c r="AG14" s="215" t="s">
        <v>295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46">
        <v>5</v>
      </c>
      <c r="B15" s="247" t="s">
        <v>414</v>
      </c>
      <c r="C15" s="260" t="s">
        <v>415</v>
      </c>
      <c r="D15" s="248" t="s">
        <v>416</v>
      </c>
      <c r="E15" s="249">
        <v>1</v>
      </c>
      <c r="F15" s="250"/>
      <c r="G15" s="251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255</v>
      </c>
      <c r="T15" s="235" t="s">
        <v>179</v>
      </c>
      <c r="U15" s="235">
        <v>0.20200000000000001</v>
      </c>
      <c r="V15" s="235">
        <f>ROUND(E15*U15,2)</f>
        <v>0.2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5">
      <c r="A16" s="232"/>
      <c r="B16" s="233"/>
      <c r="C16" s="270" t="s">
        <v>417</v>
      </c>
      <c r="D16" s="268"/>
      <c r="E16" s="269">
        <v>1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5"/>
      <c r="AA16" s="215"/>
      <c r="AB16" s="215"/>
      <c r="AC16" s="215"/>
      <c r="AD16" s="215"/>
      <c r="AE16" s="215"/>
      <c r="AF16" s="215"/>
      <c r="AG16" s="215" t="s">
        <v>228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0.399999999999999" outlineLevel="1" x14ac:dyDescent="0.25">
      <c r="A17" s="252">
        <v>6</v>
      </c>
      <c r="B17" s="253" t="s">
        <v>418</v>
      </c>
      <c r="C17" s="259" t="s">
        <v>419</v>
      </c>
      <c r="D17" s="254" t="s">
        <v>282</v>
      </c>
      <c r="E17" s="255">
        <v>1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1.4069999999999999E-2</v>
      </c>
      <c r="O17" s="234">
        <f>ROUND(E17*N17,2)</f>
        <v>0.01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1.302</v>
      </c>
      <c r="V17" s="235">
        <f>ROUND(E17*U17,2)</f>
        <v>1.3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263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46">
        <v>7</v>
      </c>
      <c r="B18" s="247" t="s">
        <v>420</v>
      </c>
      <c r="C18" s="260" t="s">
        <v>421</v>
      </c>
      <c r="D18" s="248" t="s">
        <v>416</v>
      </c>
      <c r="E18" s="249">
        <v>1</v>
      </c>
      <c r="F18" s="250"/>
      <c r="G18" s="251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255</v>
      </c>
      <c r="T18" s="235" t="s">
        <v>179</v>
      </c>
      <c r="U18" s="235">
        <v>1.587</v>
      </c>
      <c r="V18" s="235">
        <f>ROUND(E18*U18,2)</f>
        <v>1.59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5">
      <c r="A19" s="232"/>
      <c r="B19" s="233"/>
      <c r="C19" s="270" t="s">
        <v>258</v>
      </c>
      <c r="D19" s="268"/>
      <c r="E19" s="269"/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5"/>
      <c r="AA19" s="215"/>
      <c r="AB19" s="215"/>
      <c r="AC19" s="215"/>
      <c r="AD19" s="215"/>
      <c r="AE19" s="215"/>
      <c r="AF19" s="215"/>
      <c r="AG19" s="215" t="s">
        <v>228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5">
      <c r="A20" s="3"/>
      <c r="B20" s="4"/>
      <c r="C20" s="26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159</v>
      </c>
    </row>
    <row r="21" spans="1:60" x14ac:dyDescent="0.25">
      <c r="A21" s="218"/>
      <c r="B21" s="219" t="s">
        <v>31</v>
      </c>
      <c r="C21" s="262"/>
      <c r="D21" s="220"/>
      <c r="E21" s="221"/>
      <c r="F21" s="221"/>
      <c r="G21" s="245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218</v>
      </c>
    </row>
    <row r="22" spans="1:60" x14ac:dyDescent="0.25">
      <c r="A22" s="3"/>
      <c r="B22" s="4"/>
      <c r="C22" s="26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3"/>
      <c r="B23" s="4"/>
      <c r="C23" s="26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22" t="s">
        <v>219</v>
      </c>
      <c r="B24" s="222"/>
      <c r="C24" s="26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23"/>
      <c r="B25" s="224"/>
      <c r="C25" s="264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220</v>
      </c>
    </row>
    <row r="26" spans="1:60" x14ac:dyDescent="0.25">
      <c r="A26" s="226"/>
      <c r="B26" s="227"/>
      <c r="C26" s="265"/>
      <c r="D26" s="227"/>
      <c r="E26" s="227"/>
      <c r="F26" s="227"/>
      <c r="G26" s="22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26"/>
      <c r="B27" s="227"/>
      <c r="C27" s="265"/>
      <c r="D27" s="227"/>
      <c r="E27" s="227"/>
      <c r="F27" s="227"/>
      <c r="G27" s="22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26"/>
      <c r="B28" s="227"/>
      <c r="C28" s="265"/>
      <c r="D28" s="227"/>
      <c r="E28" s="227"/>
      <c r="F28" s="227"/>
      <c r="G28" s="22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29"/>
      <c r="B29" s="230"/>
      <c r="C29" s="266"/>
      <c r="D29" s="230"/>
      <c r="E29" s="230"/>
      <c r="F29" s="230"/>
      <c r="G29" s="2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26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C31" s="267"/>
      <c r="D31" s="10"/>
      <c r="AG31" t="s">
        <v>221</v>
      </c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51zr5wWH1g+tOiILDZAtniYDqzaEPofbTF9u1IgduhjgUjOnj+8op3Ru6OgPiBTL0hzIC3GoDi0VNaARxgIeg==" saltValue="2dLhFzi5bTINaL1LOc2TCA==" spinCount="100000" sheet="1" formatRows="0"/>
  <mergeCells count="7">
    <mergeCell ref="A1:G1"/>
    <mergeCell ref="C2:G2"/>
    <mergeCell ref="C3:G3"/>
    <mergeCell ref="C4:G4"/>
    <mergeCell ref="A24:C24"/>
    <mergeCell ref="A25:G29"/>
    <mergeCell ref="C14:G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F90F-DC45-4FDF-8FF0-5430010EECA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52</v>
      </c>
      <c r="C4" s="207" t="s">
        <v>64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SUMIF(AG9:AG19,"&lt;&gt;NOR",G9:G19)</f>
        <v>0</v>
      </c>
      <c r="H8" s="238"/>
      <c r="I8" s="238">
        <f>SUM(I9:I19)</f>
        <v>0</v>
      </c>
      <c r="J8" s="238"/>
      <c r="K8" s="238">
        <f>SUM(K9:K19)</f>
        <v>0</v>
      </c>
      <c r="L8" s="238"/>
      <c r="M8" s="238">
        <f>SUM(M9:M19)</f>
        <v>0</v>
      </c>
      <c r="N8" s="237"/>
      <c r="O8" s="237">
        <f>SUM(O9:O19)</f>
        <v>0</v>
      </c>
      <c r="P8" s="237"/>
      <c r="Q8" s="237">
        <f>SUM(Q9:Q19)</f>
        <v>0</v>
      </c>
      <c r="R8" s="238"/>
      <c r="S8" s="238"/>
      <c r="T8" s="238"/>
      <c r="U8" s="238"/>
      <c r="V8" s="238">
        <f>SUM(V9:V19)</f>
        <v>10.19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422</v>
      </c>
      <c r="C9" s="259" t="s">
        <v>423</v>
      </c>
      <c r="D9" s="254" t="s">
        <v>424</v>
      </c>
      <c r="E9" s="255">
        <v>0.3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 t="s">
        <v>285</v>
      </c>
      <c r="S9" s="235" t="s">
        <v>178</v>
      </c>
      <c r="T9" s="235" t="s">
        <v>178</v>
      </c>
      <c r="U9" s="235">
        <v>0</v>
      </c>
      <c r="V9" s="235">
        <f>ROUND(E9*U9,2)</f>
        <v>0</v>
      </c>
      <c r="W9" s="235"/>
      <c r="X9" s="235" t="s">
        <v>256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257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0.399999999999999" outlineLevel="1" x14ac:dyDescent="0.25">
      <c r="A10" s="252">
        <v>2</v>
      </c>
      <c r="B10" s="253" t="s">
        <v>425</v>
      </c>
      <c r="C10" s="259" t="s">
        <v>426</v>
      </c>
      <c r="D10" s="254" t="s">
        <v>238</v>
      </c>
      <c r="E10" s="255">
        <v>2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255</v>
      </c>
      <c r="T10" s="235" t="s">
        <v>179</v>
      </c>
      <c r="U10" s="235">
        <v>0</v>
      </c>
      <c r="V10" s="235">
        <f>ROUND(E10*U10,2)</f>
        <v>0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427</v>
      </c>
      <c r="C11" s="259" t="s">
        <v>428</v>
      </c>
      <c r="D11" s="254" t="s">
        <v>224</v>
      </c>
      <c r="E11" s="255">
        <v>40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0.06</v>
      </c>
      <c r="V11" s="235">
        <f>ROUND(E11*U11,2)</f>
        <v>2.4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4</v>
      </c>
      <c r="B12" s="253" t="s">
        <v>429</v>
      </c>
      <c r="C12" s="259" t="s">
        <v>430</v>
      </c>
      <c r="D12" s="254" t="s">
        <v>224</v>
      </c>
      <c r="E12" s="255">
        <v>40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0.13</v>
      </c>
      <c r="V12" s="235">
        <f>ROUND(E12*U12,2)</f>
        <v>5.2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52">
        <v>5</v>
      </c>
      <c r="B13" s="253" t="s">
        <v>431</v>
      </c>
      <c r="C13" s="259" t="s">
        <v>432</v>
      </c>
      <c r="D13" s="254" t="s">
        <v>224</v>
      </c>
      <c r="E13" s="255">
        <v>40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3.5000000000000001E-3</v>
      </c>
      <c r="V13" s="235">
        <f>ROUND(E13*U13,2)</f>
        <v>0.14000000000000001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2">
        <v>6</v>
      </c>
      <c r="B14" s="253" t="s">
        <v>433</v>
      </c>
      <c r="C14" s="259" t="s">
        <v>434</v>
      </c>
      <c r="D14" s="254" t="s">
        <v>290</v>
      </c>
      <c r="E14" s="255">
        <v>1E-4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178</v>
      </c>
      <c r="U14" s="235">
        <v>21.428999999999998</v>
      </c>
      <c r="V14" s="235">
        <f>ROUND(E14*U14,2)</f>
        <v>0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226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52">
        <v>7</v>
      </c>
      <c r="B15" s="253" t="s">
        <v>435</v>
      </c>
      <c r="C15" s="259" t="s">
        <v>436</v>
      </c>
      <c r="D15" s="254" t="s">
        <v>224</v>
      </c>
      <c r="E15" s="255">
        <v>40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1.0999999999999999E-2</v>
      </c>
      <c r="V15" s="235">
        <f>ROUND(E15*U15,2)</f>
        <v>0.44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52">
        <v>8</v>
      </c>
      <c r="B16" s="253" t="s">
        <v>437</v>
      </c>
      <c r="C16" s="259" t="s">
        <v>438</v>
      </c>
      <c r="D16" s="254" t="s">
        <v>439</v>
      </c>
      <c r="E16" s="255">
        <v>0.5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 t="s">
        <v>285</v>
      </c>
      <c r="S16" s="235" t="s">
        <v>178</v>
      </c>
      <c r="T16" s="235" t="s">
        <v>178</v>
      </c>
      <c r="U16" s="235">
        <v>0</v>
      </c>
      <c r="V16" s="235">
        <f>ROUND(E16*U16,2)</f>
        <v>0</v>
      </c>
      <c r="W16" s="235"/>
      <c r="X16" s="235" t="s">
        <v>256</v>
      </c>
      <c r="Y16" s="235" t="s">
        <v>181</v>
      </c>
      <c r="Z16" s="215"/>
      <c r="AA16" s="215"/>
      <c r="AB16" s="215"/>
      <c r="AC16" s="215"/>
      <c r="AD16" s="215"/>
      <c r="AE16" s="215"/>
      <c r="AF16" s="215"/>
      <c r="AG16" s="215" t="s">
        <v>257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52">
        <v>9</v>
      </c>
      <c r="B17" s="253" t="s">
        <v>440</v>
      </c>
      <c r="C17" s="259" t="s">
        <v>441</v>
      </c>
      <c r="D17" s="254" t="s">
        <v>442</v>
      </c>
      <c r="E17" s="255">
        <v>0.08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 t="s">
        <v>285</v>
      </c>
      <c r="S17" s="235" t="s">
        <v>178</v>
      </c>
      <c r="T17" s="235" t="s">
        <v>178</v>
      </c>
      <c r="U17" s="235">
        <v>0</v>
      </c>
      <c r="V17" s="235">
        <f>ROUND(E17*U17,2)</f>
        <v>0</v>
      </c>
      <c r="W17" s="235"/>
      <c r="X17" s="235" t="s">
        <v>256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257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2">
        <v>10</v>
      </c>
      <c r="B18" s="253" t="s">
        <v>443</v>
      </c>
      <c r="C18" s="259" t="s">
        <v>444</v>
      </c>
      <c r="D18" s="254" t="s">
        <v>224</v>
      </c>
      <c r="E18" s="255">
        <v>40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178</v>
      </c>
      <c r="T18" s="235" t="s">
        <v>178</v>
      </c>
      <c r="U18" s="235">
        <v>0.05</v>
      </c>
      <c r="V18" s="235">
        <f>ROUND(E18*U18,2)</f>
        <v>2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52">
        <v>11</v>
      </c>
      <c r="B19" s="253" t="s">
        <v>445</v>
      </c>
      <c r="C19" s="259" t="s">
        <v>446</v>
      </c>
      <c r="D19" s="254" t="s">
        <v>290</v>
      </c>
      <c r="E19" s="255">
        <v>5.0000000000000001E-3</v>
      </c>
      <c r="F19" s="256"/>
      <c r="G19" s="257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178</v>
      </c>
      <c r="T19" s="235" t="s">
        <v>178</v>
      </c>
      <c r="U19" s="235">
        <v>1.925</v>
      </c>
      <c r="V19" s="235">
        <f>ROUND(E19*U19,2)</f>
        <v>0.01</v>
      </c>
      <c r="W19" s="235"/>
      <c r="X19" s="235" t="s">
        <v>225</v>
      </c>
      <c r="Y19" s="235" t="s">
        <v>181</v>
      </c>
      <c r="Z19" s="215"/>
      <c r="AA19" s="215"/>
      <c r="AB19" s="215"/>
      <c r="AC19" s="215"/>
      <c r="AD19" s="215"/>
      <c r="AE19" s="215"/>
      <c r="AF19" s="215"/>
      <c r="AG19" s="215" t="s">
        <v>226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5">
      <c r="A20" s="239" t="s">
        <v>173</v>
      </c>
      <c r="B20" s="240" t="s">
        <v>130</v>
      </c>
      <c r="C20" s="258" t="s">
        <v>131</v>
      </c>
      <c r="D20" s="241"/>
      <c r="E20" s="242"/>
      <c r="F20" s="243"/>
      <c r="G20" s="244">
        <f>SUMIF(AG21:AG23,"&lt;&gt;NOR",G21:G23)</f>
        <v>0</v>
      </c>
      <c r="H20" s="238"/>
      <c r="I20" s="238">
        <f>SUM(I21:I23)</f>
        <v>0</v>
      </c>
      <c r="J20" s="238"/>
      <c r="K20" s="238">
        <f>SUM(K21:K23)</f>
        <v>0</v>
      </c>
      <c r="L20" s="238"/>
      <c r="M20" s="238">
        <f>SUM(M21:M23)</f>
        <v>0</v>
      </c>
      <c r="N20" s="237"/>
      <c r="O20" s="237">
        <f>SUM(O21:O23)</f>
        <v>0</v>
      </c>
      <c r="P20" s="237"/>
      <c r="Q20" s="237">
        <f>SUM(Q21:Q23)</f>
        <v>0</v>
      </c>
      <c r="R20" s="238"/>
      <c r="S20" s="238"/>
      <c r="T20" s="238"/>
      <c r="U20" s="238"/>
      <c r="V20" s="238">
        <f>SUM(V21:V23)</f>
        <v>14.469999999999999</v>
      </c>
      <c r="W20" s="238"/>
      <c r="X20" s="238"/>
      <c r="Y20" s="238"/>
      <c r="AG20" t="s">
        <v>174</v>
      </c>
    </row>
    <row r="21" spans="1:60" outlineLevel="1" x14ac:dyDescent="0.25">
      <c r="A21" s="246">
        <v>12</v>
      </c>
      <c r="B21" s="247" t="s">
        <v>447</v>
      </c>
      <c r="C21" s="260" t="s">
        <v>448</v>
      </c>
      <c r="D21" s="248" t="s">
        <v>235</v>
      </c>
      <c r="E21" s="249">
        <v>43.96</v>
      </c>
      <c r="F21" s="250"/>
      <c r="G21" s="251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178</v>
      </c>
      <c r="T21" s="235" t="s">
        <v>178</v>
      </c>
      <c r="U21" s="235">
        <v>0.28699999999999998</v>
      </c>
      <c r="V21" s="235">
        <f>ROUND(E21*U21,2)</f>
        <v>12.62</v>
      </c>
      <c r="W21" s="235"/>
      <c r="X21" s="235" t="s">
        <v>225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353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5">
      <c r="A22" s="232"/>
      <c r="B22" s="233"/>
      <c r="C22" s="270" t="s">
        <v>449</v>
      </c>
      <c r="D22" s="268"/>
      <c r="E22" s="269">
        <v>43.96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5"/>
      <c r="AA22" s="215"/>
      <c r="AB22" s="215"/>
      <c r="AC22" s="215"/>
      <c r="AD22" s="215"/>
      <c r="AE22" s="215"/>
      <c r="AF22" s="215"/>
      <c r="AG22" s="215" t="s">
        <v>228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52">
        <v>13</v>
      </c>
      <c r="B23" s="253" t="s">
        <v>450</v>
      </c>
      <c r="C23" s="259" t="s">
        <v>451</v>
      </c>
      <c r="D23" s="254" t="s">
        <v>282</v>
      </c>
      <c r="E23" s="255">
        <v>1</v>
      </c>
      <c r="F23" s="256"/>
      <c r="G23" s="257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/>
      <c r="S23" s="235" t="s">
        <v>178</v>
      </c>
      <c r="T23" s="235" t="s">
        <v>178</v>
      </c>
      <c r="U23" s="235">
        <v>1.8480000000000001</v>
      </c>
      <c r="V23" s="235">
        <f>ROUND(E23*U23,2)</f>
        <v>1.85</v>
      </c>
      <c r="W23" s="235"/>
      <c r="X23" s="235" t="s">
        <v>225</v>
      </c>
      <c r="Y23" s="235" t="s">
        <v>181</v>
      </c>
      <c r="Z23" s="215"/>
      <c r="AA23" s="215"/>
      <c r="AB23" s="215"/>
      <c r="AC23" s="215"/>
      <c r="AD23" s="215"/>
      <c r="AE23" s="215"/>
      <c r="AF23" s="215"/>
      <c r="AG23" s="215" t="s">
        <v>353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5">
      <c r="A24" s="239" t="s">
        <v>173</v>
      </c>
      <c r="B24" s="240" t="s">
        <v>126</v>
      </c>
      <c r="C24" s="258" t="s">
        <v>127</v>
      </c>
      <c r="D24" s="241"/>
      <c r="E24" s="242"/>
      <c r="F24" s="243"/>
      <c r="G24" s="244">
        <f>SUMIF(AG25:AG27,"&lt;&gt;NOR",G25:G27)</f>
        <v>0</v>
      </c>
      <c r="H24" s="238"/>
      <c r="I24" s="238">
        <f>SUM(I25:I27)</f>
        <v>0</v>
      </c>
      <c r="J24" s="238"/>
      <c r="K24" s="238">
        <f>SUM(K25:K27)</f>
        <v>0</v>
      </c>
      <c r="L24" s="238"/>
      <c r="M24" s="238">
        <f>SUM(M25:M27)</f>
        <v>0</v>
      </c>
      <c r="N24" s="237"/>
      <c r="O24" s="237">
        <f>SUM(O25:O27)</f>
        <v>0</v>
      </c>
      <c r="P24" s="237"/>
      <c r="Q24" s="237">
        <f>SUM(Q25:Q27)</f>
        <v>0</v>
      </c>
      <c r="R24" s="238"/>
      <c r="S24" s="238"/>
      <c r="T24" s="238"/>
      <c r="U24" s="238"/>
      <c r="V24" s="238">
        <f>SUM(V25:V27)</f>
        <v>18.52</v>
      </c>
      <c r="W24" s="238"/>
      <c r="X24" s="238"/>
      <c r="Y24" s="238"/>
      <c r="AG24" t="s">
        <v>174</v>
      </c>
    </row>
    <row r="25" spans="1:60" outlineLevel="1" x14ac:dyDescent="0.25">
      <c r="A25" s="252">
        <v>14</v>
      </c>
      <c r="B25" s="253" t="s">
        <v>452</v>
      </c>
      <c r="C25" s="259" t="s">
        <v>453</v>
      </c>
      <c r="D25" s="254" t="s">
        <v>238</v>
      </c>
      <c r="E25" s="255">
        <v>2</v>
      </c>
      <c r="F25" s="256"/>
      <c r="G25" s="257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21</v>
      </c>
      <c r="M25" s="235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5"/>
      <c r="S25" s="235" t="s">
        <v>178</v>
      </c>
      <c r="T25" s="235" t="s">
        <v>178</v>
      </c>
      <c r="U25" s="235">
        <v>6.4359999999999999</v>
      </c>
      <c r="V25" s="235">
        <f>ROUND(E25*U25,2)</f>
        <v>12.87</v>
      </c>
      <c r="W25" s="235"/>
      <c r="X25" s="235" t="s">
        <v>225</v>
      </c>
      <c r="Y25" s="235" t="s">
        <v>181</v>
      </c>
      <c r="Z25" s="215"/>
      <c r="AA25" s="215"/>
      <c r="AB25" s="215"/>
      <c r="AC25" s="215"/>
      <c r="AD25" s="215"/>
      <c r="AE25" s="215"/>
      <c r="AF25" s="215"/>
      <c r="AG25" s="215" t="s">
        <v>226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52">
        <v>15</v>
      </c>
      <c r="B26" s="253" t="s">
        <v>454</v>
      </c>
      <c r="C26" s="259" t="s">
        <v>455</v>
      </c>
      <c r="D26" s="254" t="s">
        <v>238</v>
      </c>
      <c r="E26" s="255">
        <v>1</v>
      </c>
      <c r="F26" s="256"/>
      <c r="G26" s="257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178</v>
      </c>
      <c r="T26" s="235" t="s">
        <v>178</v>
      </c>
      <c r="U26" s="235">
        <v>2.605</v>
      </c>
      <c r="V26" s="235">
        <f>ROUND(E26*U26,2)</f>
        <v>2.61</v>
      </c>
      <c r="W26" s="235"/>
      <c r="X26" s="235" t="s">
        <v>225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226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52">
        <v>16</v>
      </c>
      <c r="B27" s="253" t="s">
        <v>456</v>
      </c>
      <c r="C27" s="259" t="s">
        <v>457</v>
      </c>
      <c r="D27" s="254" t="s">
        <v>238</v>
      </c>
      <c r="E27" s="255">
        <v>2</v>
      </c>
      <c r="F27" s="256"/>
      <c r="G27" s="257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5"/>
      <c r="S27" s="235" t="s">
        <v>178</v>
      </c>
      <c r="T27" s="235" t="s">
        <v>178</v>
      </c>
      <c r="U27" s="235">
        <v>1.52</v>
      </c>
      <c r="V27" s="235">
        <f>ROUND(E27*U27,2)</f>
        <v>3.04</v>
      </c>
      <c r="W27" s="235"/>
      <c r="X27" s="235" t="s">
        <v>225</v>
      </c>
      <c r="Y27" s="235" t="s">
        <v>181</v>
      </c>
      <c r="Z27" s="215"/>
      <c r="AA27" s="215"/>
      <c r="AB27" s="215"/>
      <c r="AC27" s="215"/>
      <c r="AD27" s="215"/>
      <c r="AE27" s="215"/>
      <c r="AF27" s="215"/>
      <c r="AG27" s="215" t="s">
        <v>226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x14ac:dyDescent="0.25">
      <c r="A28" s="239" t="s">
        <v>173</v>
      </c>
      <c r="B28" s="240" t="s">
        <v>142</v>
      </c>
      <c r="C28" s="258" t="s">
        <v>143</v>
      </c>
      <c r="D28" s="241"/>
      <c r="E28" s="242"/>
      <c r="F28" s="243"/>
      <c r="G28" s="244">
        <f>SUMIF(AG29:AG33,"&lt;&gt;NOR",G29:G33)</f>
        <v>0</v>
      </c>
      <c r="H28" s="238"/>
      <c r="I28" s="238">
        <f>SUM(I29:I33)</f>
        <v>0</v>
      </c>
      <c r="J28" s="238"/>
      <c r="K28" s="238">
        <f>SUM(K29:K33)</f>
        <v>0</v>
      </c>
      <c r="L28" s="238"/>
      <c r="M28" s="238">
        <f>SUM(M29:M33)</f>
        <v>0</v>
      </c>
      <c r="N28" s="237"/>
      <c r="O28" s="237">
        <f>SUM(O29:O33)</f>
        <v>0</v>
      </c>
      <c r="P28" s="237"/>
      <c r="Q28" s="237">
        <f>SUM(Q29:Q33)</f>
        <v>0</v>
      </c>
      <c r="R28" s="238"/>
      <c r="S28" s="238"/>
      <c r="T28" s="238"/>
      <c r="U28" s="238"/>
      <c r="V28" s="238">
        <f>SUM(V29:V33)</f>
        <v>11.86</v>
      </c>
      <c r="W28" s="238"/>
      <c r="X28" s="238"/>
      <c r="Y28" s="238"/>
      <c r="AG28" t="s">
        <v>174</v>
      </c>
    </row>
    <row r="29" spans="1:60" ht="20.399999999999999" outlineLevel="1" x14ac:dyDescent="0.25">
      <c r="A29" s="252">
        <v>17</v>
      </c>
      <c r="B29" s="253" t="s">
        <v>458</v>
      </c>
      <c r="C29" s="259" t="s">
        <v>459</v>
      </c>
      <c r="D29" s="254" t="s">
        <v>290</v>
      </c>
      <c r="E29" s="255">
        <v>9.6</v>
      </c>
      <c r="F29" s="256"/>
      <c r="G29" s="257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21</v>
      </c>
      <c r="M29" s="235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5"/>
      <c r="S29" s="235" t="s">
        <v>178</v>
      </c>
      <c r="T29" s="235" t="s">
        <v>178</v>
      </c>
      <c r="U29" s="235">
        <v>0.49</v>
      </c>
      <c r="V29" s="235">
        <f>ROUND(E29*U29,2)</f>
        <v>4.7</v>
      </c>
      <c r="W29" s="235"/>
      <c r="X29" s="235" t="s">
        <v>225</v>
      </c>
      <c r="Y29" s="235" t="s">
        <v>181</v>
      </c>
      <c r="Z29" s="215"/>
      <c r="AA29" s="215"/>
      <c r="AB29" s="215"/>
      <c r="AC29" s="215"/>
      <c r="AD29" s="215"/>
      <c r="AE29" s="215"/>
      <c r="AF29" s="215"/>
      <c r="AG29" s="215" t="s">
        <v>263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52">
        <v>18</v>
      </c>
      <c r="B30" s="253" t="s">
        <v>460</v>
      </c>
      <c r="C30" s="259" t="s">
        <v>461</v>
      </c>
      <c r="D30" s="254" t="s">
        <v>290</v>
      </c>
      <c r="E30" s="255">
        <v>9.6</v>
      </c>
      <c r="F30" s="256"/>
      <c r="G30" s="257">
        <f>ROUND(E30*F30,2)</f>
        <v>0</v>
      </c>
      <c r="H30" s="236"/>
      <c r="I30" s="235">
        <f>ROUND(E30*H30,2)</f>
        <v>0</v>
      </c>
      <c r="J30" s="236"/>
      <c r="K30" s="235">
        <f>ROUND(E30*J30,2)</f>
        <v>0</v>
      </c>
      <c r="L30" s="235">
        <v>21</v>
      </c>
      <c r="M30" s="235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5"/>
      <c r="S30" s="235" t="s">
        <v>178</v>
      </c>
      <c r="T30" s="235" t="s">
        <v>178</v>
      </c>
      <c r="U30" s="235">
        <v>0.746</v>
      </c>
      <c r="V30" s="235">
        <f>ROUND(E30*U30,2)</f>
        <v>7.16</v>
      </c>
      <c r="W30" s="235"/>
      <c r="X30" s="235" t="s">
        <v>225</v>
      </c>
      <c r="Y30" s="235" t="s">
        <v>181</v>
      </c>
      <c r="Z30" s="215"/>
      <c r="AA30" s="215"/>
      <c r="AB30" s="215"/>
      <c r="AC30" s="215"/>
      <c r="AD30" s="215"/>
      <c r="AE30" s="215"/>
      <c r="AF30" s="215"/>
      <c r="AG30" s="215" t="s">
        <v>462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46">
        <v>19</v>
      </c>
      <c r="B31" s="247" t="s">
        <v>463</v>
      </c>
      <c r="C31" s="260" t="s">
        <v>464</v>
      </c>
      <c r="D31" s="248" t="s">
        <v>290</v>
      </c>
      <c r="E31" s="249">
        <v>9.6</v>
      </c>
      <c r="F31" s="250"/>
      <c r="G31" s="251">
        <f>ROUND(E31*F31,2)</f>
        <v>0</v>
      </c>
      <c r="H31" s="236"/>
      <c r="I31" s="235">
        <f>ROUND(E31*H31,2)</f>
        <v>0</v>
      </c>
      <c r="J31" s="236"/>
      <c r="K31" s="235">
        <f>ROUND(E31*J31,2)</f>
        <v>0</v>
      </c>
      <c r="L31" s="235">
        <v>21</v>
      </c>
      <c r="M31" s="235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5"/>
      <c r="S31" s="235" t="s">
        <v>465</v>
      </c>
      <c r="T31" s="235" t="s">
        <v>465</v>
      </c>
      <c r="U31" s="235">
        <v>0</v>
      </c>
      <c r="V31" s="235">
        <f>ROUND(E31*U31,2)</f>
        <v>0</v>
      </c>
      <c r="W31" s="235"/>
      <c r="X31" s="235" t="s">
        <v>225</v>
      </c>
      <c r="Y31" s="235" t="s">
        <v>181</v>
      </c>
      <c r="Z31" s="215"/>
      <c r="AA31" s="215"/>
      <c r="AB31" s="215"/>
      <c r="AC31" s="215"/>
      <c r="AD31" s="215"/>
      <c r="AE31" s="215"/>
      <c r="AF31" s="215"/>
      <c r="AG31" s="215" t="s">
        <v>462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5">
      <c r="A32" s="232"/>
      <c r="B32" s="233"/>
      <c r="C32" s="270" t="s">
        <v>466</v>
      </c>
      <c r="D32" s="268"/>
      <c r="E32" s="269"/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5"/>
      <c r="AA32" s="215"/>
      <c r="AB32" s="215"/>
      <c r="AC32" s="215"/>
      <c r="AD32" s="215"/>
      <c r="AE32" s="215"/>
      <c r="AF32" s="215"/>
      <c r="AG32" s="215" t="s">
        <v>228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5">
      <c r="A33" s="232"/>
      <c r="B33" s="233"/>
      <c r="C33" s="270" t="s">
        <v>467</v>
      </c>
      <c r="D33" s="268"/>
      <c r="E33" s="269">
        <v>20.100000000000001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5"/>
      <c r="AA33" s="215"/>
      <c r="AB33" s="215"/>
      <c r="AC33" s="215"/>
      <c r="AD33" s="215"/>
      <c r="AE33" s="215"/>
      <c r="AF33" s="215"/>
      <c r="AG33" s="215" t="s">
        <v>228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5">
      <c r="A34" s="3"/>
      <c r="B34" s="4"/>
      <c r="C34" s="26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12</v>
      </c>
      <c r="AF34">
        <v>21</v>
      </c>
      <c r="AG34" t="s">
        <v>159</v>
      </c>
    </row>
    <row r="35" spans="1:60" x14ac:dyDescent="0.25">
      <c r="A35" s="218"/>
      <c r="B35" s="219" t="s">
        <v>31</v>
      </c>
      <c r="C35" s="262"/>
      <c r="D35" s="220"/>
      <c r="E35" s="221"/>
      <c r="F35" s="221"/>
      <c r="G35" s="245">
        <f>G8+G20+G24+G28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218</v>
      </c>
    </row>
    <row r="36" spans="1:60" x14ac:dyDescent="0.25">
      <c r="A36" s="3"/>
      <c r="B36" s="4"/>
      <c r="C36" s="261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5">
      <c r="A37" s="3"/>
      <c r="B37" s="4"/>
      <c r="C37" s="261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5">
      <c r="A38" s="222" t="s">
        <v>219</v>
      </c>
      <c r="B38" s="222"/>
      <c r="C38" s="26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5">
      <c r="A39" s="223"/>
      <c r="B39" s="224"/>
      <c r="C39" s="264"/>
      <c r="D39" s="224"/>
      <c r="E39" s="224"/>
      <c r="F39" s="224"/>
      <c r="G39" s="22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220</v>
      </c>
    </row>
    <row r="40" spans="1:60" x14ac:dyDescent="0.25">
      <c r="A40" s="226"/>
      <c r="B40" s="227"/>
      <c r="C40" s="265"/>
      <c r="D40" s="227"/>
      <c r="E40" s="227"/>
      <c r="F40" s="227"/>
      <c r="G40" s="22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26"/>
      <c r="B41" s="227"/>
      <c r="C41" s="265"/>
      <c r="D41" s="227"/>
      <c r="E41" s="227"/>
      <c r="F41" s="227"/>
      <c r="G41" s="22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226"/>
      <c r="B42" s="227"/>
      <c r="C42" s="265"/>
      <c r="D42" s="227"/>
      <c r="E42" s="227"/>
      <c r="F42" s="227"/>
      <c r="G42" s="22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29"/>
      <c r="B43" s="230"/>
      <c r="C43" s="266"/>
      <c r="D43" s="230"/>
      <c r="E43" s="230"/>
      <c r="F43" s="230"/>
      <c r="G43" s="2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26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C45" s="267"/>
      <c r="D45" s="10"/>
      <c r="AG45" t="s">
        <v>221</v>
      </c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4aS/DgQtpc3nJIGjRBgrtIfFeJISWIryvxiAZZCahsUBt7UFwhlGDa3cF0orDF6DboSBcKtQ/DermKE8U9Ulg==" saltValue="54Z7KbYEGXR/LzyriOIUrw==" spinCount="100000" sheet="1" formatRows="0"/>
  <mergeCells count="6">
    <mergeCell ref="A1:G1"/>
    <mergeCell ref="C2:G2"/>
    <mergeCell ref="C3:G3"/>
    <mergeCell ref="C4:G4"/>
    <mergeCell ref="A38:C38"/>
    <mergeCell ref="A39:G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B0DD-BC32-490F-943A-AA5FAFD385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54</v>
      </c>
      <c r="C4" s="207" t="s">
        <v>65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SUMIF(AG9:AG18,"&lt;&gt;NOR",G9:G18)</f>
        <v>0</v>
      </c>
      <c r="H8" s="238"/>
      <c r="I8" s="238">
        <f>SUM(I9:I18)</f>
        <v>0</v>
      </c>
      <c r="J8" s="238"/>
      <c r="K8" s="238">
        <f>SUM(K9:K18)</f>
        <v>0</v>
      </c>
      <c r="L8" s="238"/>
      <c r="M8" s="238">
        <f>SUM(M9:M18)</f>
        <v>0</v>
      </c>
      <c r="N8" s="237"/>
      <c r="O8" s="237">
        <f>SUM(O9:O18)</f>
        <v>0</v>
      </c>
      <c r="P8" s="237"/>
      <c r="Q8" s="237">
        <f>SUM(Q9:Q18)</f>
        <v>0</v>
      </c>
      <c r="R8" s="238"/>
      <c r="S8" s="238"/>
      <c r="T8" s="238"/>
      <c r="U8" s="238"/>
      <c r="V8" s="238">
        <f>SUM(V9:V18)</f>
        <v>9.9700000000000006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422</v>
      </c>
      <c r="C9" s="259" t="s">
        <v>468</v>
      </c>
      <c r="D9" s="254" t="s">
        <v>424</v>
      </c>
      <c r="E9" s="255">
        <v>0.85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 t="s">
        <v>285</v>
      </c>
      <c r="S9" s="235" t="s">
        <v>178</v>
      </c>
      <c r="T9" s="235" t="s">
        <v>178</v>
      </c>
      <c r="U9" s="235">
        <v>0</v>
      </c>
      <c r="V9" s="235">
        <f>ROUND(E9*U9,2)</f>
        <v>0</v>
      </c>
      <c r="W9" s="235"/>
      <c r="X9" s="235" t="s">
        <v>256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257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361</v>
      </c>
      <c r="C10" s="259" t="s">
        <v>469</v>
      </c>
      <c r="D10" s="254" t="s">
        <v>238</v>
      </c>
      <c r="E10" s="255">
        <v>21.63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0.20200000000000001</v>
      </c>
      <c r="V10" s="235">
        <f>ROUND(E10*U10,2)</f>
        <v>4.37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427</v>
      </c>
      <c r="C11" s="259" t="s">
        <v>428</v>
      </c>
      <c r="D11" s="254" t="s">
        <v>224</v>
      </c>
      <c r="E11" s="255">
        <v>21.6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0.06</v>
      </c>
      <c r="V11" s="235">
        <f>ROUND(E11*U11,2)</f>
        <v>1.3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4</v>
      </c>
      <c r="B12" s="253" t="s">
        <v>429</v>
      </c>
      <c r="C12" s="259" t="s">
        <v>430</v>
      </c>
      <c r="D12" s="254" t="s">
        <v>224</v>
      </c>
      <c r="E12" s="255">
        <v>21.6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0.13</v>
      </c>
      <c r="V12" s="235">
        <f>ROUND(E12*U12,2)</f>
        <v>2.81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52">
        <v>5</v>
      </c>
      <c r="B13" s="253" t="s">
        <v>431</v>
      </c>
      <c r="C13" s="259" t="s">
        <v>432</v>
      </c>
      <c r="D13" s="254" t="s">
        <v>224</v>
      </c>
      <c r="E13" s="255">
        <v>21.6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3.5000000000000001E-3</v>
      </c>
      <c r="V13" s="235">
        <f>ROUND(E13*U13,2)</f>
        <v>0.08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2">
        <v>6</v>
      </c>
      <c r="B14" s="253" t="s">
        <v>433</v>
      </c>
      <c r="C14" s="259" t="s">
        <v>434</v>
      </c>
      <c r="D14" s="254" t="s">
        <v>290</v>
      </c>
      <c r="E14" s="255">
        <v>4.0000000000000001E-3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178</v>
      </c>
      <c r="U14" s="235">
        <v>21.428999999999998</v>
      </c>
      <c r="V14" s="235">
        <f>ROUND(E14*U14,2)</f>
        <v>0.09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226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52">
        <v>7</v>
      </c>
      <c r="B15" s="253" t="s">
        <v>435</v>
      </c>
      <c r="C15" s="259" t="s">
        <v>436</v>
      </c>
      <c r="D15" s="254" t="s">
        <v>224</v>
      </c>
      <c r="E15" s="255">
        <v>21.6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1.0999999999999999E-2</v>
      </c>
      <c r="V15" s="235">
        <f>ROUND(E15*U15,2)</f>
        <v>0.24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52">
        <v>8</v>
      </c>
      <c r="B16" s="253" t="s">
        <v>437</v>
      </c>
      <c r="C16" s="259" t="s">
        <v>470</v>
      </c>
      <c r="D16" s="254" t="s">
        <v>439</v>
      </c>
      <c r="E16" s="255">
        <v>0.7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 t="s">
        <v>285</v>
      </c>
      <c r="S16" s="235" t="s">
        <v>178</v>
      </c>
      <c r="T16" s="235" t="s">
        <v>178</v>
      </c>
      <c r="U16" s="235">
        <v>0</v>
      </c>
      <c r="V16" s="235">
        <f>ROUND(E16*U16,2)</f>
        <v>0</v>
      </c>
      <c r="W16" s="235"/>
      <c r="X16" s="235" t="s">
        <v>256</v>
      </c>
      <c r="Y16" s="235" t="s">
        <v>181</v>
      </c>
      <c r="Z16" s="215"/>
      <c r="AA16" s="215"/>
      <c r="AB16" s="215"/>
      <c r="AC16" s="215"/>
      <c r="AD16" s="215"/>
      <c r="AE16" s="215"/>
      <c r="AF16" s="215"/>
      <c r="AG16" s="215" t="s">
        <v>257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52">
        <v>9</v>
      </c>
      <c r="B17" s="253" t="s">
        <v>440</v>
      </c>
      <c r="C17" s="259" t="s">
        <v>441</v>
      </c>
      <c r="D17" s="254" t="s">
        <v>442</v>
      </c>
      <c r="E17" s="255">
        <v>0.3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 t="s">
        <v>285</v>
      </c>
      <c r="S17" s="235" t="s">
        <v>178</v>
      </c>
      <c r="T17" s="235" t="s">
        <v>178</v>
      </c>
      <c r="U17" s="235">
        <v>0</v>
      </c>
      <c r="V17" s="235">
        <f>ROUND(E17*U17,2)</f>
        <v>0</v>
      </c>
      <c r="W17" s="235"/>
      <c r="X17" s="235" t="s">
        <v>256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257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2">
        <v>10</v>
      </c>
      <c r="B18" s="253" t="s">
        <v>443</v>
      </c>
      <c r="C18" s="259" t="s">
        <v>444</v>
      </c>
      <c r="D18" s="254" t="s">
        <v>224</v>
      </c>
      <c r="E18" s="255">
        <v>21.6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178</v>
      </c>
      <c r="T18" s="235" t="s">
        <v>178</v>
      </c>
      <c r="U18" s="235">
        <v>0.05</v>
      </c>
      <c r="V18" s="235">
        <f>ROUND(E18*U18,2)</f>
        <v>1.08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5">
      <c r="A19" s="239" t="s">
        <v>173</v>
      </c>
      <c r="B19" s="240" t="s">
        <v>126</v>
      </c>
      <c r="C19" s="258" t="s">
        <v>127</v>
      </c>
      <c r="D19" s="241"/>
      <c r="E19" s="242"/>
      <c r="F19" s="243"/>
      <c r="G19" s="244">
        <f>SUMIF(AG20:AG21,"&lt;&gt;NOR",G20:G21)</f>
        <v>0</v>
      </c>
      <c r="H19" s="238"/>
      <c r="I19" s="238">
        <f>SUM(I20:I21)</f>
        <v>0</v>
      </c>
      <c r="J19" s="238"/>
      <c r="K19" s="238">
        <f>SUM(K20:K21)</f>
        <v>0</v>
      </c>
      <c r="L19" s="238"/>
      <c r="M19" s="238">
        <f>SUM(M20:M21)</f>
        <v>0</v>
      </c>
      <c r="N19" s="237"/>
      <c r="O19" s="237">
        <f>SUM(O20:O21)</f>
        <v>0</v>
      </c>
      <c r="P19" s="237"/>
      <c r="Q19" s="237">
        <f>SUM(Q20:Q21)</f>
        <v>0</v>
      </c>
      <c r="R19" s="238"/>
      <c r="S19" s="238"/>
      <c r="T19" s="238"/>
      <c r="U19" s="238"/>
      <c r="V19" s="238">
        <f>SUM(V20:V21)</f>
        <v>45.06</v>
      </c>
      <c r="W19" s="238"/>
      <c r="X19" s="238"/>
      <c r="Y19" s="238"/>
      <c r="AG19" t="s">
        <v>174</v>
      </c>
    </row>
    <row r="20" spans="1:60" outlineLevel="1" x14ac:dyDescent="0.25">
      <c r="A20" s="252">
        <v>11</v>
      </c>
      <c r="B20" s="253" t="s">
        <v>452</v>
      </c>
      <c r="C20" s="259" t="s">
        <v>453</v>
      </c>
      <c r="D20" s="254" t="s">
        <v>238</v>
      </c>
      <c r="E20" s="255">
        <v>4.8600000000000003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6.4359999999999999</v>
      </c>
      <c r="V20" s="235">
        <f>ROUND(E20*U20,2)</f>
        <v>31.28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226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52">
        <v>12</v>
      </c>
      <c r="B21" s="253" t="s">
        <v>454</v>
      </c>
      <c r="C21" s="259" t="s">
        <v>455</v>
      </c>
      <c r="D21" s="254" t="s">
        <v>238</v>
      </c>
      <c r="E21" s="255">
        <v>5.29</v>
      </c>
      <c r="F21" s="256"/>
      <c r="G21" s="257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178</v>
      </c>
      <c r="T21" s="235" t="s">
        <v>178</v>
      </c>
      <c r="U21" s="235">
        <v>2.605</v>
      </c>
      <c r="V21" s="235">
        <f>ROUND(E21*U21,2)</f>
        <v>13.78</v>
      </c>
      <c r="W21" s="235"/>
      <c r="X21" s="235" t="s">
        <v>225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226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x14ac:dyDescent="0.25">
      <c r="A22" s="239" t="s">
        <v>173</v>
      </c>
      <c r="B22" s="240" t="s">
        <v>128</v>
      </c>
      <c r="C22" s="258" t="s">
        <v>129</v>
      </c>
      <c r="D22" s="241"/>
      <c r="E22" s="242"/>
      <c r="F22" s="243"/>
      <c r="G22" s="244">
        <f>SUMIF(AG23:AG23,"&lt;&gt;NOR",G23:G23)</f>
        <v>0</v>
      </c>
      <c r="H22" s="238"/>
      <c r="I22" s="238">
        <f>SUM(I23:I23)</f>
        <v>0</v>
      </c>
      <c r="J22" s="238"/>
      <c r="K22" s="238">
        <f>SUM(K23:K23)</f>
        <v>0</v>
      </c>
      <c r="L22" s="238"/>
      <c r="M22" s="238">
        <f>SUM(M23:M23)</f>
        <v>0</v>
      </c>
      <c r="N22" s="237"/>
      <c r="O22" s="237">
        <f>SUM(O23:O23)</f>
        <v>0</v>
      </c>
      <c r="P22" s="237"/>
      <c r="Q22" s="237">
        <f>SUM(Q23:Q23)</f>
        <v>0</v>
      </c>
      <c r="R22" s="238"/>
      <c r="S22" s="238"/>
      <c r="T22" s="238"/>
      <c r="U22" s="238"/>
      <c r="V22" s="238">
        <f>SUM(V23:V23)</f>
        <v>0.01</v>
      </c>
      <c r="W22" s="238"/>
      <c r="X22" s="238"/>
      <c r="Y22" s="238"/>
      <c r="AG22" t="s">
        <v>174</v>
      </c>
    </row>
    <row r="23" spans="1:60" ht="20.399999999999999" outlineLevel="1" x14ac:dyDescent="0.25">
      <c r="A23" s="252">
        <v>13</v>
      </c>
      <c r="B23" s="253" t="s">
        <v>288</v>
      </c>
      <c r="C23" s="259" t="s">
        <v>289</v>
      </c>
      <c r="D23" s="254" t="s">
        <v>290</v>
      </c>
      <c r="E23" s="255">
        <v>1.404E-2</v>
      </c>
      <c r="F23" s="256"/>
      <c r="G23" s="257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/>
      <c r="S23" s="235" t="s">
        <v>178</v>
      </c>
      <c r="T23" s="235" t="s">
        <v>178</v>
      </c>
      <c r="U23" s="235">
        <v>0.39</v>
      </c>
      <c r="V23" s="235">
        <f>ROUND(E23*U23,2)</f>
        <v>0.01</v>
      </c>
      <c r="W23" s="235"/>
      <c r="X23" s="235" t="s">
        <v>225</v>
      </c>
      <c r="Y23" s="235" t="s">
        <v>181</v>
      </c>
      <c r="Z23" s="215"/>
      <c r="AA23" s="215"/>
      <c r="AB23" s="215"/>
      <c r="AC23" s="215"/>
      <c r="AD23" s="215"/>
      <c r="AE23" s="215"/>
      <c r="AF23" s="215"/>
      <c r="AG23" s="215" t="s">
        <v>226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5">
      <c r="A24" s="239" t="s">
        <v>173</v>
      </c>
      <c r="B24" s="240" t="s">
        <v>142</v>
      </c>
      <c r="C24" s="258" t="s">
        <v>143</v>
      </c>
      <c r="D24" s="241"/>
      <c r="E24" s="242"/>
      <c r="F24" s="243"/>
      <c r="G24" s="244">
        <f>SUMIF(AG25:AG28,"&lt;&gt;NOR",G25:G28)</f>
        <v>0</v>
      </c>
      <c r="H24" s="238"/>
      <c r="I24" s="238">
        <f>SUM(I25:I28)</f>
        <v>0</v>
      </c>
      <c r="J24" s="238"/>
      <c r="K24" s="238">
        <f>SUM(K25:K28)</f>
        <v>0</v>
      </c>
      <c r="L24" s="238"/>
      <c r="M24" s="238">
        <f>SUM(M25:M28)</f>
        <v>0</v>
      </c>
      <c r="N24" s="237"/>
      <c r="O24" s="237">
        <f>SUM(O25:O28)</f>
        <v>0</v>
      </c>
      <c r="P24" s="237"/>
      <c r="Q24" s="237">
        <f>SUM(Q25:Q28)</f>
        <v>0</v>
      </c>
      <c r="R24" s="238"/>
      <c r="S24" s="238"/>
      <c r="T24" s="238"/>
      <c r="U24" s="238"/>
      <c r="V24" s="238">
        <f>SUM(V25:V28)</f>
        <v>57.67</v>
      </c>
      <c r="W24" s="238"/>
      <c r="X24" s="238"/>
      <c r="Y24" s="238"/>
      <c r="AG24" t="s">
        <v>174</v>
      </c>
    </row>
    <row r="25" spans="1:60" outlineLevel="1" x14ac:dyDescent="0.25">
      <c r="A25" s="252">
        <v>14</v>
      </c>
      <c r="B25" s="253" t="s">
        <v>458</v>
      </c>
      <c r="C25" s="259" t="s">
        <v>471</v>
      </c>
      <c r="D25" s="254" t="s">
        <v>290</v>
      </c>
      <c r="E25" s="255">
        <v>46.66</v>
      </c>
      <c r="F25" s="256"/>
      <c r="G25" s="257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21</v>
      </c>
      <c r="M25" s="235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5"/>
      <c r="S25" s="235" t="s">
        <v>178</v>
      </c>
      <c r="T25" s="235" t="s">
        <v>178</v>
      </c>
      <c r="U25" s="235">
        <v>0.49</v>
      </c>
      <c r="V25" s="235">
        <f>ROUND(E25*U25,2)</f>
        <v>22.86</v>
      </c>
      <c r="W25" s="235"/>
      <c r="X25" s="235" t="s">
        <v>225</v>
      </c>
      <c r="Y25" s="235" t="s">
        <v>181</v>
      </c>
      <c r="Z25" s="215"/>
      <c r="AA25" s="215"/>
      <c r="AB25" s="215"/>
      <c r="AC25" s="215"/>
      <c r="AD25" s="215"/>
      <c r="AE25" s="215"/>
      <c r="AF25" s="215"/>
      <c r="AG25" s="215" t="s">
        <v>263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52">
        <v>15</v>
      </c>
      <c r="B26" s="253" t="s">
        <v>472</v>
      </c>
      <c r="C26" s="259" t="s">
        <v>473</v>
      </c>
      <c r="D26" s="254" t="s">
        <v>290</v>
      </c>
      <c r="E26" s="255">
        <v>933.2</v>
      </c>
      <c r="F26" s="256"/>
      <c r="G26" s="257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178</v>
      </c>
      <c r="T26" s="235" t="s">
        <v>178</v>
      </c>
      <c r="U26" s="235">
        <v>0</v>
      </c>
      <c r="V26" s="235">
        <f>ROUND(E26*U26,2)</f>
        <v>0</v>
      </c>
      <c r="W26" s="235"/>
      <c r="X26" s="235" t="s">
        <v>225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462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52">
        <v>16</v>
      </c>
      <c r="B27" s="253" t="s">
        <v>460</v>
      </c>
      <c r="C27" s="259" t="s">
        <v>461</v>
      </c>
      <c r="D27" s="254" t="s">
        <v>290</v>
      </c>
      <c r="E27" s="255">
        <v>46.66</v>
      </c>
      <c r="F27" s="256"/>
      <c r="G27" s="257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5"/>
      <c r="S27" s="235" t="s">
        <v>178</v>
      </c>
      <c r="T27" s="235" t="s">
        <v>178</v>
      </c>
      <c r="U27" s="235">
        <v>0.746</v>
      </c>
      <c r="V27" s="235">
        <f>ROUND(E27*U27,2)</f>
        <v>34.81</v>
      </c>
      <c r="W27" s="235"/>
      <c r="X27" s="235" t="s">
        <v>225</v>
      </c>
      <c r="Y27" s="235" t="s">
        <v>181</v>
      </c>
      <c r="Z27" s="215"/>
      <c r="AA27" s="215"/>
      <c r="AB27" s="215"/>
      <c r="AC27" s="215"/>
      <c r="AD27" s="215"/>
      <c r="AE27" s="215"/>
      <c r="AF27" s="215"/>
      <c r="AG27" s="215" t="s">
        <v>462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46">
        <v>17</v>
      </c>
      <c r="B28" s="247" t="s">
        <v>474</v>
      </c>
      <c r="C28" s="260" t="s">
        <v>475</v>
      </c>
      <c r="D28" s="248" t="s">
        <v>290</v>
      </c>
      <c r="E28" s="249">
        <v>46.66</v>
      </c>
      <c r="F28" s="250"/>
      <c r="G28" s="251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5"/>
      <c r="S28" s="235" t="s">
        <v>465</v>
      </c>
      <c r="T28" s="235" t="s">
        <v>465</v>
      </c>
      <c r="U28" s="235">
        <v>0</v>
      </c>
      <c r="V28" s="235">
        <f>ROUND(E28*U28,2)</f>
        <v>0</v>
      </c>
      <c r="W28" s="235"/>
      <c r="X28" s="235" t="s">
        <v>225</v>
      </c>
      <c r="Y28" s="235" t="s">
        <v>181</v>
      </c>
      <c r="Z28" s="215"/>
      <c r="AA28" s="215"/>
      <c r="AB28" s="215"/>
      <c r="AC28" s="215"/>
      <c r="AD28" s="215"/>
      <c r="AE28" s="215"/>
      <c r="AF28" s="215"/>
      <c r="AG28" s="215" t="s">
        <v>462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x14ac:dyDescent="0.25">
      <c r="A29" s="3"/>
      <c r="B29" s="4"/>
      <c r="C29" s="261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159</v>
      </c>
    </row>
    <row r="30" spans="1:60" x14ac:dyDescent="0.25">
      <c r="A30" s="218"/>
      <c r="B30" s="219" t="s">
        <v>31</v>
      </c>
      <c r="C30" s="262"/>
      <c r="D30" s="220"/>
      <c r="E30" s="221"/>
      <c r="F30" s="221"/>
      <c r="G30" s="245">
        <f>G8+G19+G22+G24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218</v>
      </c>
    </row>
    <row r="31" spans="1:60" x14ac:dyDescent="0.25">
      <c r="A31" s="3"/>
      <c r="B31" s="4"/>
      <c r="C31" s="26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26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22" t="s">
        <v>219</v>
      </c>
      <c r="B33" s="222"/>
      <c r="C33" s="26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23"/>
      <c r="B34" s="224"/>
      <c r="C34" s="264"/>
      <c r="D34" s="224"/>
      <c r="E34" s="224"/>
      <c r="F34" s="224"/>
      <c r="G34" s="2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220</v>
      </c>
    </row>
    <row r="35" spans="1:33" x14ac:dyDescent="0.25">
      <c r="A35" s="226"/>
      <c r="B35" s="227"/>
      <c r="C35" s="265"/>
      <c r="D35" s="227"/>
      <c r="E35" s="227"/>
      <c r="F35" s="227"/>
      <c r="G35" s="22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26"/>
      <c r="B36" s="227"/>
      <c r="C36" s="265"/>
      <c r="D36" s="227"/>
      <c r="E36" s="227"/>
      <c r="F36" s="227"/>
      <c r="G36" s="22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26"/>
      <c r="B37" s="227"/>
      <c r="C37" s="265"/>
      <c r="D37" s="227"/>
      <c r="E37" s="227"/>
      <c r="F37" s="227"/>
      <c r="G37" s="22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29"/>
      <c r="B38" s="230"/>
      <c r="C38" s="266"/>
      <c r="D38" s="230"/>
      <c r="E38" s="230"/>
      <c r="F38" s="230"/>
      <c r="G38" s="2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3"/>
      <c r="B39" s="4"/>
      <c r="C39" s="26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C40" s="267"/>
      <c r="D40" s="10"/>
      <c r="AG40" t="s">
        <v>221</v>
      </c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ZFR1UNzEY6zlxRvQCuo1k0/PETiwMSeO3Ua+VJqf39zDgTvQhv60VGolEhjvnAsK+yRRp1gYfzLgli1rUaHvw==" saltValue="ruPB5QMl3FTXaT2im+0I/A==" spinCount="100000" sheet="1" formatRows="0"/>
  <mergeCells count="6">
    <mergeCell ref="A1:G1"/>
    <mergeCell ref="C2:G2"/>
    <mergeCell ref="C3:G3"/>
    <mergeCell ref="C4:G4"/>
    <mergeCell ref="A33:C33"/>
    <mergeCell ref="A34:G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9D8D-19EE-48D5-998F-D7179DC083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56</v>
      </c>
      <c r="C4" s="207" t="s">
        <v>66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132</v>
      </c>
      <c r="C8" s="258" t="s">
        <v>133</v>
      </c>
      <c r="D8" s="241"/>
      <c r="E8" s="242"/>
      <c r="F8" s="243"/>
      <c r="G8" s="244">
        <f>SUMIF(AG9:AG18,"&lt;&gt;NOR",G9:G18)</f>
        <v>0</v>
      </c>
      <c r="H8" s="238"/>
      <c r="I8" s="238">
        <f>SUM(I9:I18)</f>
        <v>0</v>
      </c>
      <c r="J8" s="238"/>
      <c r="K8" s="238">
        <f>SUM(K9:K18)</f>
        <v>0</v>
      </c>
      <c r="L8" s="238"/>
      <c r="M8" s="238">
        <f>SUM(M9:M18)</f>
        <v>0</v>
      </c>
      <c r="N8" s="237"/>
      <c r="O8" s="237">
        <f>SUM(O9:O18)</f>
        <v>0</v>
      </c>
      <c r="P8" s="237"/>
      <c r="Q8" s="237">
        <f>SUM(Q9:Q18)</f>
        <v>0</v>
      </c>
      <c r="R8" s="238"/>
      <c r="S8" s="238"/>
      <c r="T8" s="238"/>
      <c r="U8" s="238"/>
      <c r="V8" s="238">
        <f>SUM(V9:V18)</f>
        <v>15.15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476</v>
      </c>
      <c r="C9" s="259" t="s">
        <v>477</v>
      </c>
      <c r="D9" s="254" t="s">
        <v>282</v>
      </c>
      <c r="E9" s="255">
        <v>2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255</v>
      </c>
      <c r="T9" s="235" t="s">
        <v>179</v>
      </c>
      <c r="U9" s="235">
        <v>0</v>
      </c>
      <c r="V9" s="235">
        <f>ROUND(E9*U9,2)</f>
        <v>0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462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0.399999999999999" outlineLevel="1" x14ac:dyDescent="0.25">
      <c r="A10" s="252">
        <v>2</v>
      </c>
      <c r="B10" s="253" t="s">
        <v>478</v>
      </c>
      <c r="C10" s="259" t="s">
        <v>479</v>
      </c>
      <c r="D10" s="254" t="s">
        <v>282</v>
      </c>
      <c r="E10" s="255">
        <v>9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1.68333</v>
      </c>
      <c r="V10" s="235">
        <f>ROUND(E10*U10,2)</f>
        <v>15.15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462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480</v>
      </c>
      <c r="C11" s="259" t="s">
        <v>481</v>
      </c>
      <c r="D11" s="254" t="s">
        <v>282</v>
      </c>
      <c r="E11" s="255">
        <v>4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255</v>
      </c>
      <c r="T11" s="235" t="s">
        <v>179</v>
      </c>
      <c r="U11" s="235">
        <v>0</v>
      </c>
      <c r="V11" s="235">
        <f>ROUND(E11*U11,2)</f>
        <v>0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462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4</v>
      </c>
      <c r="B12" s="253" t="s">
        <v>482</v>
      </c>
      <c r="C12" s="259" t="s">
        <v>483</v>
      </c>
      <c r="D12" s="254" t="s">
        <v>235</v>
      </c>
      <c r="E12" s="255">
        <v>75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255</v>
      </c>
      <c r="T12" s="235" t="s">
        <v>179</v>
      </c>
      <c r="U12" s="235">
        <v>0</v>
      </c>
      <c r="V12" s="235">
        <f>ROUND(E12*U12,2)</f>
        <v>0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462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52">
        <v>5</v>
      </c>
      <c r="B13" s="253" t="s">
        <v>484</v>
      </c>
      <c r="C13" s="259" t="s">
        <v>485</v>
      </c>
      <c r="D13" s="254" t="s">
        <v>282</v>
      </c>
      <c r="E13" s="255">
        <v>9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255</v>
      </c>
      <c r="T13" s="235" t="s">
        <v>179</v>
      </c>
      <c r="U13" s="235">
        <v>0</v>
      </c>
      <c r="V13" s="235">
        <f>ROUND(E13*U13,2)</f>
        <v>0</v>
      </c>
      <c r="W13" s="235"/>
      <c r="X13" s="235" t="s">
        <v>256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257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30.6" outlineLevel="1" x14ac:dyDescent="0.25">
      <c r="A14" s="252">
        <v>6</v>
      </c>
      <c r="B14" s="253" t="s">
        <v>486</v>
      </c>
      <c r="C14" s="259" t="s">
        <v>487</v>
      </c>
      <c r="D14" s="254" t="s">
        <v>235</v>
      </c>
      <c r="E14" s="255">
        <v>75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255</v>
      </c>
      <c r="T14" s="235" t="s">
        <v>179</v>
      </c>
      <c r="U14" s="235">
        <v>0</v>
      </c>
      <c r="V14" s="235">
        <f>ROUND(E14*U14,2)</f>
        <v>0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462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52">
        <v>7</v>
      </c>
      <c r="B15" s="253" t="s">
        <v>488</v>
      </c>
      <c r="C15" s="259" t="s">
        <v>489</v>
      </c>
      <c r="D15" s="254" t="s">
        <v>352</v>
      </c>
      <c r="E15" s="255">
        <v>1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255</v>
      </c>
      <c r="T15" s="235" t="s">
        <v>179</v>
      </c>
      <c r="U15" s="235">
        <v>0</v>
      </c>
      <c r="V15" s="235">
        <f>ROUND(E15*U15,2)</f>
        <v>0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263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52">
        <v>8</v>
      </c>
      <c r="B16" s="253" t="s">
        <v>490</v>
      </c>
      <c r="C16" s="259" t="s">
        <v>491</v>
      </c>
      <c r="D16" s="254" t="s">
        <v>352</v>
      </c>
      <c r="E16" s="255">
        <v>1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/>
      <c r="S16" s="235" t="s">
        <v>255</v>
      </c>
      <c r="T16" s="235" t="s">
        <v>179</v>
      </c>
      <c r="U16" s="235">
        <v>0</v>
      </c>
      <c r="V16" s="235">
        <f>ROUND(E16*U16,2)</f>
        <v>0</v>
      </c>
      <c r="W16" s="235"/>
      <c r="X16" s="235" t="s">
        <v>225</v>
      </c>
      <c r="Y16" s="235" t="s">
        <v>181</v>
      </c>
      <c r="Z16" s="215"/>
      <c r="AA16" s="215"/>
      <c r="AB16" s="215"/>
      <c r="AC16" s="215"/>
      <c r="AD16" s="215"/>
      <c r="AE16" s="215"/>
      <c r="AF16" s="215"/>
      <c r="AG16" s="215" t="s">
        <v>263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52">
        <v>9</v>
      </c>
      <c r="B17" s="253" t="s">
        <v>492</v>
      </c>
      <c r="C17" s="259" t="s">
        <v>493</v>
      </c>
      <c r="D17" s="254" t="s">
        <v>352</v>
      </c>
      <c r="E17" s="255">
        <v>4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255</v>
      </c>
      <c r="T17" s="235" t="s">
        <v>179</v>
      </c>
      <c r="U17" s="235">
        <v>0</v>
      </c>
      <c r="V17" s="235">
        <f>ROUND(E17*U17,2)</f>
        <v>0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263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2">
        <v>10</v>
      </c>
      <c r="B18" s="253" t="s">
        <v>494</v>
      </c>
      <c r="C18" s="259" t="s">
        <v>495</v>
      </c>
      <c r="D18" s="254" t="s">
        <v>352</v>
      </c>
      <c r="E18" s="255">
        <v>1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255</v>
      </c>
      <c r="T18" s="235" t="s">
        <v>179</v>
      </c>
      <c r="U18" s="235">
        <v>0</v>
      </c>
      <c r="V18" s="235">
        <f>ROUND(E18*U18,2)</f>
        <v>0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263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5">
      <c r="A19" s="239" t="s">
        <v>173</v>
      </c>
      <c r="B19" s="240" t="s">
        <v>138</v>
      </c>
      <c r="C19" s="258" t="s">
        <v>139</v>
      </c>
      <c r="D19" s="241"/>
      <c r="E19" s="242"/>
      <c r="F19" s="243"/>
      <c r="G19" s="244">
        <f>SUMIF(AG20:AG24,"&lt;&gt;NOR",G20:G24)</f>
        <v>0</v>
      </c>
      <c r="H19" s="238"/>
      <c r="I19" s="238">
        <f>SUM(I20:I24)</f>
        <v>0</v>
      </c>
      <c r="J19" s="238"/>
      <c r="K19" s="238">
        <f>SUM(K20:K24)</f>
        <v>0</v>
      </c>
      <c r="L19" s="238"/>
      <c r="M19" s="238">
        <f>SUM(M20:M24)</f>
        <v>0</v>
      </c>
      <c r="N19" s="237"/>
      <c r="O19" s="237">
        <f>SUM(O20:O24)</f>
        <v>0.4</v>
      </c>
      <c r="P19" s="237"/>
      <c r="Q19" s="237">
        <f>SUM(Q20:Q24)</f>
        <v>0</v>
      </c>
      <c r="R19" s="238"/>
      <c r="S19" s="238"/>
      <c r="T19" s="238"/>
      <c r="U19" s="238"/>
      <c r="V19" s="238">
        <f>SUM(V20:V24)</f>
        <v>27.08</v>
      </c>
      <c r="W19" s="238"/>
      <c r="X19" s="238"/>
      <c r="Y19" s="238"/>
      <c r="AG19" t="s">
        <v>174</v>
      </c>
    </row>
    <row r="20" spans="1:60" outlineLevel="1" x14ac:dyDescent="0.25">
      <c r="A20" s="246">
        <v>11</v>
      </c>
      <c r="B20" s="247" t="s">
        <v>496</v>
      </c>
      <c r="C20" s="260" t="s">
        <v>497</v>
      </c>
      <c r="D20" s="248" t="s">
        <v>235</v>
      </c>
      <c r="E20" s="249">
        <v>91.8</v>
      </c>
      <c r="F20" s="250"/>
      <c r="G20" s="251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0.29499999999999998</v>
      </c>
      <c r="V20" s="235">
        <f>ROUND(E20*U20,2)</f>
        <v>27.08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263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 x14ac:dyDescent="0.25">
      <c r="A21" s="232"/>
      <c r="B21" s="233"/>
      <c r="C21" s="270" t="s">
        <v>498</v>
      </c>
      <c r="D21" s="268"/>
      <c r="E21" s="269">
        <v>39.799999999999997</v>
      </c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35"/>
      <c r="Z21" s="215"/>
      <c r="AA21" s="215"/>
      <c r="AB21" s="215"/>
      <c r="AC21" s="215"/>
      <c r="AD21" s="215"/>
      <c r="AE21" s="215"/>
      <c r="AF21" s="215"/>
      <c r="AG21" s="215" t="s">
        <v>228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 x14ac:dyDescent="0.25">
      <c r="A22" s="232"/>
      <c r="B22" s="233"/>
      <c r="C22" s="270" t="s">
        <v>499</v>
      </c>
      <c r="D22" s="268"/>
      <c r="E22" s="269">
        <v>2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5"/>
      <c r="AA22" s="215"/>
      <c r="AB22" s="215"/>
      <c r="AC22" s="215"/>
      <c r="AD22" s="215"/>
      <c r="AE22" s="215"/>
      <c r="AF22" s="215"/>
      <c r="AG22" s="215" t="s">
        <v>228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 x14ac:dyDescent="0.25">
      <c r="A23" s="232"/>
      <c r="B23" s="233"/>
      <c r="C23" s="270" t="s">
        <v>500</v>
      </c>
      <c r="D23" s="268"/>
      <c r="E23" s="269">
        <v>50</v>
      </c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35"/>
      <c r="Z23" s="215"/>
      <c r="AA23" s="215"/>
      <c r="AB23" s="215"/>
      <c r="AC23" s="215"/>
      <c r="AD23" s="215"/>
      <c r="AE23" s="215"/>
      <c r="AF23" s="215"/>
      <c r="AG23" s="215" t="s">
        <v>228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0.399999999999999" outlineLevel="1" x14ac:dyDescent="0.25">
      <c r="A24" s="252">
        <v>12</v>
      </c>
      <c r="B24" s="253" t="s">
        <v>501</v>
      </c>
      <c r="C24" s="259" t="s">
        <v>502</v>
      </c>
      <c r="D24" s="254" t="s">
        <v>282</v>
      </c>
      <c r="E24" s="255">
        <v>23</v>
      </c>
      <c r="F24" s="256"/>
      <c r="G24" s="257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1.753E-2</v>
      </c>
      <c r="O24" s="234">
        <f>ROUND(E24*N24,2)</f>
        <v>0.4</v>
      </c>
      <c r="P24" s="234">
        <v>0</v>
      </c>
      <c r="Q24" s="234">
        <f>ROUND(E24*P24,2)</f>
        <v>0</v>
      </c>
      <c r="R24" s="235" t="s">
        <v>285</v>
      </c>
      <c r="S24" s="235" t="s">
        <v>178</v>
      </c>
      <c r="T24" s="235" t="s">
        <v>178</v>
      </c>
      <c r="U24" s="235">
        <v>0</v>
      </c>
      <c r="V24" s="235">
        <f>ROUND(E24*U24,2)</f>
        <v>0</v>
      </c>
      <c r="W24" s="235"/>
      <c r="X24" s="235" t="s">
        <v>256</v>
      </c>
      <c r="Y24" s="235" t="s">
        <v>181</v>
      </c>
      <c r="Z24" s="215"/>
      <c r="AA24" s="215"/>
      <c r="AB24" s="215"/>
      <c r="AC24" s="215"/>
      <c r="AD24" s="215"/>
      <c r="AE24" s="215"/>
      <c r="AF24" s="215"/>
      <c r="AG24" s="215" t="s">
        <v>269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5">
      <c r="A25" s="239" t="s">
        <v>173</v>
      </c>
      <c r="B25" s="240" t="s">
        <v>140</v>
      </c>
      <c r="C25" s="258" t="s">
        <v>141</v>
      </c>
      <c r="D25" s="241"/>
      <c r="E25" s="242"/>
      <c r="F25" s="243"/>
      <c r="G25" s="244">
        <f>SUMIF(AG26:AG57,"&lt;&gt;NOR",G26:G57)</f>
        <v>0</v>
      </c>
      <c r="H25" s="238"/>
      <c r="I25" s="238">
        <f>SUM(I26:I57)</f>
        <v>0</v>
      </c>
      <c r="J25" s="238"/>
      <c r="K25" s="238">
        <f>SUM(K26:K57)</f>
        <v>0</v>
      </c>
      <c r="L25" s="238"/>
      <c r="M25" s="238">
        <f>SUM(M26:M57)</f>
        <v>0</v>
      </c>
      <c r="N25" s="237"/>
      <c r="O25" s="237">
        <f>SUM(O26:O57)</f>
        <v>3.2</v>
      </c>
      <c r="P25" s="237"/>
      <c r="Q25" s="237">
        <f>SUM(Q26:Q57)</f>
        <v>0</v>
      </c>
      <c r="R25" s="238"/>
      <c r="S25" s="238"/>
      <c r="T25" s="238"/>
      <c r="U25" s="238"/>
      <c r="V25" s="238">
        <f>SUM(V26:V57)</f>
        <v>266.52999999999997</v>
      </c>
      <c r="W25" s="238"/>
      <c r="X25" s="238"/>
      <c r="Y25" s="238"/>
      <c r="AG25" t="s">
        <v>174</v>
      </c>
    </row>
    <row r="26" spans="1:60" outlineLevel="1" x14ac:dyDescent="0.25">
      <c r="A26" s="252">
        <v>13</v>
      </c>
      <c r="B26" s="253" t="s">
        <v>422</v>
      </c>
      <c r="C26" s="259" t="s">
        <v>503</v>
      </c>
      <c r="D26" s="254" t="s">
        <v>424</v>
      </c>
      <c r="E26" s="255">
        <v>1.2</v>
      </c>
      <c r="F26" s="256"/>
      <c r="G26" s="257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 t="s">
        <v>285</v>
      </c>
      <c r="S26" s="235" t="s">
        <v>178</v>
      </c>
      <c r="T26" s="235" t="s">
        <v>178</v>
      </c>
      <c r="U26" s="235">
        <v>0</v>
      </c>
      <c r="V26" s="235">
        <f>ROUND(E26*U26,2)</f>
        <v>0</v>
      </c>
      <c r="W26" s="235"/>
      <c r="X26" s="235" t="s">
        <v>256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257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0.399999999999999" outlineLevel="1" x14ac:dyDescent="0.25">
      <c r="A27" s="246">
        <v>14</v>
      </c>
      <c r="B27" s="247" t="s">
        <v>504</v>
      </c>
      <c r="C27" s="260" t="s">
        <v>505</v>
      </c>
      <c r="D27" s="248" t="s">
        <v>235</v>
      </c>
      <c r="E27" s="249">
        <v>20</v>
      </c>
      <c r="F27" s="250"/>
      <c r="G27" s="251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9.1999999999999998E-2</v>
      </c>
      <c r="O27" s="234">
        <f>ROUND(E27*N27,2)</f>
        <v>1.84</v>
      </c>
      <c r="P27" s="234">
        <v>0</v>
      </c>
      <c r="Q27" s="234">
        <f>ROUND(E27*P27,2)</f>
        <v>0</v>
      </c>
      <c r="R27" s="235"/>
      <c r="S27" s="235" t="s">
        <v>178</v>
      </c>
      <c r="T27" s="235" t="s">
        <v>178</v>
      </c>
      <c r="U27" s="235">
        <v>0.245</v>
      </c>
      <c r="V27" s="235">
        <f>ROUND(E27*U27,2)</f>
        <v>4.9000000000000004</v>
      </c>
      <c r="W27" s="235"/>
      <c r="X27" s="235" t="s">
        <v>225</v>
      </c>
      <c r="Y27" s="235" t="s">
        <v>181</v>
      </c>
      <c r="Z27" s="215"/>
      <c r="AA27" s="215"/>
      <c r="AB27" s="215"/>
      <c r="AC27" s="215"/>
      <c r="AD27" s="215"/>
      <c r="AE27" s="215"/>
      <c r="AF27" s="215"/>
      <c r="AG27" s="215" t="s">
        <v>263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5">
      <c r="A28" s="232"/>
      <c r="B28" s="233"/>
      <c r="C28" s="270" t="s">
        <v>506</v>
      </c>
      <c r="D28" s="268"/>
      <c r="E28" s="269">
        <v>20</v>
      </c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35"/>
      <c r="Z28" s="215"/>
      <c r="AA28" s="215"/>
      <c r="AB28" s="215"/>
      <c r="AC28" s="215"/>
      <c r="AD28" s="215"/>
      <c r="AE28" s="215"/>
      <c r="AF28" s="215"/>
      <c r="AG28" s="215" t="s">
        <v>228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0.399999999999999" outlineLevel="1" x14ac:dyDescent="0.25">
      <c r="A29" s="246">
        <v>15</v>
      </c>
      <c r="B29" s="247" t="s">
        <v>372</v>
      </c>
      <c r="C29" s="260" t="s">
        <v>507</v>
      </c>
      <c r="D29" s="248" t="s">
        <v>238</v>
      </c>
      <c r="E29" s="249">
        <v>0.8</v>
      </c>
      <c r="F29" s="250"/>
      <c r="G29" s="251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21</v>
      </c>
      <c r="M29" s="235">
        <f>G29*(1+L29/100)</f>
        <v>0</v>
      </c>
      <c r="N29" s="234">
        <v>1.7</v>
      </c>
      <c r="O29" s="234">
        <f>ROUND(E29*N29,2)</f>
        <v>1.36</v>
      </c>
      <c r="P29" s="234">
        <v>0</v>
      </c>
      <c r="Q29" s="234">
        <f>ROUND(E29*P29,2)</f>
        <v>0</v>
      </c>
      <c r="R29" s="235"/>
      <c r="S29" s="235" t="s">
        <v>178</v>
      </c>
      <c r="T29" s="235" t="s">
        <v>178</v>
      </c>
      <c r="U29" s="235">
        <v>1.587</v>
      </c>
      <c r="V29" s="235">
        <f>ROUND(E29*U29,2)</f>
        <v>1.27</v>
      </c>
      <c r="W29" s="235"/>
      <c r="X29" s="235" t="s">
        <v>225</v>
      </c>
      <c r="Y29" s="235" t="s">
        <v>181</v>
      </c>
      <c r="Z29" s="215"/>
      <c r="AA29" s="215"/>
      <c r="AB29" s="215"/>
      <c r="AC29" s="215"/>
      <c r="AD29" s="215"/>
      <c r="AE29" s="215"/>
      <c r="AF29" s="215"/>
      <c r="AG29" s="215" t="s">
        <v>263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5">
      <c r="A30" s="232"/>
      <c r="B30" s="233"/>
      <c r="C30" s="270" t="s">
        <v>508</v>
      </c>
      <c r="D30" s="268"/>
      <c r="E30" s="269">
        <v>0.8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5"/>
      <c r="AA30" s="215"/>
      <c r="AB30" s="215"/>
      <c r="AC30" s="215"/>
      <c r="AD30" s="215"/>
      <c r="AE30" s="215"/>
      <c r="AF30" s="215"/>
      <c r="AG30" s="215" t="s">
        <v>228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0.399999999999999" outlineLevel="1" x14ac:dyDescent="0.25">
      <c r="A31" s="252">
        <v>16</v>
      </c>
      <c r="B31" s="253" t="s">
        <v>509</v>
      </c>
      <c r="C31" s="259" t="s">
        <v>510</v>
      </c>
      <c r="D31" s="254" t="s">
        <v>238</v>
      </c>
      <c r="E31" s="255">
        <v>6</v>
      </c>
      <c r="F31" s="256"/>
      <c r="G31" s="257">
        <f>ROUND(E31*F31,2)</f>
        <v>0</v>
      </c>
      <c r="H31" s="236"/>
      <c r="I31" s="235">
        <f>ROUND(E31*H31,2)</f>
        <v>0</v>
      </c>
      <c r="J31" s="236"/>
      <c r="K31" s="235">
        <f>ROUND(E31*J31,2)</f>
        <v>0</v>
      </c>
      <c r="L31" s="235">
        <v>21</v>
      </c>
      <c r="M31" s="235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5"/>
      <c r="S31" s="235" t="s">
        <v>178</v>
      </c>
      <c r="T31" s="235" t="s">
        <v>178</v>
      </c>
      <c r="U31" s="235">
        <v>8.6999999999999994E-2</v>
      </c>
      <c r="V31" s="235">
        <f>ROUND(E31*U31,2)</f>
        <v>0.52</v>
      </c>
      <c r="W31" s="235"/>
      <c r="X31" s="235" t="s">
        <v>225</v>
      </c>
      <c r="Y31" s="235" t="s">
        <v>181</v>
      </c>
      <c r="Z31" s="215"/>
      <c r="AA31" s="215"/>
      <c r="AB31" s="215"/>
      <c r="AC31" s="215"/>
      <c r="AD31" s="215"/>
      <c r="AE31" s="215"/>
      <c r="AF31" s="215"/>
      <c r="AG31" s="215" t="s">
        <v>462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0.399999999999999" outlineLevel="1" x14ac:dyDescent="0.25">
      <c r="A32" s="252">
        <v>17</v>
      </c>
      <c r="B32" s="253" t="s">
        <v>242</v>
      </c>
      <c r="C32" s="259" t="s">
        <v>243</v>
      </c>
      <c r="D32" s="254" t="s">
        <v>238</v>
      </c>
      <c r="E32" s="255">
        <v>6</v>
      </c>
      <c r="F32" s="256"/>
      <c r="G32" s="257">
        <f>ROUND(E32*F32,2)</f>
        <v>0</v>
      </c>
      <c r="H32" s="236"/>
      <c r="I32" s="235">
        <f>ROUND(E32*H32,2)</f>
        <v>0</v>
      </c>
      <c r="J32" s="236"/>
      <c r="K32" s="235">
        <f>ROUND(E32*J32,2)</f>
        <v>0</v>
      </c>
      <c r="L32" s="235">
        <v>21</v>
      </c>
      <c r="M32" s="235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5"/>
      <c r="S32" s="235" t="s">
        <v>178</v>
      </c>
      <c r="T32" s="235" t="s">
        <v>178</v>
      </c>
      <c r="U32" s="235">
        <v>1.0999999999999999E-2</v>
      </c>
      <c r="V32" s="235">
        <f>ROUND(E32*U32,2)</f>
        <v>7.0000000000000007E-2</v>
      </c>
      <c r="W32" s="235"/>
      <c r="X32" s="235" t="s">
        <v>225</v>
      </c>
      <c r="Y32" s="235" t="s">
        <v>181</v>
      </c>
      <c r="Z32" s="215"/>
      <c r="AA32" s="215"/>
      <c r="AB32" s="215"/>
      <c r="AC32" s="215"/>
      <c r="AD32" s="215"/>
      <c r="AE32" s="215"/>
      <c r="AF32" s="215"/>
      <c r="AG32" s="215" t="s">
        <v>462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30.6" outlineLevel="1" x14ac:dyDescent="0.25">
      <c r="A33" s="252">
        <v>18</v>
      </c>
      <c r="B33" s="253" t="s">
        <v>245</v>
      </c>
      <c r="C33" s="259" t="s">
        <v>246</v>
      </c>
      <c r="D33" s="254" t="s">
        <v>238</v>
      </c>
      <c r="E33" s="255">
        <v>120</v>
      </c>
      <c r="F33" s="256"/>
      <c r="G33" s="257">
        <f>ROUND(E33*F33,2)</f>
        <v>0</v>
      </c>
      <c r="H33" s="236"/>
      <c r="I33" s="235">
        <f>ROUND(E33*H33,2)</f>
        <v>0</v>
      </c>
      <c r="J33" s="236"/>
      <c r="K33" s="235">
        <f>ROUND(E33*J33,2)</f>
        <v>0</v>
      </c>
      <c r="L33" s="235">
        <v>21</v>
      </c>
      <c r="M33" s="235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5"/>
      <c r="S33" s="235" t="s">
        <v>178</v>
      </c>
      <c r="T33" s="235" t="s">
        <v>178</v>
      </c>
      <c r="U33" s="235">
        <v>0</v>
      </c>
      <c r="V33" s="235">
        <f>ROUND(E33*U33,2)</f>
        <v>0</v>
      </c>
      <c r="W33" s="235"/>
      <c r="X33" s="235" t="s">
        <v>225</v>
      </c>
      <c r="Y33" s="235" t="s">
        <v>181</v>
      </c>
      <c r="Z33" s="215"/>
      <c r="AA33" s="215"/>
      <c r="AB33" s="215"/>
      <c r="AC33" s="215"/>
      <c r="AD33" s="215"/>
      <c r="AE33" s="215"/>
      <c r="AF33" s="215"/>
      <c r="AG33" s="215" t="s">
        <v>462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0.399999999999999" outlineLevel="1" x14ac:dyDescent="0.25">
      <c r="A34" s="252">
        <v>19</v>
      </c>
      <c r="B34" s="253" t="s">
        <v>427</v>
      </c>
      <c r="C34" s="259" t="s">
        <v>511</v>
      </c>
      <c r="D34" s="254" t="s">
        <v>224</v>
      </c>
      <c r="E34" s="255">
        <v>39</v>
      </c>
      <c r="F34" s="256"/>
      <c r="G34" s="257">
        <f>ROUND(E34*F34,2)</f>
        <v>0</v>
      </c>
      <c r="H34" s="236"/>
      <c r="I34" s="235">
        <f>ROUND(E34*H34,2)</f>
        <v>0</v>
      </c>
      <c r="J34" s="236"/>
      <c r="K34" s="235">
        <f>ROUND(E34*J34,2)</f>
        <v>0</v>
      </c>
      <c r="L34" s="235">
        <v>21</v>
      </c>
      <c r="M34" s="235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5"/>
      <c r="S34" s="235" t="s">
        <v>178</v>
      </c>
      <c r="T34" s="235" t="s">
        <v>178</v>
      </c>
      <c r="U34" s="235">
        <v>0.06</v>
      </c>
      <c r="V34" s="235">
        <f>ROUND(E34*U34,2)</f>
        <v>2.34</v>
      </c>
      <c r="W34" s="235"/>
      <c r="X34" s="235" t="s">
        <v>225</v>
      </c>
      <c r="Y34" s="235" t="s">
        <v>181</v>
      </c>
      <c r="Z34" s="215"/>
      <c r="AA34" s="215"/>
      <c r="AB34" s="215"/>
      <c r="AC34" s="215"/>
      <c r="AD34" s="215"/>
      <c r="AE34" s="215"/>
      <c r="AF34" s="215"/>
      <c r="AG34" s="215" t="s">
        <v>462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20.399999999999999" outlineLevel="1" x14ac:dyDescent="0.25">
      <c r="A35" s="252">
        <v>20</v>
      </c>
      <c r="B35" s="253" t="s">
        <v>429</v>
      </c>
      <c r="C35" s="259" t="s">
        <v>512</v>
      </c>
      <c r="D35" s="254" t="s">
        <v>224</v>
      </c>
      <c r="E35" s="255">
        <v>39</v>
      </c>
      <c r="F35" s="256"/>
      <c r="G35" s="257">
        <f>ROUND(E35*F35,2)</f>
        <v>0</v>
      </c>
      <c r="H35" s="236"/>
      <c r="I35" s="235">
        <f>ROUND(E35*H35,2)</f>
        <v>0</v>
      </c>
      <c r="J35" s="236"/>
      <c r="K35" s="235">
        <f>ROUND(E35*J35,2)</f>
        <v>0</v>
      </c>
      <c r="L35" s="235">
        <v>21</v>
      </c>
      <c r="M35" s="235">
        <f>G35*(1+L35/100)</f>
        <v>0</v>
      </c>
      <c r="N35" s="234">
        <v>0</v>
      </c>
      <c r="O35" s="234">
        <f>ROUND(E35*N35,2)</f>
        <v>0</v>
      </c>
      <c r="P35" s="234">
        <v>0</v>
      </c>
      <c r="Q35" s="234">
        <f>ROUND(E35*P35,2)</f>
        <v>0</v>
      </c>
      <c r="R35" s="235"/>
      <c r="S35" s="235" t="s">
        <v>178</v>
      </c>
      <c r="T35" s="235" t="s">
        <v>178</v>
      </c>
      <c r="U35" s="235">
        <v>0.13</v>
      </c>
      <c r="V35" s="235">
        <f>ROUND(E35*U35,2)</f>
        <v>5.07</v>
      </c>
      <c r="W35" s="235"/>
      <c r="X35" s="235" t="s">
        <v>225</v>
      </c>
      <c r="Y35" s="235" t="s">
        <v>181</v>
      </c>
      <c r="Z35" s="215"/>
      <c r="AA35" s="215"/>
      <c r="AB35" s="215"/>
      <c r="AC35" s="215"/>
      <c r="AD35" s="215"/>
      <c r="AE35" s="215"/>
      <c r="AF35" s="215"/>
      <c r="AG35" s="215" t="s">
        <v>462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52">
        <v>21</v>
      </c>
      <c r="B36" s="253" t="s">
        <v>431</v>
      </c>
      <c r="C36" s="259" t="s">
        <v>432</v>
      </c>
      <c r="D36" s="254" t="s">
        <v>224</v>
      </c>
      <c r="E36" s="255">
        <v>39</v>
      </c>
      <c r="F36" s="256"/>
      <c r="G36" s="257">
        <f>ROUND(E36*F36,2)</f>
        <v>0</v>
      </c>
      <c r="H36" s="236"/>
      <c r="I36" s="235">
        <f>ROUND(E36*H36,2)</f>
        <v>0</v>
      </c>
      <c r="J36" s="236"/>
      <c r="K36" s="235">
        <f>ROUND(E36*J36,2)</f>
        <v>0</v>
      </c>
      <c r="L36" s="235">
        <v>21</v>
      </c>
      <c r="M36" s="235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5"/>
      <c r="S36" s="235" t="s">
        <v>178</v>
      </c>
      <c r="T36" s="235" t="s">
        <v>178</v>
      </c>
      <c r="U36" s="235">
        <v>3.5000000000000001E-3</v>
      </c>
      <c r="V36" s="235">
        <f>ROUND(E36*U36,2)</f>
        <v>0.14000000000000001</v>
      </c>
      <c r="W36" s="235"/>
      <c r="X36" s="235" t="s">
        <v>225</v>
      </c>
      <c r="Y36" s="235" t="s">
        <v>181</v>
      </c>
      <c r="Z36" s="215"/>
      <c r="AA36" s="215"/>
      <c r="AB36" s="215"/>
      <c r="AC36" s="215"/>
      <c r="AD36" s="215"/>
      <c r="AE36" s="215"/>
      <c r="AF36" s="215"/>
      <c r="AG36" s="215" t="s">
        <v>462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0.399999999999999" outlineLevel="1" x14ac:dyDescent="0.25">
      <c r="A37" s="252">
        <v>22</v>
      </c>
      <c r="B37" s="253" t="s">
        <v>433</v>
      </c>
      <c r="C37" s="259" t="s">
        <v>513</v>
      </c>
      <c r="D37" s="254" t="s">
        <v>290</v>
      </c>
      <c r="E37" s="255">
        <v>2E-3</v>
      </c>
      <c r="F37" s="256"/>
      <c r="G37" s="257">
        <f>ROUND(E37*F37,2)</f>
        <v>0</v>
      </c>
      <c r="H37" s="236"/>
      <c r="I37" s="235">
        <f>ROUND(E37*H37,2)</f>
        <v>0</v>
      </c>
      <c r="J37" s="236"/>
      <c r="K37" s="235">
        <f>ROUND(E37*J37,2)</f>
        <v>0</v>
      </c>
      <c r="L37" s="235">
        <v>21</v>
      </c>
      <c r="M37" s="235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5"/>
      <c r="S37" s="235" t="s">
        <v>178</v>
      </c>
      <c r="T37" s="235" t="s">
        <v>178</v>
      </c>
      <c r="U37" s="235">
        <v>21.428999999999998</v>
      </c>
      <c r="V37" s="235">
        <f>ROUND(E37*U37,2)</f>
        <v>0.04</v>
      </c>
      <c r="W37" s="235"/>
      <c r="X37" s="235" t="s">
        <v>225</v>
      </c>
      <c r="Y37" s="235" t="s">
        <v>181</v>
      </c>
      <c r="Z37" s="215"/>
      <c r="AA37" s="215"/>
      <c r="AB37" s="215"/>
      <c r="AC37" s="215"/>
      <c r="AD37" s="215"/>
      <c r="AE37" s="215"/>
      <c r="AF37" s="215"/>
      <c r="AG37" s="215" t="s">
        <v>462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5">
      <c r="A38" s="252">
        <v>23</v>
      </c>
      <c r="B38" s="253" t="s">
        <v>435</v>
      </c>
      <c r="C38" s="259" t="s">
        <v>514</v>
      </c>
      <c r="D38" s="254" t="s">
        <v>224</v>
      </c>
      <c r="E38" s="255">
        <v>39</v>
      </c>
      <c r="F38" s="256"/>
      <c r="G38" s="257">
        <f>ROUND(E38*F38,2)</f>
        <v>0</v>
      </c>
      <c r="H38" s="236"/>
      <c r="I38" s="235">
        <f>ROUND(E38*H38,2)</f>
        <v>0</v>
      </c>
      <c r="J38" s="236"/>
      <c r="K38" s="235">
        <f>ROUND(E38*J38,2)</f>
        <v>0</v>
      </c>
      <c r="L38" s="235">
        <v>21</v>
      </c>
      <c r="M38" s="235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5"/>
      <c r="S38" s="235" t="s">
        <v>178</v>
      </c>
      <c r="T38" s="235" t="s">
        <v>178</v>
      </c>
      <c r="U38" s="235">
        <v>1.0999999999999999E-2</v>
      </c>
      <c r="V38" s="235">
        <f>ROUND(E38*U38,2)</f>
        <v>0.43</v>
      </c>
      <c r="W38" s="235"/>
      <c r="X38" s="235" t="s">
        <v>225</v>
      </c>
      <c r="Y38" s="235" t="s">
        <v>181</v>
      </c>
      <c r="Z38" s="215"/>
      <c r="AA38" s="215"/>
      <c r="AB38" s="215"/>
      <c r="AC38" s="215"/>
      <c r="AD38" s="215"/>
      <c r="AE38" s="215"/>
      <c r="AF38" s="215"/>
      <c r="AG38" s="215" t="s">
        <v>462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0.399999999999999" outlineLevel="1" x14ac:dyDescent="0.25">
      <c r="A39" s="252">
        <v>24</v>
      </c>
      <c r="B39" s="253" t="s">
        <v>248</v>
      </c>
      <c r="C39" s="259" t="s">
        <v>249</v>
      </c>
      <c r="D39" s="254" t="s">
        <v>238</v>
      </c>
      <c r="E39" s="255">
        <v>6</v>
      </c>
      <c r="F39" s="256"/>
      <c r="G39" s="257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21</v>
      </c>
      <c r="M39" s="235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5"/>
      <c r="S39" s="235" t="s">
        <v>178</v>
      </c>
      <c r="T39" s="235" t="s">
        <v>178</v>
      </c>
      <c r="U39" s="235">
        <v>0</v>
      </c>
      <c r="V39" s="235">
        <f>ROUND(E39*U39,2)</f>
        <v>0</v>
      </c>
      <c r="W39" s="235"/>
      <c r="X39" s="235" t="s">
        <v>225</v>
      </c>
      <c r="Y39" s="235" t="s">
        <v>181</v>
      </c>
      <c r="Z39" s="215"/>
      <c r="AA39" s="215"/>
      <c r="AB39" s="215"/>
      <c r="AC39" s="215"/>
      <c r="AD39" s="215"/>
      <c r="AE39" s="215"/>
      <c r="AF39" s="215"/>
      <c r="AG39" s="215" t="s">
        <v>462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30.6" outlineLevel="1" x14ac:dyDescent="0.25">
      <c r="A40" s="252">
        <v>25</v>
      </c>
      <c r="B40" s="253" t="s">
        <v>251</v>
      </c>
      <c r="C40" s="259" t="s">
        <v>252</v>
      </c>
      <c r="D40" s="254" t="s">
        <v>224</v>
      </c>
      <c r="E40" s="255">
        <v>39</v>
      </c>
      <c r="F40" s="256"/>
      <c r="G40" s="257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21</v>
      </c>
      <c r="M40" s="235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5"/>
      <c r="S40" s="235" t="s">
        <v>178</v>
      </c>
      <c r="T40" s="235" t="s">
        <v>178</v>
      </c>
      <c r="U40" s="235">
        <v>5.0000000000000001E-3</v>
      </c>
      <c r="V40" s="235">
        <f>ROUND(E40*U40,2)</f>
        <v>0.2</v>
      </c>
      <c r="W40" s="235"/>
      <c r="X40" s="235" t="s">
        <v>225</v>
      </c>
      <c r="Y40" s="235" t="s">
        <v>181</v>
      </c>
      <c r="Z40" s="215"/>
      <c r="AA40" s="215"/>
      <c r="AB40" s="215"/>
      <c r="AC40" s="215"/>
      <c r="AD40" s="215"/>
      <c r="AE40" s="215"/>
      <c r="AF40" s="215"/>
      <c r="AG40" s="215" t="s">
        <v>462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52">
        <v>26</v>
      </c>
      <c r="B41" s="253" t="s">
        <v>437</v>
      </c>
      <c r="C41" s="259" t="s">
        <v>470</v>
      </c>
      <c r="D41" s="254" t="s">
        <v>439</v>
      </c>
      <c r="E41" s="255">
        <v>1.2</v>
      </c>
      <c r="F41" s="256"/>
      <c r="G41" s="257">
        <f>ROUND(E41*F41,2)</f>
        <v>0</v>
      </c>
      <c r="H41" s="236"/>
      <c r="I41" s="235">
        <f>ROUND(E41*H41,2)</f>
        <v>0</v>
      </c>
      <c r="J41" s="236"/>
      <c r="K41" s="235">
        <f>ROUND(E41*J41,2)</f>
        <v>0</v>
      </c>
      <c r="L41" s="235">
        <v>21</v>
      </c>
      <c r="M41" s="235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5" t="s">
        <v>285</v>
      </c>
      <c r="S41" s="235" t="s">
        <v>178</v>
      </c>
      <c r="T41" s="235" t="s">
        <v>178</v>
      </c>
      <c r="U41" s="235">
        <v>0</v>
      </c>
      <c r="V41" s="235">
        <f>ROUND(E41*U41,2)</f>
        <v>0</v>
      </c>
      <c r="W41" s="235"/>
      <c r="X41" s="235" t="s">
        <v>256</v>
      </c>
      <c r="Y41" s="235" t="s">
        <v>181</v>
      </c>
      <c r="Z41" s="215"/>
      <c r="AA41" s="215"/>
      <c r="AB41" s="215"/>
      <c r="AC41" s="215"/>
      <c r="AD41" s="215"/>
      <c r="AE41" s="215"/>
      <c r="AF41" s="215"/>
      <c r="AG41" s="215" t="s">
        <v>257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5">
      <c r="A42" s="252">
        <v>27</v>
      </c>
      <c r="B42" s="253" t="s">
        <v>440</v>
      </c>
      <c r="C42" s="259" t="s">
        <v>441</v>
      </c>
      <c r="D42" s="254" t="s">
        <v>442</v>
      </c>
      <c r="E42" s="255">
        <v>0.4</v>
      </c>
      <c r="F42" s="256"/>
      <c r="G42" s="257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5" t="s">
        <v>285</v>
      </c>
      <c r="S42" s="235" t="s">
        <v>178</v>
      </c>
      <c r="T42" s="235" t="s">
        <v>178</v>
      </c>
      <c r="U42" s="235">
        <v>0</v>
      </c>
      <c r="V42" s="235">
        <f>ROUND(E42*U42,2)</f>
        <v>0</v>
      </c>
      <c r="W42" s="235"/>
      <c r="X42" s="235" t="s">
        <v>256</v>
      </c>
      <c r="Y42" s="235" t="s">
        <v>181</v>
      </c>
      <c r="Z42" s="215"/>
      <c r="AA42" s="215"/>
      <c r="AB42" s="215"/>
      <c r="AC42" s="215"/>
      <c r="AD42" s="215"/>
      <c r="AE42" s="215"/>
      <c r="AF42" s="215"/>
      <c r="AG42" s="215" t="s">
        <v>257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0.399999999999999" outlineLevel="1" x14ac:dyDescent="0.25">
      <c r="A43" s="252">
        <v>28</v>
      </c>
      <c r="B43" s="253" t="s">
        <v>302</v>
      </c>
      <c r="C43" s="259" t="s">
        <v>515</v>
      </c>
      <c r="D43" s="254" t="s">
        <v>238</v>
      </c>
      <c r="E43" s="255">
        <v>3.75</v>
      </c>
      <c r="F43" s="256"/>
      <c r="G43" s="257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21</v>
      </c>
      <c r="M43" s="235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5"/>
      <c r="S43" s="235" t="s">
        <v>178</v>
      </c>
      <c r="T43" s="235" t="s">
        <v>178</v>
      </c>
      <c r="U43" s="235">
        <v>1.32</v>
      </c>
      <c r="V43" s="235">
        <f>ROUND(E43*U43,2)</f>
        <v>4.95</v>
      </c>
      <c r="W43" s="235"/>
      <c r="X43" s="235" t="s">
        <v>225</v>
      </c>
      <c r="Y43" s="235" t="s">
        <v>181</v>
      </c>
      <c r="Z43" s="215"/>
      <c r="AA43" s="215"/>
      <c r="AB43" s="215"/>
      <c r="AC43" s="215"/>
      <c r="AD43" s="215"/>
      <c r="AE43" s="215"/>
      <c r="AF43" s="215"/>
      <c r="AG43" s="215" t="s">
        <v>462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52">
        <v>29</v>
      </c>
      <c r="B44" s="253" t="s">
        <v>304</v>
      </c>
      <c r="C44" s="259" t="s">
        <v>305</v>
      </c>
      <c r="D44" s="254" t="s">
        <v>224</v>
      </c>
      <c r="E44" s="255">
        <v>39</v>
      </c>
      <c r="F44" s="256"/>
      <c r="G44" s="257">
        <f>ROUND(E44*F44,2)</f>
        <v>0</v>
      </c>
      <c r="H44" s="236"/>
      <c r="I44" s="235">
        <f>ROUND(E44*H44,2)</f>
        <v>0</v>
      </c>
      <c r="J44" s="236"/>
      <c r="K44" s="235">
        <f>ROUND(E44*J44,2)</f>
        <v>0</v>
      </c>
      <c r="L44" s="235">
        <v>21</v>
      </c>
      <c r="M44" s="235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5"/>
      <c r="S44" s="235" t="s">
        <v>178</v>
      </c>
      <c r="T44" s="235" t="s">
        <v>178</v>
      </c>
      <c r="U44" s="235">
        <v>0.14199999999999999</v>
      </c>
      <c r="V44" s="235">
        <f>ROUND(E44*U44,2)</f>
        <v>5.54</v>
      </c>
      <c r="W44" s="235"/>
      <c r="X44" s="235" t="s">
        <v>225</v>
      </c>
      <c r="Y44" s="235" t="s">
        <v>181</v>
      </c>
      <c r="Z44" s="215"/>
      <c r="AA44" s="215"/>
      <c r="AB44" s="215"/>
      <c r="AC44" s="215"/>
      <c r="AD44" s="215"/>
      <c r="AE44" s="215"/>
      <c r="AF44" s="215"/>
      <c r="AG44" s="215" t="s">
        <v>462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0.399999999999999" outlineLevel="1" x14ac:dyDescent="0.25">
      <c r="A45" s="252">
        <v>30</v>
      </c>
      <c r="B45" s="253" t="s">
        <v>516</v>
      </c>
      <c r="C45" s="259" t="s">
        <v>517</v>
      </c>
      <c r="D45" s="254" t="s">
        <v>282</v>
      </c>
      <c r="E45" s="255">
        <v>5</v>
      </c>
      <c r="F45" s="256"/>
      <c r="G45" s="257">
        <f>ROUND(E45*F45,2)</f>
        <v>0</v>
      </c>
      <c r="H45" s="236"/>
      <c r="I45" s="235">
        <f>ROUND(E45*H45,2)</f>
        <v>0</v>
      </c>
      <c r="J45" s="236"/>
      <c r="K45" s="235">
        <f>ROUND(E45*J45,2)</f>
        <v>0</v>
      </c>
      <c r="L45" s="235">
        <v>21</v>
      </c>
      <c r="M45" s="235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5"/>
      <c r="S45" s="235" t="s">
        <v>178</v>
      </c>
      <c r="T45" s="235" t="s">
        <v>178</v>
      </c>
      <c r="U45" s="235">
        <v>2.6619999999999999</v>
      </c>
      <c r="V45" s="235">
        <f>ROUND(E45*U45,2)</f>
        <v>13.31</v>
      </c>
      <c r="W45" s="235"/>
      <c r="X45" s="235" t="s">
        <v>225</v>
      </c>
      <c r="Y45" s="235" t="s">
        <v>181</v>
      </c>
      <c r="Z45" s="215"/>
      <c r="AA45" s="215"/>
      <c r="AB45" s="215"/>
      <c r="AC45" s="215"/>
      <c r="AD45" s="215"/>
      <c r="AE45" s="215"/>
      <c r="AF45" s="215"/>
      <c r="AG45" s="215" t="s">
        <v>462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5">
      <c r="A46" s="252">
        <v>31</v>
      </c>
      <c r="B46" s="253" t="s">
        <v>518</v>
      </c>
      <c r="C46" s="259" t="s">
        <v>519</v>
      </c>
      <c r="D46" s="254" t="s">
        <v>238</v>
      </c>
      <c r="E46" s="255">
        <v>4.5</v>
      </c>
      <c r="F46" s="256"/>
      <c r="G46" s="257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5"/>
      <c r="S46" s="235" t="s">
        <v>178</v>
      </c>
      <c r="T46" s="235" t="s">
        <v>178</v>
      </c>
      <c r="U46" s="235">
        <v>3.9</v>
      </c>
      <c r="V46" s="235">
        <f>ROUND(E46*U46,2)</f>
        <v>17.55</v>
      </c>
      <c r="W46" s="235"/>
      <c r="X46" s="235" t="s">
        <v>225</v>
      </c>
      <c r="Y46" s="235" t="s">
        <v>181</v>
      </c>
      <c r="Z46" s="215"/>
      <c r="AA46" s="215"/>
      <c r="AB46" s="215"/>
      <c r="AC46" s="215"/>
      <c r="AD46" s="215"/>
      <c r="AE46" s="215"/>
      <c r="AF46" s="215"/>
      <c r="AG46" s="215" t="s">
        <v>462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5">
      <c r="A47" s="252">
        <v>32</v>
      </c>
      <c r="B47" s="253" t="s">
        <v>520</v>
      </c>
      <c r="C47" s="259" t="s">
        <v>521</v>
      </c>
      <c r="D47" s="254" t="s">
        <v>238</v>
      </c>
      <c r="E47" s="255">
        <v>2</v>
      </c>
      <c r="F47" s="256"/>
      <c r="G47" s="257">
        <f>ROUND(E47*F47,2)</f>
        <v>0</v>
      </c>
      <c r="H47" s="236"/>
      <c r="I47" s="235">
        <f>ROUND(E47*H47,2)</f>
        <v>0</v>
      </c>
      <c r="J47" s="236"/>
      <c r="K47" s="235">
        <f>ROUND(E47*J47,2)</f>
        <v>0</v>
      </c>
      <c r="L47" s="235">
        <v>21</v>
      </c>
      <c r="M47" s="235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5"/>
      <c r="S47" s="235" t="s">
        <v>178</v>
      </c>
      <c r="T47" s="235" t="s">
        <v>178</v>
      </c>
      <c r="U47" s="235">
        <v>9.6</v>
      </c>
      <c r="V47" s="235">
        <f>ROUND(E47*U47,2)</f>
        <v>19.2</v>
      </c>
      <c r="W47" s="235"/>
      <c r="X47" s="235" t="s">
        <v>225</v>
      </c>
      <c r="Y47" s="235" t="s">
        <v>181</v>
      </c>
      <c r="Z47" s="215"/>
      <c r="AA47" s="215"/>
      <c r="AB47" s="215"/>
      <c r="AC47" s="215"/>
      <c r="AD47" s="215"/>
      <c r="AE47" s="215"/>
      <c r="AF47" s="215"/>
      <c r="AG47" s="215" t="s">
        <v>462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46">
        <v>33</v>
      </c>
      <c r="B48" s="247" t="s">
        <v>522</v>
      </c>
      <c r="C48" s="260" t="s">
        <v>523</v>
      </c>
      <c r="D48" s="248" t="s">
        <v>235</v>
      </c>
      <c r="E48" s="249">
        <v>75</v>
      </c>
      <c r="F48" s="250"/>
      <c r="G48" s="251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5"/>
      <c r="S48" s="235" t="s">
        <v>178</v>
      </c>
      <c r="T48" s="235" t="s">
        <v>178</v>
      </c>
      <c r="U48" s="235">
        <v>1.4132</v>
      </c>
      <c r="V48" s="235">
        <f>ROUND(E48*U48,2)</f>
        <v>105.99</v>
      </c>
      <c r="W48" s="235"/>
      <c r="X48" s="235" t="s">
        <v>225</v>
      </c>
      <c r="Y48" s="235" t="s">
        <v>181</v>
      </c>
      <c r="Z48" s="215"/>
      <c r="AA48" s="215"/>
      <c r="AB48" s="215"/>
      <c r="AC48" s="215"/>
      <c r="AD48" s="215"/>
      <c r="AE48" s="215"/>
      <c r="AF48" s="215"/>
      <c r="AG48" s="215" t="s">
        <v>462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2" x14ac:dyDescent="0.25">
      <c r="A49" s="232"/>
      <c r="B49" s="233"/>
      <c r="C49" s="270" t="s">
        <v>524</v>
      </c>
      <c r="D49" s="268"/>
      <c r="E49" s="269">
        <v>75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5"/>
      <c r="AA49" s="215"/>
      <c r="AB49" s="215"/>
      <c r="AC49" s="215"/>
      <c r="AD49" s="215"/>
      <c r="AE49" s="215"/>
      <c r="AF49" s="215"/>
      <c r="AG49" s="215" t="s">
        <v>228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5">
      <c r="A50" s="246">
        <v>34</v>
      </c>
      <c r="B50" s="247" t="s">
        <v>525</v>
      </c>
      <c r="C50" s="260" t="s">
        <v>526</v>
      </c>
      <c r="D50" s="248" t="s">
        <v>235</v>
      </c>
      <c r="E50" s="249">
        <v>19</v>
      </c>
      <c r="F50" s="250"/>
      <c r="G50" s="251">
        <f>ROUND(E50*F50,2)</f>
        <v>0</v>
      </c>
      <c r="H50" s="236"/>
      <c r="I50" s="235">
        <f>ROUND(E50*H50,2)</f>
        <v>0</v>
      </c>
      <c r="J50" s="236"/>
      <c r="K50" s="235">
        <f>ROUND(E50*J50,2)</f>
        <v>0</v>
      </c>
      <c r="L50" s="235">
        <v>21</v>
      </c>
      <c r="M50" s="235">
        <f>G50*(1+L50/100)</f>
        <v>0</v>
      </c>
      <c r="N50" s="234">
        <v>0</v>
      </c>
      <c r="O50" s="234">
        <f>ROUND(E50*N50,2)</f>
        <v>0</v>
      </c>
      <c r="P50" s="234">
        <v>0</v>
      </c>
      <c r="Q50" s="234">
        <f>ROUND(E50*P50,2)</f>
        <v>0</v>
      </c>
      <c r="R50" s="235"/>
      <c r="S50" s="235" t="s">
        <v>178</v>
      </c>
      <c r="T50" s="235" t="s">
        <v>178</v>
      </c>
      <c r="U50" s="235">
        <v>2.26112</v>
      </c>
      <c r="V50" s="235">
        <f>ROUND(E50*U50,2)</f>
        <v>42.96</v>
      </c>
      <c r="W50" s="235"/>
      <c r="X50" s="235" t="s">
        <v>225</v>
      </c>
      <c r="Y50" s="235" t="s">
        <v>181</v>
      </c>
      <c r="Z50" s="215"/>
      <c r="AA50" s="215"/>
      <c r="AB50" s="215"/>
      <c r="AC50" s="215"/>
      <c r="AD50" s="215"/>
      <c r="AE50" s="215"/>
      <c r="AF50" s="215"/>
      <c r="AG50" s="215" t="s">
        <v>263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5">
      <c r="A51" s="232"/>
      <c r="B51" s="233"/>
      <c r="C51" s="270" t="s">
        <v>527</v>
      </c>
      <c r="D51" s="268"/>
      <c r="E51" s="269">
        <v>9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5"/>
      <c r="AA51" s="215"/>
      <c r="AB51" s="215"/>
      <c r="AC51" s="215"/>
      <c r="AD51" s="215"/>
      <c r="AE51" s="215"/>
      <c r="AF51" s="215"/>
      <c r="AG51" s="215" t="s">
        <v>228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3" x14ac:dyDescent="0.25">
      <c r="A52" s="232"/>
      <c r="B52" s="233"/>
      <c r="C52" s="270" t="s">
        <v>528</v>
      </c>
      <c r="D52" s="268"/>
      <c r="E52" s="269">
        <v>10</v>
      </c>
      <c r="F52" s="235"/>
      <c r="G52" s="235"/>
      <c r="H52" s="235"/>
      <c r="I52" s="235"/>
      <c r="J52" s="235"/>
      <c r="K52" s="235"/>
      <c r="L52" s="235"/>
      <c r="M52" s="235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35"/>
      <c r="Z52" s="215"/>
      <c r="AA52" s="215"/>
      <c r="AB52" s="215"/>
      <c r="AC52" s="215"/>
      <c r="AD52" s="215"/>
      <c r="AE52" s="215"/>
      <c r="AF52" s="215"/>
      <c r="AG52" s="215" t="s">
        <v>228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0.399999999999999" outlineLevel="1" x14ac:dyDescent="0.25">
      <c r="A53" s="252">
        <v>35</v>
      </c>
      <c r="B53" s="253" t="s">
        <v>529</v>
      </c>
      <c r="C53" s="259" t="s">
        <v>530</v>
      </c>
      <c r="D53" s="254" t="s">
        <v>235</v>
      </c>
      <c r="E53" s="255">
        <v>94</v>
      </c>
      <c r="F53" s="256"/>
      <c r="G53" s="257">
        <f>ROUND(E53*F53,2)</f>
        <v>0</v>
      </c>
      <c r="H53" s="236"/>
      <c r="I53" s="235">
        <f>ROUND(E53*H53,2)</f>
        <v>0</v>
      </c>
      <c r="J53" s="236"/>
      <c r="K53" s="235">
        <f>ROUND(E53*J53,2)</f>
        <v>0</v>
      </c>
      <c r="L53" s="235">
        <v>21</v>
      </c>
      <c r="M53" s="235">
        <f>G53*(1+L53/100)</f>
        <v>0</v>
      </c>
      <c r="N53" s="234">
        <v>0</v>
      </c>
      <c r="O53" s="234">
        <f>ROUND(E53*N53,2)</f>
        <v>0</v>
      </c>
      <c r="P53" s="234">
        <v>0</v>
      </c>
      <c r="Q53" s="234">
        <f>ROUND(E53*P53,2)</f>
        <v>0</v>
      </c>
      <c r="R53" s="235"/>
      <c r="S53" s="235" t="s">
        <v>178</v>
      </c>
      <c r="T53" s="235" t="s">
        <v>178</v>
      </c>
      <c r="U53" s="235">
        <v>9.8000000000000004E-2</v>
      </c>
      <c r="V53" s="235">
        <f>ROUND(E53*U53,2)</f>
        <v>9.2100000000000009</v>
      </c>
      <c r="W53" s="235"/>
      <c r="X53" s="235" t="s">
        <v>225</v>
      </c>
      <c r="Y53" s="235" t="s">
        <v>181</v>
      </c>
      <c r="Z53" s="215"/>
      <c r="AA53" s="215"/>
      <c r="AB53" s="215"/>
      <c r="AC53" s="215"/>
      <c r="AD53" s="215"/>
      <c r="AE53" s="215"/>
      <c r="AF53" s="215"/>
      <c r="AG53" s="215" t="s">
        <v>462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0.399999999999999" outlineLevel="1" x14ac:dyDescent="0.25">
      <c r="A54" s="252">
        <v>36</v>
      </c>
      <c r="B54" s="253" t="s">
        <v>531</v>
      </c>
      <c r="C54" s="259" t="s">
        <v>532</v>
      </c>
      <c r="D54" s="254" t="s">
        <v>235</v>
      </c>
      <c r="E54" s="255">
        <v>75</v>
      </c>
      <c r="F54" s="256"/>
      <c r="G54" s="257">
        <f>ROUND(E54*F54,2)</f>
        <v>0</v>
      </c>
      <c r="H54" s="236"/>
      <c r="I54" s="235">
        <f>ROUND(E54*H54,2)</f>
        <v>0</v>
      </c>
      <c r="J54" s="236"/>
      <c r="K54" s="235">
        <f>ROUND(E54*J54,2)</f>
        <v>0</v>
      </c>
      <c r="L54" s="235">
        <v>21</v>
      </c>
      <c r="M54" s="235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5"/>
      <c r="S54" s="235" t="s">
        <v>178</v>
      </c>
      <c r="T54" s="235" t="s">
        <v>178</v>
      </c>
      <c r="U54" s="235">
        <v>2.5999999999999999E-2</v>
      </c>
      <c r="V54" s="235">
        <f>ROUND(E54*U54,2)</f>
        <v>1.95</v>
      </c>
      <c r="W54" s="235"/>
      <c r="X54" s="235" t="s">
        <v>225</v>
      </c>
      <c r="Y54" s="235" t="s">
        <v>181</v>
      </c>
      <c r="Z54" s="215"/>
      <c r="AA54" s="215"/>
      <c r="AB54" s="215"/>
      <c r="AC54" s="215"/>
      <c r="AD54" s="215"/>
      <c r="AE54" s="215"/>
      <c r="AF54" s="215"/>
      <c r="AG54" s="215" t="s">
        <v>462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52">
        <v>37</v>
      </c>
      <c r="B55" s="253" t="s">
        <v>533</v>
      </c>
      <c r="C55" s="259" t="s">
        <v>534</v>
      </c>
      <c r="D55" s="254" t="s">
        <v>235</v>
      </c>
      <c r="E55" s="255">
        <v>75</v>
      </c>
      <c r="F55" s="256"/>
      <c r="G55" s="257">
        <f>ROUND(E55*F55,2)</f>
        <v>0</v>
      </c>
      <c r="H55" s="236"/>
      <c r="I55" s="235">
        <f>ROUND(E55*H55,2)</f>
        <v>0</v>
      </c>
      <c r="J55" s="236"/>
      <c r="K55" s="235">
        <f>ROUND(E55*J55,2)</f>
        <v>0</v>
      </c>
      <c r="L55" s="235">
        <v>21</v>
      </c>
      <c r="M55" s="235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5"/>
      <c r="S55" s="235" t="s">
        <v>178</v>
      </c>
      <c r="T55" s="235" t="s">
        <v>178</v>
      </c>
      <c r="U55" s="235">
        <v>0.27600000000000002</v>
      </c>
      <c r="V55" s="235">
        <f>ROUND(E55*U55,2)</f>
        <v>20.7</v>
      </c>
      <c r="W55" s="235"/>
      <c r="X55" s="235" t="s">
        <v>225</v>
      </c>
      <c r="Y55" s="235" t="s">
        <v>181</v>
      </c>
      <c r="Z55" s="215"/>
      <c r="AA55" s="215"/>
      <c r="AB55" s="215"/>
      <c r="AC55" s="215"/>
      <c r="AD55" s="215"/>
      <c r="AE55" s="215"/>
      <c r="AF55" s="215"/>
      <c r="AG55" s="215" t="s">
        <v>462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5">
      <c r="A56" s="252">
        <v>38</v>
      </c>
      <c r="B56" s="253" t="s">
        <v>535</v>
      </c>
      <c r="C56" s="259" t="s">
        <v>536</v>
      </c>
      <c r="D56" s="254" t="s">
        <v>235</v>
      </c>
      <c r="E56" s="255">
        <v>19</v>
      </c>
      <c r="F56" s="256"/>
      <c r="G56" s="257">
        <f>ROUND(E56*F56,2)</f>
        <v>0</v>
      </c>
      <c r="H56" s="236"/>
      <c r="I56" s="235">
        <f>ROUND(E56*H56,2)</f>
        <v>0</v>
      </c>
      <c r="J56" s="236"/>
      <c r="K56" s="235">
        <f>ROUND(E56*J56,2)</f>
        <v>0</v>
      </c>
      <c r="L56" s="235">
        <v>21</v>
      </c>
      <c r="M56" s="235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5"/>
      <c r="S56" s="235" t="s">
        <v>178</v>
      </c>
      <c r="T56" s="235" t="s">
        <v>178</v>
      </c>
      <c r="U56" s="235">
        <v>0.43740000000000001</v>
      </c>
      <c r="V56" s="235">
        <f>ROUND(E56*U56,2)</f>
        <v>8.31</v>
      </c>
      <c r="W56" s="235"/>
      <c r="X56" s="235" t="s">
        <v>225</v>
      </c>
      <c r="Y56" s="235" t="s">
        <v>181</v>
      </c>
      <c r="Z56" s="215"/>
      <c r="AA56" s="215"/>
      <c r="AB56" s="215"/>
      <c r="AC56" s="215"/>
      <c r="AD56" s="215"/>
      <c r="AE56" s="215"/>
      <c r="AF56" s="215"/>
      <c r="AG56" s="215" t="s">
        <v>263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5">
      <c r="A57" s="246">
        <v>39</v>
      </c>
      <c r="B57" s="247" t="s">
        <v>443</v>
      </c>
      <c r="C57" s="260" t="s">
        <v>444</v>
      </c>
      <c r="D57" s="248" t="s">
        <v>224</v>
      </c>
      <c r="E57" s="249">
        <v>37.5</v>
      </c>
      <c r="F57" s="250"/>
      <c r="G57" s="251">
        <f>ROUND(E57*F57,2)</f>
        <v>0</v>
      </c>
      <c r="H57" s="236"/>
      <c r="I57" s="235">
        <f>ROUND(E57*H57,2)</f>
        <v>0</v>
      </c>
      <c r="J57" s="236"/>
      <c r="K57" s="235">
        <f>ROUND(E57*J57,2)</f>
        <v>0</v>
      </c>
      <c r="L57" s="235">
        <v>21</v>
      </c>
      <c r="M57" s="235">
        <f>G57*(1+L57/100)</f>
        <v>0</v>
      </c>
      <c r="N57" s="234">
        <v>0</v>
      </c>
      <c r="O57" s="234">
        <f>ROUND(E57*N57,2)</f>
        <v>0</v>
      </c>
      <c r="P57" s="234">
        <v>0</v>
      </c>
      <c r="Q57" s="234">
        <f>ROUND(E57*P57,2)</f>
        <v>0</v>
      </c>
      <c r="R57" s="235"/>
      <c r="S57" s="235" t="s">
        <v>178</v>
      </c>
      <c r="T57" s="235" t="s">
        <v>178</v>
      </c>
      <c r="U57" s="235">
        <v>0.05</v>
      </c>
      <c r="V57" s="235">
        <f>ROUND(E57*U57,2)</f>
        <v>1.88</v>
      </c>
      <c r="W57" s="235"/>
      <c r="X57" s="235" t="s">
        <v>225</v>
      </c>
      <c r="Y57" s="235" t="s">
        <v>181</v>
      </c>
      <c r="Z57" s="215"/>
      <c r="AA57" s="215"/>
      <c r="AB57" s="215"/>
      <c r="AC57" s="215"/>
      <c r="AD57" s="215"/>
      <c r="AE57" s="215"/>
      <c r="AF57" s="215"/>
      <c r="AG57" s="215" t="s">
        <v>462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x14ac:dyDescent="0.25">
      <c r="A58" s="3"/>
      <c r="B58" s="4"/>
      <c r="C58" s="261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12</v>
      </c>
      <c r="AF58">
        <v>21</v>
      </c>
      <c r="AG58" t="s">
        <v>159</v>
      </c>
    </row>
    <row r="59" spans="1:60" x14ac:dyDescent="0.25">
      <c r="A59" s="218"/>
      <c r="B59" s="219" t="s">
        <v>31</v>
      </c>
      <c r="C59" s="262"/>
      <c r="D59" s="220"/>
      <c r="E59" s="221"/>
      <c r="F59" s="221"/>
      <c r="G59" s="245">
        <f>G8+G19+G25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218</v>
      </c>
    </row>
    <row r="60" spans="1:60" x14ac:dyDescent="0.25">
      <c r="A60" s="3"/>
      <c r="B60" s="4"/>
      <c r="C60" s="261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3"/>
      <c r="B61" s="4"/>
      <c r="C61" s="261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22" t="s">
        <v>219</v>
      </c>
      <c r="B62" s="222"/>
      <c r="C62" s="26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23"/>
      <c r="B63" s="224"/>
      <c r="C63" s="264"/>
      <c r="D63" s="224"/>
      <c r="E63" s="224"/>
      <c r="F63" s="224"/>
      <c r="G63" s="22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G63" t="s">
        <v>220</v>
      </c>
    </row>
    <row r="64" spans="1:60" x14ac:dyDescent="0.25">
      <c r="A64" s="226"/>
      <c r="B64" s="227"/>
      <c r="C64" s="265"/>
      <c r="D64" s="227"/>
      <c r="E64" s="227"/>
      <c r="F64" s="227"/>
      <c r="G64" s="22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26"/>
      <c r="B65" s="227"/>
      <c r="C65" s="265"/>
      <c r="D65" s="227"/>
      <c r="E65" s="227"/>
      <c r="F65" s="227"/>
      <c r="G65" s="22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26"/>
      <c r="B66" s="227"/>
      <c r="C66" s="265"/>
      <c r="D66" s="227"/>
      <c r="E66" s="227"/>
      <c r="F66" s="227"/>
      <c r="G66" s="22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229"/>
      <c r="B67" s="230"/>
      <c r="C67" s="266"/>
      <c r="D67" s="230"/>
      <c r="E67" s="230"/>
      <c r="F67" s="230"/>
      <c r="G67" s="2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A68" s="3"/>
      <c r="B68" s="4"/>
      <c r="C68" s="261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5">
      <c r="C69" s="267"/>
      <c r="D69" s="10"/>
      <c r="AG69" t="s">
        <v>221</v>
      </c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tWhCLM79MZmdrbvbGcJ9UqYCs4ArwtQL5/XRUvGtBNbQ7zypcA8xIvnBQalGvGj+XIHDmrpKw3Pl9yzZ5LVfQ==" saltValue="yt7AJNN1supiNS+asqXV1A==" spinCount="100000" sheet="1" formatRows="0"/>
  <mergeCells count="6">
    <mergeCell ref="A1:G1"/>
    <mergeCell ref="C2:G2"/>
    <mergeCell ref="C3:G3"/>
    <mergeCell ref="C4:G4"/>
    <mergeCell ref="A62:C62"/>
    <mergeCell ref="A63:G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E31E-D5D9-4A11-8C6C-D1A90BF8E7F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67</v>
      </c>
      <c r="C4" s="207" t="s">
        <v>68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SUMIF(AG9:AG30,"&lt;&gt;NOR",G9:G30)</f>
        <v>0</v>
      </c>
      <c r="H8" s="238"/>
      <c r="I8" s="238">
        <f>SUM(I9:I30)</f>
        <v>0</v>
      </c>
      <c r="J8" s="238"/>
      <c r="K8" s="238">
        <f>SUM(K9:K30)</f>
        <v>0</v>
      </c>
      <c r="L8" s="238"/>
      <c r="M8" s="238">
        <f>SUM(M9:M30)</f>
        <v>0</v>
      </c>
      <c r="N8" s="237"/>
      <c r="O8" s="237">
        <f>SUM(O9:O30)</f>
        <v>0</v>
      </c>
      <c r="P8" s="237"/>
      <c r="Q8" s="237">
        <f>SUM(Q9:Q30)</f>
        <v>0</v>
      </c>
      <c r="R8" s="238"/>
      <c r="S8" s="238"/>
      <c r="T8" s="238"/>
      <c r="U8" s="238"/>
      <c r="V8" s="238">
        <f>SUM(V9:V30)</f>
        <v>648.73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422</v>
      </c>
      <c r="C9" s="259" t="s">
        <v>423</v>
      </c>
      <c r="D9" s="254" t="s">
        <v>424</v>
      </c>
      <c r="E9" s="255">
        <v>4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 t="s">
        <v>285</v>
      </c>
      <c r="S9" s="235" t="s">
        <v>178</v>
      </c>
      <c r="T9" s="235" t="s">
        <v>178</v>
      </c>
      <c r="U9" s="235">
        <v>0</v>
      </c>
      <c r="V9" s="235">
        <f>ROUND(E9*U9,2)</f>
        <v>0</v>
      </c>
      <c r="W9" s="235"/>
      <c r="X9" s="235" t="s">
        <v>256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257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537</v>
      </c>
      <c r="C10" s="259" t="s">
        <v>538</v>
      </c>
      <c r="D10" s="254" t="s">
        <v>224</v>
      </c>
      <c r="E10" s="255">
        <v>50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0.17199999999999999</v>
      </c>
      <c r="V10" s="235">
        <f>ROUND(E10*U10,2)</f>
        <v>8.6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539</v>
      </c>
      <c r="C11" s="259" t="s">
        <v>540</v>
      </c>
      <c r="D11" s="254" t="s">
        <v>282</v>
      </c>
      <c r="E11" s="255">
        <v>3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0.49</v>
      </c>
      <c r="V11" s="235">
        <f>ROUND(E11*U11,2)</f>
        <v>1.47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4</v>
      </c>
      <c r="B12" s="253" t="s">
        <v>541</v>
      </c>
      <c r="C12" s="259" t="s">
        <v>542</v>
      </c>
      <c r="D12" s="254" t="s">
        <v>282</v>
      </c>
      <c r="E12" s="255">
        <v>3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0.65900000000000003</v>
      </c>
      <c r="V12" s="235">
        <f>ROUND(E12*U12,2)</f>
        <v>1.98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52">
        <v>5</v>
      </c>
      <c r="B13" s="253" t="s">
        <v>543</v>
      </c>
      <c r="C13" s="259" t="s">
        <v>544</v>
      </c>
      <c r="D13" s="254" t="s">
        <v>224</v>
      </c>
      <c r="E13" s="255">
        <v>1630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9.7000000000000003E-2</v>
      </c>
      <c r="V13" s="235">
        <f>ROUND(E13*U13,2)</f>
        <v>158.11000000000001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2">
        <v>6</v>
      </c>
      <c r="B14" s="253" t="s">
        <v>545</v>
      </c>
      <c r="C14" s="259" t="s">
        <v>546</v>
      </c>
      <c r="D14" s="254" t="s">
        <v>224</v>
      </c>
      <c r="E14" s="255">
        <v>1630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178</v>
      </c>
      <c r="U14" s="235">
        <v>1.2E-2</v>
      </c>
      <c r="V14" s="235">
        <f>ROUND(E14*U14,2)</f>
        <v>19.559999999999999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226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52">
        <v>7</v>
      </c>
      <c r="B15" s="253" t="s">
        <v>547</v>
      </c>
      <c r="C15" s="259" t="s">
        <v>548</v>
      </c>
      <c r="D15" s="254" t="s">
        <v>224</v>
      </c>
      <c r="E15" s="255">
        <v>1630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0.19</v>
      </c>
      <c r="V15" s="235">
        <f>ROUND(E15*U15,2)</f>
        <v>309.7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52">
        <v>8</v>
      </c>
      <c r="B16" s="253" t="s">
        <v>431</v>
      </c>
      <c r="C16" s="259" t="s">
        <v>432</v>
      </c>
      <c r="D16" s="254" t="s">
        <v>224</v>
      </c>
      <c r="E16" s="255">
        <v>1630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/>
      <c r="S16" s="235" t="s">
        <v>178</v>
      </c>
      <c r="T16" s="235" t="s">
        <v>178</v>
      </c>
      <c r="U16" s="235">
        <v>3.5000000000000001E-3</v>
      </c>
      <c r="V16" s="235">
        <f>ROUND(E16*U16,2)</f>
        <v>5.71</v>
      </c>
      <c r="W16" s="235"/>
      <c r="X16" s="235" t="s">
        <v>225</v>
      </c>
      <c r="Y16" s="235" t="s">
        <v>181</v>
      </c>
      <c r="Z16" s="215"/>
      <c r="AA16" s="215"/>
      <c r="AB16" s="215"/>
      <c r="AC16" s="215"/>
      <c r="AD16" s="215"/>
      <c r="AE16" s="215"/>
      <c r="AF16" s="215"/>
      <c r="AG16" s="215" t="s">
        <v>226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0.399999999999999" outlineLevel="1" x14ac:dyDescent="0.25">
      <c r="A17" s="252">
        <v>9</v>
      </c>
      <c r="B17" s="253" t="s">
        <v>549</v>
      </c>
      <c r="C17" s="259" t="s">
        <v>550</v>
      </c>
      <c r="D17" s="254" t="s">
        <v>224</v>
      </c>
      <c r="E17" s="255">
        <v>100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0.86399999999999999</v>
      </c>
      <c r="V17" s="235">
        <f>ROUND(E17*U17,2)</f>
        <v>86.4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226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2">
        <v>10</v>
      </c>
      <c r="B18" s="253" t="s">
        <v>551</v>
      </c>
      <c r="C18" s="259" t="s">
        <v>552</v>
      </c>
      <c r="D18" s="254" t="s">
        <v>224</v>
      </c>
      <c r="E18" s="255">
        <v>100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178</v>
      </c>
      <c r="T18" s="235" t="s">
        <v>178</v>
      </c>
      <c r="U18" s="235">
        <v>0.371</v>
      </c>
      <c r="V18" s="235">
        <f>ROUND(E18*U18,2)</f>
        <v>37.1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52">
        <v>11</v>
      </c>
      <c r="B19" s="253" t="s">
        <v>433</v>
      </c>
      <c r="C19" s="259" t="s">
        <v>434</v>
      </c>
      <c r="D19" s="254" t="s">
        <v>290</v>
      </c>
      <c r="E19" s="255">
        <v>1.4999999999999999E-2</v>
      </c>
      <c r="F19" s="256"/>
      <c r="G19" s="257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178</v>
      </c>
      <c r="T19" s="235" t="s">
        <v>178</v>
      </c>
      <c r="U19" s="235">
        <v>21.428999999999998</v>
      </c>
      <c r="V19" s="235">
        <f>ROUND(E19*U19,2)</f>
        <v>0.32</v>
      </c>
      <c r="W19" s="235"/>
      <c r="X19" s="235" t="s">
        <v>225</v>
      </c>
      <c r="Y19" s="235" t="s">
        <v>181</v>
      </c>
      <c r="Z19" s="215"/>
      <c r="AA19" s="215"/>
      <c r="AB19" s="215"/>
      <c r="AC19" s="215"/>
      <c r="AD19" s="215"/>
      <c r="AE19" s="215"/>
      <c r="AF19" s="215"/>
      <c r="AG19" s="215" t="s">
        <v>226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52">
        <v>12</v>
      </c>
      <c r="B20" s="253" t="s">
        <v>435</v>
      </c>
      <c r="C20" s="259" t="s">
        <v>436</v>
      </c>
      <c r="D20" s="254" t="s">
        <v>224</v>
      </c>
      <c r="E20" s="255">
        <v>1630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1.0999999999999999E-2</v>
      </c>
      <c r="V20" s="235">
        <f>ROUND(E20*U20,2)</f>
        <v>17.93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226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52">
        <v>13</v>
      </c>
      <c r="B21" s="253" t="s">
        <v>553</v>
      </c>
      <c r="C21" s="259" t="s">
        <v>554</v>
      </c>
      <c r="D21" s="254" t="s">
        <v>224</v>
      </c>
      <c r="E21" s="255">
        <v>350</v>
      </c>
      <c r="F21" s="256"/>
      <c r="G21" s="257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255</v>
      </c>
      <c r="T21" s="235" t="s">
        <v>179</v>
      </c>
      <c r="U21" s="235">
        <v>0</v>
      </c>
      <c r="V21" s="235">
        <f>ROUND(E21*U21,2)</f>
        <v>0</v>
      </c>
      <c r="W21" s="235"/>
      <c r="X21" s="235" t="s">
        <v>225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226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52">
        <v>14</v>
      </c>
      <c r="B22" s="253" t="s">
        <v>437</v>
      </c>
      <c r="C22" s="259" t="s">
        <v>470</v>
      </c>
      <c r="D22" s="254" t="s">
        <v>439</v>
      </c>
      <c r="E22" s="255">
        <v>15</v>
      </c>
      <c r="F22" s="256"/>
      <c r="G22" s="257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5" t="s">
        <v>285</v>
      </c>
      <c r="S22" s="235" t="s">
        <v>178</v>
      </c>
      <c r="T22" s="235" t="s">
        <v>178</v>
      </c>
      <c r="U22" s="235">
        <v>0</v>
      </c>
      <c r="V22" s="235">
        <f>ROUND(E22*U22,2)</f>
        <v>0</v>
      </c>
      <c r="W22" s="235"/>
      <c r="X22" s="235" t="s">
        <v>256</v>
      </c>
      <c r="Y22" s="235" t="s">
        <v>181</v>
      </c>
      <c r="Z22" s="215"/>
      <c r="AA22" s="215"/>
      <c r="AB22" s="215"/>
      <c r="AC22" s="215"/>
      <c r="AD22" s="215"/>
      <c r="AE22" s="215"/>
      <c r="AF22" s="215"/>
      <c r="AG22" s="215" t="s">
        <v>257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52">
        <v>15</v>
      </c>
      <c r="B23" s="253" t="s">
        <v>440</v>
      </c>
      <c r="C23" s="259" t="s">
        <v>441</v>
      </c>
      <c r="D23" s="254" t="s">
        <v>442</v>
      </c>
      <c r="E23" s="255">
        <v>1.5</v>
      </c>
      <c r="F23" s="256"/>
      <c r="G23" s="257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 t="s">
        <v>285</v>
      </c>
      <c r="S23" s="235" t="s">
        <v>178</v>
      </c>
      <c r="T23" s="235" t="s">
        <v>178</v>
      </c>
      <c r="U23" s="235">
        <v>0</v>
      </c>
      <c r="V23" s="235">
        <f>ROUND(E23*U23,2)</f>
        <v>0</v>
      </c>
      <c r="W23" s="235"/>
      <c r="X23" s="235" t="s">
        <v>256</v>
      </c>
      <c r="Y23" s="235" t="s">
        <v>181</v>
      </c>
      <c r="Z23" s="215"/>
      <c r="AA23" s="215"/>
      <c r="AB23" s="215"/>
      <c r="AC23" s="215"/>
      <c r="AD23" s="215"/>
      <c r="AE23" s="215"/>
      <c r="AF23" s="215"/>
      <c r="AG23" s="215" t="s">
        <v>257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46">
        <v>16</v>
      </c>
      <c r="B24" s="247" t="s">
        <v>445</v>
      </c>
      <c r="C24" s="260" t="s">
        <v>446</v>
      </c>
      <c r="D24" s="248" t="s">
        <v>290</v>
      </c>
      <c r="E24" s="249">
        <v>0.96065</v>
      </c>
      <c r="F24" s="250"/>
      <c r="G24" s="251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5"/>
      <c r="S24" s="235" t="s">
        <v>178</v>
      </c>
      <c r="T24" s="235" t="s">
        <v>178</v>
      </c>
      <c r="U24" s="235">
        <v>1.925</v>
      </c>
      <c r="V24" s="235">
        <f>ROUND(E24*U24,2)</f>
        <v>1.85</v>
      </c>
      <c r="W24" s="235"/>
      <c r="X24" s="235" t="s">
        <v>225</v>
      </c>
      <c r="Y24" s="235" t="s">
        <v>181</v>
      </c>
      <c r="Z24" s="215"/>
      <c r="AA24" s="215"/>
      <c r="AB24" s="215"/>
      <c r="AC24" s="215"/>
      <c r="AD24" s="215"/>
      <c r="AE24" s="215"/>
      <c r="AF24" s="215"/>
      <c r="AG24" s="215" t="s">
        <v>226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2" x14ac:dyDescent="0.25">
      <c r="A25" s="232"/>
      <c r="B25" s="233"/>
      <c r="C25" s="270" t="s">
        <v>555</v>
      </c>
      <c r="D25" s="268"/>
      <c r="E25" s="269"/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35"/>
      <c r="Z25" s="215"/>
      <c r="AA25" s="215"/>
      <c r="AB25" s="215"/>
      <c r="AC25" s="215"/>
      <c r="AD25" s="215"/>
      <c r="AE25" s="215"/>
      <c r="AF25" s="215"/>
      <c r="AG25" s="215" t="s">
        <v>228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 x14ac:dyDescent="0.25">
      <c r="A26" s="232"/>
      <c r="B26" s="233"/>
      <c r="C26" s="270" t="s">
        <v>556</v>
      </c>
      <c r="D26" s="268"/>
      <c r="E26" s="269"/>
      <c r="F26" s="235"/>
      <c r="G26" s="235"/>
      <c r="H26" s="235"/>
      <c r="I26" s="235"/>
      <c r="J26" s="235"/>
      <c r="K26" s="235"/>
      <c r="L26" s="235"/>
      <c r="M26" s="235"/>
      <c r="N26" s="234"/>
      <c r="O26" s="234"/>
      <c r="P26" s="234"/>
      <c r="Q26" s="234"/>
      <c r="R26" s="235"/>
      <c r="S26" s="235"/>
      <c r="T26" s="235"/>
      <c r="U26" s="235"/>
      <c r="V26" s="235"/>
      <c r="W26" s="235"/>
      <c r="X26" s="235"/>
      <c r="Y26" s="235"/>
      <c r="Z26" s="215"/>
      <c r="AA26" s="215"/>
      <c r="AB26" s="215"/>
      <c r="AC26" s="215"/>
      <c r="AD26" s="215"/>
      <c r="AE26" s="215"/>
      <c r="AF26" s="215"/>
      <c r="AG26" s="215" t="s">
        <v>228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5">
      <c r="A27" s="232"/>
      <c r="B27" s="233"/>
      <c r="C27" s="270" t="s">
        <v>557</v>
      </c>
      <c r="D27" s="268"/>
      <c r="E27" s="269"/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35"/>
      <c r="Z27" s="215"/>
      <c r="AA27" s="215"/>
      <c r="AB27" s="215"/>
      <c r="AC27" s="215"/>
      <c r="AD27" s="215"/>
      <c r="AE27" s="215"/>
      <c r="AF27" s="215"/>
      <c r="AG27" s="215" t="s">
        <v>228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5">
      <c r="A28" s="232"/>
      <c r="B28" s="233"/>
      <c r="C28" s="270" t="s">
        <v>558</v>
      </c>
      <c r="D28" s="268"/>
      <c r="E28" s="269"/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35"/>
      <c r="Z28" s="215"/>
      <c r="AA28" s="215"/>
      <c r="AB28" s="215"/>
      <c r="AC28" s="215"/>
      <c r="AD28" s="215"/>
      <c r="AE28" s="215"/>
      <c r="AF28" s="215"/>
      <c r="AG28" s="215" t="s">
        <v>228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3" x14ac:dyDescent="0.25">
      <c r="A29" s="232"/>
      <c r="B29" s="233"/>
      <c r="C29" s="270" t="s">
        <v>559</v>
      </c>
      <c r="D29" s="268"/>
      <c r="E29" s="269"/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5"/>
      <c r="AA29" s="215"/>
      <c r="AB29" s="215"/>
      <c r="AC29" s="215"/>
      <c r="AD29" s="215"/>
      <c r="AE29" s="215"/>
      <c r="AF29" s="215"/>
      <c r="AG29" s="215" t="s">
        <v>228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5">
      <c r="A30" s="232"/>
      <c r="B30" s="233"/>
      <c r="C30" s="270" t="s">
        <v>560</v>
      </c>
      <c r="D30" s="268"/>
      <c r="E30" s="269">
        <v>0.96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5"/>
      <c r="AA30" s="215"/>
      <c r="AB30" s="215"/>
      <c r="AC30" s="215"/>
      <c r="AD30" s="215"/>
      <c r="AE30" s="215"/>
      <c r="AF30" s="215"/>
      <c r="AG30" s="215" t="s">
        <v>228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x14ac:dyDescent="0.25">
      <c r="A31" s="3"/>
      <c r="B31" s="4"/>
      <c r="C31" s="26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159</v>
      </c>
    </row>
    <row r="32" spans="1:60" x14ac:dyDescent="0.25">
      <c r="A32" s="218"/>
      <c r="B32" s="219" t="s">
        <v>31</v>
      </c>
      <c r="C32" s="262"/>
      <c r="D32" s="220"/>
      <c r="E32" s="221"/>
      <c r="F32" s="221"/>
      <c r="G32" s="245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218</v>
      </c>
    </row>
    <row r="33" spans="1:33" x14ac:dyDescent="0.25">
      <c r="A33" s="3"/>
      <c r="B33" s="4"/>
      <c r="C33" s="26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26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22" t="s">
        <v>219</v>
      </c>
      <c r="B35" s="222"/>
      <c r="C35" s="26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23"/>
      <c r="B36" s="224"/>
      <c r="C36" s="264"/>
      <c r="D36" s="224"/>
      <c r="E36" s="224"/>
      <c r="F36" s="224"/>
      <c r="G36" s="2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220</v>
      </c>
    </row>
    <row r="37" spans="1:33" x14ac:dyDescent="0.25">
      <c r="A37" s="226"/>
      <c r="B37" s="227"/>
      <c r="C37" s="265"/>
      <c r="D37" s="227"/>
      <c r="E37" s="227"/>
      <c r="F37" s="227"/>
      <c r="G37" s="22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26"/>
      <c r="B38" s="227"/>
      <c r="C38" s="265"/>
      <c r="D38" s="227"/>
      <c r="E38" s="227"/>
      <c r="F38" s="227"/>
      <c r="G38" s="22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26"/>
      <c r="B39" s="227"/>
      <c r="C39" s="265"/>
      <c r="D39" s="227"/>
      <c r="E39" s="227"/>
      <c r="F39" s="227"/>
      <c r="G39" s="22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29"/>
      <c r="B40" s="230"/>
      <c r="C40" s="266"/>
      <c r="D40" s="230"/>
      <c r="E40" s="230"/>
      <c r="F40" s="230"/>
      <c r="G40" s="2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3"/>
      <c r="B41" s="4"/>
      <c r="C41" s="261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C42" s="267"/>
      <c r="D42" s="10"/>
      <c r="AG42" t="s">
        <v>221</v>
      </c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JDYUZ0Owx/TbjPm1ke60S418I4+wIXYugyWVTC3KHJeQz/96ZDmQlyT0WaLgnjYlpot48tFfVq7pJfp+y2yDg==" saltValue="F4vp2RLmGxh9/0N83CCS2w==" spinCount="100000" sheet="1" formatRows="0"/>
  <mergeCells count="6">
    <mergeCell ref="A1:G1"/>
    <mergeCell ref="C2:G2"/>
    <mergeCell ref="C3:G3"/>
    <mergeCell ref="C4:G4"/>
    <mergeCell ref="A35:C35"/>
    <mergeCell ref="A36:G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6005-A645-476F-A9B3-132AFFACD1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69</v>
      </c>
      <c r="C4" s="207" t="s">
        <v>70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SUMIF(AG9:AG15,"&lt;&gt;NOR",G9:G15)</f>
        <v>0</v>
      </c>
      <c r="H8" s="238"/>
      <c r="I8" s="238">
        <f>SUM(I9:I15)</f>
        <v>0</v>
      </c>
      <c r="J8" s="238"/>
      <c r="K8" s="238">
        <f>SUM(K9:K15)</f>
        <v>0</v>
      </c>
      <c r="L8" s="238"/>
      <c r="M8" s="238">
        <f>SUM(M9:M15)</f>
        <v>0</v>
      </c>
      <c r="N8" s="237"/>
      <c r="O8" s="237">
        <f>SUM(O9:O15)</f>
        <v>0</v>
      </c>
      <c r="P8" s="237"/>
      <c r="Q8" s="237">
        <f>SUM(Q9:Q15)</f>
        <v>0</v>
      </c>
      <c r="R8" s="238"/>
      <c r="S8" s="238"/>
      <c r="T8" s="238"/>
      <c r="U8" s="238"/>
      <c r="V8" s="238">
        <f>SUM(V9:V15)</f>
        <v>9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561</v>
      </c>
      <c r="C9" s="259" t="s">
        <v>562</v>
      </c>
      <c r="D9" s="254" t="s">
        <v>238</v>
      </c>
      <c r="E9" s="255">
        <v>4.1500000000000004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178</v>
      </c>
      <c r="T9" s="235" t="s">
        <v>178</v>
      </c>
      <c r="U9" s="235">
        <v>9.5200000000000007E-2</v>
      </c>
      <c r="V9" s="235">
        <f>ROUND(E9*U9,2)</f>
        <v>0.4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226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563</v>
      </c>
      <c r="C10" s="259" t="s">
        <v>564</v>
      </c>
      <c r="D10" s="254" t="s">
        <v>238</v>
      </c>
      <c r="E10" s="255">
        <v>16.41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0.36799999999999999</v>
      </c>
      <c r="V10" s="235">
        <f>ROUND(E10*U10,2)</f>
        <v>6.04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565</v>
      </c>
      <c r="C11" s="259" t="s">
        <v>566</v>
      </c>
      <c r="D11" s="254" t="s">
        <v>238</v>
      </c>
      <c r="E11" s="255">
        <v>16.41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5.8000000000000003E-2</v>
      </c>
      <c r="V11" s="235">
        <f>ROUND(E11*U11,2)</f>
        <v>0.95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4</v>
      </c>
      <c r="B12" s="253" t="s">
        <v>509</v>
      </c>
      <c r="C12" s="259" t="s">
        <v>567</v>
      </c>
      <c r="D12" s="254" t="s">
        <v>238</v>
      </c>
      <c r="E12" s="255">
        <v>16.41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8.6999999999999994E-2</v>
      </c>
      <c r="V12" s="235">
        <f>ROUND(E12*U12,2)</f>
        <v>1.43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52">
        <v>5</v>
      </c>
      <c r="B13" s="253" t="s">
        <v>242</v>
      </c>
      <c r="C13" s="259" t="s">
        <v>300</v>
      </c>
      <c r="D13" s="254" t="s">
        <v>238</v>
      </c>
      <c r="E13" s="255">
        <v>16.41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1.0999999999999999E-2</v>
      </c>
      <c r="V13" s="235">
        <f>ROUND(E13*U13,2)</f>
        <v>0.18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2">
        <v>6</v>
      </c>
      <c r="B14" s="253" t="s">
        <v>245</v>
      </c>
      <c r="C14" s="259" t="s">
        <v>301</v>
      </c>
      <c r="D14" s="254" t="s">
        <v>238</v>
      </c>
      <c r="E14" s="255">
        <v>328.2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178</v>
      </c>
      <c r="U14" s="235">
        <v>0</v>
      </c>
      <c r="V14" s="235">
        <f>ROUND(E14*U14,2)</f>
        <v>0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226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0.399999999999999" outlineLevel="1" x14ac:dyDescent="0.25">
      <c r="A15" s="252">
        <v>7</v>
      </c>
      <c r="B15" s="253" t="s">
        <v>248</v>
      </c>
      <c r="C15" s="259" t="s">
        <v>249</v>
      </c>
      <c r="D15" s="254" t="s">
        <v>238</v>
      </c>
      <c r="E15" s="255">
        <v>16.41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0</v>
      </c>
      <c r="V15" s="235">
        <f>ROUND(E15*U15,2)</f>
        <v>0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5">
      <c r="A16" s="239" t="s">
        <v>173</v>
      </c>
      <c r="B16" s="240" t="s">
        <v>112</v>
      </c>
      <c r="C16" s="258" t="s">
        <v>113</v>
      </c>
      <c r="D16" s="241"/>
      <c r="E16" s="242"/>
      <c r="F16" s="243"/>
      <c r="G16" s="244">
        <f>SUMIF(AG17:AG18,"&lt;&gt;NOR",G17:G18)</f>
        <v>0</v>
      </c>
      <c r="H16" s="238"/>
      <c r="I16" s="238">
        <f>SUM(I17:I18)</f>
        <v>0</v>
      </c>
      <c r="J16" s="238"/>
      <c r="K16" s="238">
        <f>SUM(K17:K18)</f>
        <v>0</v>
      </c>
      <c r="L16" s="238"/>
      <c r="M16" s="238">
        <f>SUM(M17:M18)</f>
        <v>0</v>
      </c>
      <c r="N16" s="237"/>
      <c r="O16" s="237">
        <f>SUM(O17:O18)</f>
        <v>0</v>
      </c>
      <c r="P16" s="237"/>
      <c r="Q16" s="237">
        <f>SUM(Q17:Q18)</f>
        <v>0</v>
      </c>
      <c r="R16" s="238"/>
      <c r="S16" s="238"/>
      <c r="T16" s="238"/>
      <c r="U16" s="238"/>
      <c r="V16" s="238">
        <f>SUM(V17:V18)</f>
        <v>0.7</v>
      </c>
      <c r="W16" s="238"/>
      <c r="X16" s="238"/>
      <c r="Y16" s="238"/>
      <c r="AG16" t="s">
        <v>174</v>
      </c>
    </row>
    <row r="17" spans="1:60" outlineLevel="1" x14ac:dyDescent="0.25">
      <c r="A17" s="252">
        <v>8</v>
      </c>
      <c r="B17" s="253" t="s">
        <v>251</v>
      </c>
      <c r="C17" s="259" t="s">
        <v>306</v>
      </c>
      <c r="D17" s="254" t="s">
        <v>224</v>
      </c>
      <c r="E17" s="255">
        <v>26.6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5.0000000000000001E-3</v>
      </c>
      <c r="V17" s="235">
        <f>ROUND(E17*U17,2)</f>
        <v>0.13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226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2">
        <v>9</v>
      </c>
      <c r="B18" s="253" t="s">
        <v>568</v>
      </c>
      <c r="C18" s="259" t="s">
        <v>569</v>
      </c>
      <c r="D18" s="254" t="s">
        <v>224</v>
      </c>
      <c r="E18" s="255">
        <v>24.6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178</v>
      </c>
      <c r="T18" s="235" t="s">
        <v>178</v>
      </c>
      <c r="U18" s="235">
        <v>2.3E-2</v>
      </c>
      <c r="V18" s="235">
        <f>ROUND(E18*U18,2)</f>
        <v>0.56999999999999995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5">
      <c r="A19" s="239" t="s">
        <v>173</v>
      </c>
      <c r="B19" s="240" t="s">
        <v>114</v>
      </c>
      <c r="C19" s="258" t="s">
        <v>115</v>
      </c>
      <c r="D19" s="241"/>
      <c r="E19" s="242"/>
      <c r="F19" s="243"/>
      <c r="G19" s="244">
        <f>SUMIF(AG20:AG21,"&lt;&gt;NOR",G20:G21)</f>
        <v>0</v>
      </c>
      <c r="H19" s="238"/>
      <c r="I19" s="238">
        <f>SUM(I20:I21)</f>
        <v>0</v>
      </c>
      <c r="J19" s="238"/>
      <c r="K19" s="238">
        <f>SUM(K20:K21)</f>
        <v>0</v>
      </c>
      <c r="L19" s="238"/>
      <c r="M19" s="238">
        <f>SUM(M20:M21)</f>
        <v>0</v>
      </c>
      <c r="N19" s="237"/>
      <c r="O19" s="237">
        <f>SUM(O20:O21)</f>
        <v>0</v>
      </c>
      <c r="P19" s="237"/>
      <c r="Q19" s="237">
        <f>SUM(Q20:Q21)</f>
        <v>0</v>
      </c>
      <c r="R19" s="238"/>
      <c r="S19" s="238"/>
      <c r="T19" s="238"/>
      <c r="U19" s="238"/>
      <c r="V19" s="238">
        <f>SUM(V20:V21)</f>
        <v>21.81</v>
      </c>
      <c r="W19" s="238"/>
      <c r="X19" s="238"/>
      <c r="Y19" s="238"/>
      <c r="AG19" t="s">
        <v>174</v>
      </c>
    </row>
    <row r="20" spans="1:60" outlineLevel="1" x14ac:dyDescent="0.25">
      <c r="A20" s="252">
        <v>10</v>
      </c>
      <c r="B20" s="253" t="s">
        <v>570</v>
      </c>
      <c r="C20" s="259" t="s">
        <v>571</v>
      </c>
      <c r="D20" s="254" t="s">
        <v>282</v>
      </c>
      <c r="E20" s="255">
        <v>17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1.2829999999999999</v>
      </c>
      <c r="V20" s="235">
        <f>ROUND(E20*U20,2)</f>
        <v>21.81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226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46">
        <v>11</v>
      </c>
      <c r="B21" s="247" t="s">
        <v>572</v>
      </c>
      <c r="C21" s="260" t="s">
        <v>573</v>
      </c>
      <c r="D21" s="248" t="s">
        <v>574</v>
      </c>
      <c r="E21" s="249">
        <v>1</v>
      </c>
      <c r="F21" s="250"/>
      <c r="G21" s="251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255</v>
      </c>
      <c r="T21" s="235" t="s">
        <v>179</v>
      </c>
      <c r="U21" s="235">
        <v>0</v>
      </c>
      <c r="V21" s="235">
        <f>ROUND(E21*U21,2)</f>
        <v>0</v>
      </c>
      <c r="W21" s="235"/>
      <c r="X21" s="235" t="s">
        <v>256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257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x14ac:dyDescent="0.25">
      <c r="A22" s="3"/>
      <c r="B22" s="4"/>
      <c r="C22" s="26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159</v>
      </c>
    </row>
    <row r="23" spans="1:60" x14ac:dyDescent="0.25">
      <c r="A23" s="218"/>
      <c r="B23" s="219" t="s">
        <v>31</v>
      </c>
      <c r="C23" s="262"/>
      <c r="D23" s="220"/>
      <c r="E23" s="221"/>
      <c r="F23" s="221"/>
      <c r="G23" s="245">
        <f>G8+G16+G19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218</v>
      </c>
    </row>
    <row r="24" spans="1:60" x14ac:dyDescent="0.25">
      <c r="A24" s="3"/>
      <c r="B24" s="4"/>
      <c r="C24" s="26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3"/>
      <c r="B25" s="4"/>
      <c r="C25" s="261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22" t="s">
        <v>219</v>
      </c>
      <c r="B26" s="222"/>
      <c r="C26" s="26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23"/>
      <c r="B27" s="224"/>
      <c r="C27" s="264"/>
      <c r="D27" s="224"/>
      <c r="E27" s="224"/>
      <c r="F27" s="224"/>
      <c r="G27" s="22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220</v>
      </c>
    </row>
    <row r="28" spans="1:60" x14ac:dyDescent="0.25">
      <c r="A28" s="226"/>
      <c r="B28" s="227"/>
      <c r="C28" s="265"/>
      <c r="D28" s="227"/>
      <c r="E28" s="227"/>
      <c r="F28" s="227"/>
      <c r="G28" s="22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26"/>
      <c r="B29" s="227"/>
      <c r="C29" s="265"/>
      <c r="D29" s="227"/>
      <c r="E29" s="227"/>
      <c r="F29" s="227"/>
      <c r="G29" s="22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26"/>
      <c r="B30" s="227"/>
      <c r="C30" s="265"/>
      <c r="D30" s="227"/>
      <c r="E30" s="227"/>
      <c r="F30" s="227"/>
      <c r="G30" s="22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29"/>
      <c r="B31" s="230"/>
      <c r="C31" s="266"/>
      <c r="D31" s="230"/>
      <c r="E31" s="230"/>
      <c r="F31" s="230"/>
      <c r="G31" s="2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26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5">
      <c r="C33" s="267"/>
      <c r="D33" s="10"/>
      <c r="AG33" t="s">
        <v>221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jiXUWYnWfltrwkwvCmLeNSZ8mX0TNiAskAfEPqwgknlM/XIUmUsPy3N4OBuEMsaNdS/Y/wZlfaeeYyN8IAdqw==" saltValue="M/6v6gCxSmL42onfWha3Yg==" spinCount="100000" sheet="1" formatRows="0"/>
  <mergeCells count="6">
    <mergeCell ref="A1:G1"/>
    <mergeCell ref="C2:G2"/>
    <mergeCell ref="C3:G3"/>
    <mergeCell ref="C4:G4"/>
    <mergeCell ref="A26:C26"/>
    <mergeCell ref="A27:G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367A-ABF8-4905-B5F3-C40326249E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71</v>
      </c>
      <c r="C4" s="207" t="s">
        <v>72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124</v>
      </c>
      <c r="C8" s="258" t="s">
        <v>125</v>
      </c>
      <c r="D8" s="241"/>
      <c r="E8" s="242"/>
      <c r="F8" s="243"/>
      <c r="G8" s="244">
        <f>SUMIF(AG9:AG10,"&lt;&gt;NOR",G9:G10)</f>
        <v>0</v>
      </c>
      <c r="H8" s="238"/>
      <c r="I8" s="238">
        <f>SUM(I9:I10)</f>
        <v>0</v>
      </c>
      <c r="J8" s="238"/>
      <c r="K8" s="238">
        <f>SUM(K9:K10)</f>
        <v>0</v>
      </c>
      <c r="L8" s="238"/>
      <c r="M8" s="238">
        <f>SUM(M9:M10)</f>
        <v>0</v>
      </c>
      <c r="N8" s="237"/>
      <c r="O8" s="237">
        <f>SUM(O9:O10)</f>
        <v>0</v>
      </c>
      <c r="P8" s="237"/>
      <c r="Q8" s="237">
        <f>SUM(Q9:Q10)</f>
        <v>0</v>
      </c>
      <c r="R8" s="238"/>
      <c r="S8" s="238"/>
      <c r="T8" s="238"/>
      <c r="U8" s="238"/>
      <c r="V8" s="238">
        <f>SUM(V9:V10)</f>
        <v>3.24</v>
      </c>
      <c r="W8" s="238"/>
      <c r="X8" s="238"/>
      <c r="Y8" s="238"/>
      <c r="AG8" t="s">
        <v>174</v>
      </c>
    </row>
    <row r="9" spans="1:60" ht="20.399999999999999" outlineLevel="1" x14ac:dyDescent="0.25">
      <c r="A9" s="252">
        <v>1</v>
      </c>
      <c r="B9" s="253" t="s">
        <v>575</v>
      </c>
      <c r="C9" s="259" t="s">
        <v>576</v>
      </c>
      <c r="D9" s="254" t="s">
        <v>282</v>
      </c>
      <c r="E9" s="255">
        <v>3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255</v>
      </c>
      <c r="T9" s="235" t="s">
        <v>179</v>
      </c>
      <c r="U9" s="235">
        <v>0</v>
      </c>
      <c r="V9" s="235">
        <f>ROUND(E9*U9,2)</f>
        <v>0</v>
      </c>
      <c r="W9" s="235"/>
      <c r="X9" s="235" t="s">
        <v>256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257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46">
        <v>2</v>
      </c>
      <c r="B10" s="247" t="s">
        <v>577</v>
      </c>
      <c r="C10" s="260" t="s">
        <v>578</v>
      </c>
      <c r="D10" s="248" t="s">
        <v>282</v>
      </c>
      <c r="E10" s="249">
        <v>3</v>
      </c>
      <c r="F10" s="250"/>
      <c r="G10" s="251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1.08</v>
      </c>
      <c r="V10" s="235">
        <f>ROUND(E10*U10,2)</f>
        <v>3.24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5">
      <c r="A11" s="3"/>
      <c r="B11" s="4"/>
      <c r="C11" s="261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159</v>
      </c>
    </row>
    <row r="12" spans="1:60" x14ac:dyDescent="0.25">
      <c r="A12" s="218"/>
      <c r="B12" s="219" t="s">
        <v>31</v>
      </c>
      <c r="C12" s="262"/>
      <c r="D12" s="220"/>
      <c r="E12" s="221"/>
      <c r="F12" s="221"/>
      <c r="G12" s="245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218</v>
      </c>
    </row>
    <row r="13" spans="1:60" x14ac:dyDescent="0.25">
      <c r="A13" s="3"/>
      <c r="B13" s="4"/>
      <c r="C13" s="261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5">
      <c r="A14" s="3"/>
      <c r="B14" s="4"/>
      <c r="C14" s="261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5">
      <c r="A15" s="222" t="s">
        <v>219</v>
      </c>
      <c r="B15" s="222"/>
      <c r="C15" s="263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5">
      <c r="A16" s="223"/>
      <c r="B16" s="224"/>
      <c r="C16" s="264"/>
      <c r="D16" s="224"/>
      <c r="E16" s="224"/>
      <c r="F16" s="224"/>
      <c r="G16" s="22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G16" t="s">
        <v>220</v>
      </c>
    </row>
    <row r="17" spans="1:33" x14ac:dyDescent="0.25">
      <c r="A17" s="226"/>
      <c r="B17" s="227"/>
      <c r="C17" s="265"/>
      <c r="D17" s="227"/>
      <c r="E17" s="227"/>
      <c r="F17" s="227"/>
      <c r="G17" s="22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26"/>
      <c r="B18" s="227"/>
      <c r="C18" s="265"/>
      <c r="D18" s="227"/>
      <c r="E18" s="227"/>
      <c r="F18" s="227"/>
      <c r="G18" s="22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26"/>
      <c r="B19" s="227"/>
      <c r="C19" s="265"/>
      <c r="D19" s="227"/>
      <c r="E19" s="227"/>
      <c r="F19" s="227"/>
      <c r="G19" s="22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29"/>
      <c r="B20" s="230"/>
      <c r="C20" s="266"/>
      <c r="D20" s="230"/>
      <c r="E20" s="230"/>
      <c r="F20" s="230"/>
      <c r="G20" s="2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3"/>
      <c r="B21" s="4"/>
      <c r="C21" s="261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C22" s="267"/>
      <c r="D22" s="10"/>
      <c r="AG22" t="s">
        <v>221</v>
      </c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5TZjY6by0BVdpP2tSFXqnVxNJB35Nz6iuYeSgQZkFGFyEECL87U+j5aDG/1Yo7/b8SPMn80JytAlr0cdnPclHw==" saltValue="PaZxF+VHS8uvZJsVsDgUzA==" spinCount="100000" sheet="1" formatRows="0"/>
  <mergeCells count="6">
    <mergeCell ref="A1:G1"/>
    <mergeCell ref="C2:G2"/>
    <mergeCell ref="C3:G3"/>
    <mergeCell ref="C4:G4"/>
    <mergeCell ref="A15:C15"/>
    <mergeCell ref="A16:G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4804-620B-41AC-83CE-D2E0B5C45C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73</v>
      </c>
      <c r="C4" s="207" t="s">
        <v>74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SUMIF(AG9:AG24,"&lt;&gt;NOR",G9:G24)</f>
        <v>0</v>
      </c>
      <c r="H8" s="238"/>
      <c r="I8" s="238">
        <f>SUM(I9:I24)</f>
        <v>0</v>
      </c>
      <c r="J8" s="238"/>
      <c r="K8" s="238">
        <f>SUM(K9:K24)</f>
        <v>0</v>
      </c>
      <c r="L8" s="238"/>
      <c r="M8" s="238">
        <f>SUM(M9:M24)</f>
        <v>0</v>
      </c>
      <c r="N8" s="237"/>
      <c r="O8" s="237">
        <f>SUM(O9:O24)</f>
        <v>0</v>
      </c>
      <c r="P8" s="237"/>
      <c r="Q8" s="237">
        <f>SUM(Q9:Q24)</f>
        <v>0</v>
      </c>
      <c r="R8" s="238"/>
      <c r="S8" s="238"/>
      <c r="T8" s="238"/>
      <c r="U8" s="238"/>
      <c r="V8" s="238">
        <f>SUM(V9:V24)</f>
        <v>56.430000000000007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422</v>
      </c>
      <c r="C9" s="259" t="s">
        <v>423</v>
      </c>
      <c r="D9" s="254" t="s">
        <v>424</v>
      </c>
      <c r="E9" s="255">
        <v>2.5000000000000001E-2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 t="s">
        <v>285</v>
      </c>
      <c r="S9" s="235" t="s">
        <v>178</v>
      </c>
      <c r="T9" s="235" t="s">
        <v>178</v>
      </c>
      <c r="U9" s="235">
        <v>0</v>
      </c>
      <c r="V9" s="235">
        <f>ROUND(E9*U9,2)</f>
        <v>0</v>
      </c>
      <c r="W9" s="235"/>
      <c r="X9" s="235" t="s">
        <v>256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257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563</v>
      </c>
      <c r="C10" s="259" t="s">
        <v>564</v>
      </c>
      <c r="D10" s="254" t="s">
        <v>238</v>
      </c>
      <c r="E10" s="255">
        <v>39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0.36799999999999999</v>
      </c>
      <c r="V10" s="235">
        <f>ROUND(E10*U10,2)</f>
        <v>14.35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565</v>
      </c>
      <c r="C11" s="259" t="s">
        <v>566</v>
      </c>
      <c r="D11" s="254" t="s">
        <v>238</v>
      </c>
      <c r="E11" s="255">
        <v>39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5.8000000000000003E-2</v>
      </c>
      <c r="V11" s="235">
        <f>ROUND(E11*U11,2)</f>
        <v>2.2599999999999998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4</v>
      </c>
      <c r="B12" s="253" t="s">
        <v>242</v>
      </c>
      <c r="C12" s="259" t="s">
        <v>300</v>
      </c>
      <c r="D12" s="254" t="s">
        <v>238</v>
      </c>
      <c r="E12" s="255">
        <v>39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1.0999999999999999E-2</v>
      </c>
      <c r="V12" s="235">
        <f>ROUND(E12*U12,2)</f>
        <v>0.43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52">
        <v>5</v>
      </c>
      <c r="B13" s="253" t="s">
        <v>245</v>
      </c>
      <c r="C13" s="259" t="s">
        <v>301</v>
      </c>
      <c r="D13" s="254" t="s">
        <v>238</v>
      </c>
      <c r="E13" s="255">
        <v>39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0</v>
      </c>
      <c r="V13" s="235">
        <f>ROUND(E13*U13,2)</f>
        <v>0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2">
        <v>6</v>
      </c>
      <c r="B14" s="253" t="s">
        <v>245</v>
      </c>
      <c r="C14" s="259" t="s">
        <v>301</v>
      </c>
      <c r="D14" s="254" t="s">
        <v>238</v>
      </c>
      <c r="E14" s="255">
        <v>780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178</v>
      </c>
      <c r="U14" s="235">
        <v>0</v>
      </c>
      <c r="V14" s="235">
        <f>ROUND(E14*U14,2)</f>
        <v>0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226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52">
        <v>7</v>
      </c>
      <c r="B15" s="253" t="s">
        <v>579</v>
      </c>
      <c r="C15" s="259" t="s">
        <v>580</v>
      </c>
      <c r="D15" s="254" t="s">
        <v>238</v>
      </c>
      <c r="E15" s="255">
        <v>4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2.1949999999999998</v>
      </c>
      <c r="V15" s="235">
        <f>ROUND(E15*U15,2)</f>
        <v>8.7799999999999994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52">
        <v>8</v>
      </c>
      <c r="B16" s="253" t="s">
        <v>427</v>
      </c>
      <c r="C16" s="259" t="s">
        <v>428</v>
      </c>
      <c r="D16" s="254" t="s">
        <v>224</v>
      </c>
      <c r="E16" s="255">
        <v>7.6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/>
      <c r="S16" s="235" t="s">
        <v>178</v>
      </c>
      <c r="T16" s="235" t="s">
        <v>178</v>
      </c>
      <c r="U16" s="235">
        <v>0.06</v>
      </c>
      <c r="V16" s="235">
        <f>ROUND(E16*U16,2)</f>
        <v>0.46</v>
      </c>
      <c r="W16" s="235"/>
      <c r="X16" s="235" t="s">
        <v>225</v>
      </c>
      <c r="Y16" s="235" t="s">
        <v>181</v>
      </c>
      <c r="Z16" s="215"/>
      <c r="AA16" s="215"/>
      <c r="AB16" s="215"/>
      <c r="AC16" s="215"/>
      <c r="AD16" s="215"/>
      <c r="AE16" s="215"/>
      <c r="AF16" s="215"/>
      <c r="AG16" s="215" t="s">
        <v>226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52">
        <v>9</v>
      </c>
      <c r="B17" s="253" t="s">
        <v>431</v>
      </c>
      <c r="C17" s="259" t="s">
        <v>432</v>
      </c>
      <c r="D17" s="254" t="s">
        <v>224</v>
      </c>
      <c r="E17" s="255">
        <v>7.6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3.5000000000000001E-3</v>
      </c>
      <c r="V17" s="235">
        <f>ROUND(E17*U17,2)</f>
        <v>0.03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226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2">
        <v>10</v>
      </c>
      <c r="B18" s="253" t="s">
        <v>433</v>
      </c>
      <c r="C18" s="259" t="s">
        <v>434</v>
      </c>
      <c r="D18" s="254" t="s">
        <v>290</v>
      </c>
      <c r="E18" s="255">
        <v>1E-4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178</v>
      </c>
      <c r="T18" s="235" t="s">
        <v>178</v>
      </c>
      <c r="U18" s="235">
        <v>21.428999999999998</v>
      </c>
      <c r="V18" s="235">
        <f>ROUND(E18*U18,2)</f>
        <v>0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52">
        <v>11</v>
      </c>
      <c r="B19" s="253" t="s">
        <v>435</v>
      </c>
      <c r="C19" s="259" t="s">
        <v>436</v>
      </c>
      <c r="D19" s="254" t="s">
        <v>224</v>
      </c>
      <c r="E19" s="255">
        <v>7.6</v>
      </c>
      <c r="F19" s="256"/>
      <c r="G19" s="257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178</v>
      </c>
      <c r="T19" s="235" t="s">
        <v>178</v>
      </c>
      <c r="U19" s="235">
        <v>1.0999999999999999E-2</v>
      </c>
      <c r="V19" s="235">
        <f>ROUND(E19*U19,2)</f>
        <v>0.08</v>
      </c>
      <c r="W19" s="235"/>
      <c r="X19" s="235" t="s">
        <v>225</v>
      </c>
      <c r="Y19" s="235" t="s">
        <v>181</v>
      </c>
      <c r="Z19" s="215"/>
      <c r="AA19" s="215"/>
      <c r="AB19" s="215"/>
      <c r="AC19" s="215"/>
      <c r="AD19" s="215"/>
      <c r="AE19" s="215"/>
      <c r="AF19" s="215"/>
      <c r="AG19" s="215" t="s">
        <v>226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0.399999999999999" outlineLevel="1" x14ac:dyDescent="0.25">
      <c r="A20" s="252">
        <v>12</v>
      </c>
      <c r="B20" s="253" t="s">
        <v>248</v>
      </c>
      <c r="C20" s="259" t="s">
        <v>249</v>
      </c>
      <c r="D20" s="254" t="s">
        <v>238</v>
      </c>
      <c r="E20" s="255">
        <v>39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0</v>
      </c>
      <c r="V20" s="235">
        <f>ROUND(E20*U20,2)</f>
        <v>0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226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52">
        <v>13</v>
      </c>
      <c r="B21" s="253" t="s">
        <v>437</v>
      </c>
      <c r="C21" s="259" t="s">
        <v>581</v>
      </c>
      <c r="D21" s="254" t="s">
        <v>439</v>
      </c>
      <c r="E21" s="255">
        <v>0.2</v>
      </c>
      <c r="F21" s="256"/>
      <c r="G21" s="257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 t="s">
        <v>285</v>
      </c>
      <c r="S21" s="235" t="s">
        <v>178</v>
      </c>
      <c r="T21" s="235" t="s">
        <v>178</v>
      </c>
      <c r="U21" s="235">
        <v>0</v>
      </c>
      <c r="V21" s="235">
        <f>ROUND(E21*U21,2)</f>
        <v>0</v>
      </c>
      <c r="W21" s="235"/>
      <c r="X21" s="235" t="s">
        <v>256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257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52">
        <v>14</v>
      </c>
      <c r="B22" s="253" t="s">
        <v>440</v>
      </c>
      <c r="C22" s="259" t="s">
        <v>441</v>
      </c>
      <c r="D22" s="254" t="s">
        <v>442</v>
      </c>
      <c r="E22" s="255">
        <v>0.1</v>
      </c>
      <c r="F22" s="256"/>
      <c r="G22" s="257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5" t="s">
        <v>285</v>
      </c>
      <c r="S22" s="235" t="s">
        <v>178</v>
      </c>
      <c r="T22" s="235" t="s">
        <v>178</v>
      </c>
      <c r="U22" s="235">
        <v>0</v>
      </c>
      <c r="V22" s="235">
        <f>ROUND(E22*U22,2)</f>
        <v>0</v>
      </c>
      <c r="W22" s="235"/>
      <c r="X22" s="235" t="s">
        <v>256</v>
      </c>
      <c r="Y22" s="235" t="s">
        <v>181</v>
      </c>
      <c r="Z22" s="215"/>
      <c r="AA22" s="215"/>
      <c r="AB22" s="215"/>
      <c r="AC22" s="215"/>
      <c r="AD22" s="215"/>
      <c r="AE22" s="215"/>
      <c r="AF22" s="215"/>
      <c r="AG22" s="215" t="s">
        <v>257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0.399999999999999" outlineLevel="1" x14ac:dyDescent="0.25">
      <c r="A23" s="252">
        <v>15</v>
      </c>
      <c r="B23" s="253" t="s">
        <v>302</v>
      </c>
      <c r="C23" s="259" t="s">
        <v>303</v>
      </c>
      <c r="D23" s="254" t="s">
        <v>238</v>
      </c>
      <c r="E23" s="255">
        <v>12</v>
      </c>
      <c r="F23" s="256"/>
      <c r="G23" s="257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/>
      <c r="S23" s="235" t="s">
        <v>178</v>
      </c>
      <c r="T23" s="235" t="s">
        <v>178</v>
      </c>
      <c r="U23" s="235">
        <v>1.32</v>
      </c>
      <c r="V23" s="235">
        <f>ROUND(E23*U23,2)</f>
        <v>15.84</v>
      </c>
      <c r="W23" s="235"/>
      <c r="X23" s="235" t="s">
        <v>225</v>
      </c>
      <c r="Y23" s="235" t="s">
        <v>181</v>
      </c>
      <c r="Z23" s="215"/>
      <c r="AA23" s="215"/>
      <c r="AB23" s="215"/>
      <c r="AC23" s="215"/>
      <c r="AD23" s="215"/>
      <c r="AE23" s="215"/>
      <c r="AF23" s="215"/>
      <c r="AG23" s="215" t="s">
        <v>226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52">
        <v>16</v>
      </c>
      <c r="B24" s="253" t="s">
        <v>304</v>
      </c>
      <c r="C24" s="259" t="s">
        <v>305</v>
      </c>
      <c r="D24" s="254" t="s">
        <v>224</v>
      </c>
      <c r="E24" s="255">
        <v>100</v>
      </c>
      <c r="F24" s="256"/>
      <c r="G24" s="257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5"/>
      <c r="S24" s="235" t="s">
        <v>178</v>
      </c>
      <c r="T24" s="235" t="s">
        <v>178</v>
      </c>
      <c r="U24" s="235">
        <v>0.14199999999999999</v>
      </c>
      <c r="V24" s="235">
        <f>ROUND(E24*U24,2)</f>
        <v>14.2</v>
      </c>
      <c r="W24" s="235"/>
      <c r="X24" s="235" t="s">
        <v>225</v>
      </c>
      <c r="Y24" s="235" t="s">
        <v>181</v>
      </c>
      <c r="Z24" s="215"/>
      <c r="AA24" s="215"/>
      <c r="AB24" s="215"/>
      <c r="AC24" s="215"/>
      <c r="AD24" s="215"/>
      <c r="AE24" s="215"/>
      <c r="AF24" s="215"/>
      <c r="AG24" s="215" t="s">
        <v>226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5">
      <c r="A25" s="239" t="s">
        <v>173</v>
      </c>
      <c r="B25" s="240" t="s">
        <v>112</v>
      </c>
      <c r="C25" s="258" t="s">
        <v>113</v>
      </c>
      <c r="D25" s="241"/>
      <c r="E25" s="242"/>
      <c r="F25" s="243"/>
      <c r="G25" s="244">
        <f>SUMIF(AG26:AG26,"&lt;&gt;NOR",G26:G26)</f>
        <v>0</v>
      </c>
      <c r="H25" s="238"/>
      <c r="I25" s="238">
        <f>SUM(I26:I26)</f>
        <v>0</v>
      </c>
      <c r="J25" s="238"/>
      <c r="K25" s="238">
        <f>SUM(K26:K26)</f>
        <v>0</v>
      </c>
      <c r="L25" s="238"/>
      <c r="M25" s="238">
        <f>SUM(M26:M26)</f>
        <v>0</v>
      </c>
      <c r="N25" s="237"/>
      <c r="O25" s="237">
        <f>SUM(O26:O26)</f>
        <v>0</v>
      </c>
      <c r="P25" s="237"/>
      <c r="Q25" s="237">
        <f>SUM(Q26:Q26)</f>
        <v>0</v>
      </c>
      <c r="R25" s="238"/>
      <c r="S25" s="238"/>
      <c r="T25" s="238"/>
      <c r="U25" s="238"/>
      <c r="V25" s="238">
        <f>SUM(V26:V26)</f>
        <v>0.46</v>
      </c>
      <c r="W25" s="238"/>
      <c r="X25" s="238"/>
      <c r="Y25" s="238"/>
      <c r="AG25" t="s">
        <v>174</v>
      </c>
    </row>
    <row r="26" spans="1:60" outlineLevel="1" x14ac:dyDescent="0.25">
      <c r="A26" s="252">
        <v>17</v>
      </c>
      <c r="B26" s="253" t="s">
        <v>251</v>
      </c>
      <c r="C26" s="259" t="s">
        <v>306</v>
      </c>
      <c r="D26" s="254" t="s">
        <v>224</v>
      </c>
      <c r="E26" s="255">
        <v>92.4</v>
      </c>
      <c r="F26" s="256"/>
      <c r="G26" s="257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178</v>
      </c>
      <c r="T26" s="235" t="s">
        <v>178</v>
      </c>
      <c r="U26" s="235">
        <v>5.0000000000000001E-3</v>
      </c>
      <c r="V26" s="235">
        <f>ROUND(E26*U26,2)</f>
        <v>0.46</v>
      </c>
      <c r="W26" s="235"/>
      <c r="X26" s="235" t="s">
        <v>225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226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x14ac:dyDescent="0.25">
      <c r="A27" s="239" t="s">
        <v>173</v>
      </c>
      <c r="B27" s="240" t="s">
        <v>118</v>
      </c>
      <c r="C27" s="258" t="s">
        <v>119</v>
      </c>
      <c r="D27" s="241"/>
      <c r="E27" s="242"/>
      <c r="F27" s="243"/>
      <c r="G27" s="244">
        <f>SUMIF(AG28:AG33,"&lt;&gt;NOR",G28:G33)</f>
        <v>0</v>
      </c>
      <c r="H27" s="238"/>
      <c r="I27" s="238">
        <f>SUM(I28:I33)</f>
        <v>0</v>
      </c>
      <c r="J27" s="238"/>
      <c r="K27" s="238">
        <f>SUM(K28:K33)</f>
        <v>0</v>
      </c>
      <c r="L27" s="238"/>
      <c r="M27" s="238">
        <f>SUM(M28:M33)</f>
        <v>0</v>
      </c>
      <c r="N27" s="237"/>
      <c r="O27" s="237">
        <f>SUM(O28:O33)</f>
        <v>68.960000000000008</v>
      </c>
      <c r="P27" s="237"/>
      <c r="Q27" s="237">
        <f>SUM(Q28:Q33)</f>
        <v>0</v>
      </c>
      <c r="R27" s="238"/>
      <c r="S27" s="238"/>
      <c r="T27" s="238"/>
      <c r="U27" s="238"/>
      <c r="V27" s="238">
        <f>SUM(V28:V33)</f>
        <v>49.620000000000005</v>
      </c>
      <c r="W27" s="238"/>
      <c r="X27" s="238"/>
      <c r="Y27" s="238"/>
      <c r="AG27" t="s">
        <v>174</v>
      </c>
    </row>
    <row r="28" spans="1:60" outlineLevel="1" x14ac:dyDescent="0.25">
      <c r="A28" s="252">
        <v>18</v>
      </c>
      <c r="B28" s="253" t="s">
        <v>271</v>
      </c>
      <c r="C28" s="259" t="s">
        <v>335</v>
      </c>
      <c r="D28" s="254" t="s">
        <v>224</v>
      </c>
      <c r="E28" s="255">
        <v>92.4</v>
      </c>
      <c r="F28" s="256"/>
      <c r="G28" s="257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0.36834</v>
      </c>
      <c r="O28" s="234">
        <f>ROUND(E28*N28,2)</f>
        <v>34.03</v>
      </c>
      <c r="P28" s="234">
        <v>0</v>
      </c>
      <c r="Q28" s="234">
        <f>ROUND(E28*P28,2)</f>
        <v>0</v>
      </c>
      <c r="R28" s="235"/>
      <c r="S28" s="235" t="s">
        <v>178</v>
      </c>
      <c r="T28" s="235" t="s">
        <v>178</v>
      </c>
      <c r="U28" s="235">
        <v>3.3000000000000002E-2</v>
      </c>
      <c r="V28" s="235">
        <f>ROUND(E28*U28,2)</f>
        <v>3.05</v>
      </c>
      <c r="W28" s="235"/>
      <c r="X28" s="235" t="s">
        <v>225</v>
      </c>
      <c r="Y28" s="235" t="s">
        <v>181</v>
      </c>
      <c r="Z28" s="215"/>
      <c r="AA28" s="215"/>
      <c r="AB28" s="215"/>
      <c r="AC28" s="215"/>
      <c r="AD28" s="215"/>
      <c r="AE28" s="215"/>
      <c r="AF28" s="215"/>
      <c r="AG28" s="215" t="s">
        <v>263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0.399999999999999" outlineLevel="1" x14ac:dyDescent="0.25">
      <c r="A29" s="252">
        <v>19</v>
      </c>
      <c r="B29" s="253" t="s">
        <v>275</v>
      </c>
      <c r="C29" s="259" t="s">
        <v>336</v>
      </c>
      <c r="D29" s="254" t="s">
        <v>224</v>
      </c>
      <c r="E29" s="255">
        <v>92.4</v>
      </c>
      <c r="F29" s="256"/>
      <c r="G29" s="257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21</v>
      </c>
      <c r="M29" s="235">
        <f>G29*(1+L29/100)</f>
        <v>0</v>
      </c>
      <c r="N29" s="234">
        <v>0.378</v>
      </c>
      <c r="O29" s="234">
        <f>ROUND(E29*N29,2)</f>
        <v>34.93</v>
      </c>
      <c r="P29" s="234">
        <v>0</v>
      </c>
      <c r="Q29" s="234">
        <f>ROUND(E29*P29,2)</f>
        <v>0</v>
      </c>
      <c r="R29" s="235"/>
      <c r="S29" s="235" t="s">
        <v>178</v>
      </c>
      <c r="T29" s="235" t="s">
        <v>178</v>
      </c>
      <c r="U29" s="235">
        <v>2.5999999999999999E-2</v>
      </c>
      <c r="V29" s="235">
        <f>ROUND(E29*U29,2)</f>
        <v>2.4</v>
      </c>
      <c r="W29" s="235"/>
      <c r="X29" s="235" t="s">
        <v>225</v>
      </c>
      <c r="Y29" s="235" t="s">
        <v>181</v>
      </c>
      <c r="Z29" s="215"/>
      <c r="AA29" s="215"/>
      <c r="AB29" s="215"/>
      <c r="AC29" s="215"/>
      <c r="AD29" s="215"/>
      <c r="AE29" s="215"/>
      <c r="AF29" s="215"/>
      <c r="AG29" s="215" t="s">
        <v>263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46">
        <v>20</v>
      </c>
      <c r="B30" s="247" t="s">
        <v>582</v>
      </c>
      <c r="C30" s="260" t="s">
        <v>583</v>
      </c>
      <c r="D30" s="248" t="s">
        <v>224</v>
      </c>
      <c r="E30" s="249">
        <v>97.02</v>
      </c>
      <c r="F30" s="250"/>
      <c r="G30" s="251">
        <f>ROUND(E30*F30,2)</f>
        <v>0</v>
      </c>
      <c r="H30" s="236"/>
      <c r="I30" s="235">
        <f>ROUND(E30*H30,2)</f>
        <v>0</v>
      </c>
      <c r="J30" s="236"/>
      <c r="K30" s="235">
        <f>ROUND(E30*J30,2)</f>
        <v>0</v>
      </c>
      <c r="L30" s="235">
        <v>21</v>
      </c>
      <c r="M30" s="235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5" t="s">
        <v>285</v>
      </c>
      <c r="S30" s="235" t="s">
        <v>178</v>
      </c>
      <c r="T30" s="235" t="s">
        <v>178</v>
      </c>
      <c r="U30" s="235">
        <v>0</v>
      </c>
      <c r="V30" s="235">
        <f>ROUND(E30*U30,2)</f>
        <v>0</v>
      </c>
      <c r="W30" s="235"/>
      <c r="X30" s="235" t="s">
        <v>256</v>
      </c>
      <c r="Y30" s="235" t="s">
        <v>181</v>
      </c>
      <c r="Z30" s="215"/>
      <c r="AA30" s="215"/>
      <c r="AB30" s="215"/>
      <c r="AC30" s="215"/>
      <c r="AD30" s="215"/>
      <c r="AE30" s="215"/>
      <c r="AF30" s="215"/>
      <c r="AG30" s="215" t="s">
        <v>257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5">
      <c r="A31" s="232"/>
      <c r="B31" s="233"/>
      <c r="C31" s="270" t="s">
        <v>584</v>
      </c>
      <c r="D31" s="268"/>
      <c r="E31" s="269"/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5"/>
      <c r="AA31" s="215"/>
      <c r="AB31" s="215"/>
      <c r="AC31" s="215"/>
      <c r="AD31" s="215"/>
      <c r="AE31" s="215"/>
      <c r="AF31" s="215"/>
      <c r="AG31" s="215" t="s">
        <v>228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5">
      <c r="A32" s="232"/>
      <c r="B32" s="233"/>
      <c r="C32" s="270" t="s">
        <v>585</v>
      </c>
      <c r="D32" s="268"/>
      <c r="E32" s="269">
        <v>97.02</v>
      </c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5"/>
      <c r="AA32" s="215"/>
      <c r="AB32" s="215"/>
      <c r="AC32" s="215"/>
      <c r="AD32" s="215"/>
      <c r="AE32" s="215"/>
      <c r="AF32" s="215"/>
      <c r="AG32" s="215" t="s">
        <v>228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0.399999999999999" outlineLevel="1" x14ac:dyDescent="0.25">
      <c r="A33" s="252">
        <v>21</v>
      </c>
      <c r="B33" s="253" t="s">
        <v>312</v>
      </c>
      <c r="C33" s="259" t="s">
        <v>586</v>
      </c>
      <c r="D33" s="254" t="s">
        <v>224</v>
      </c>
      <c r="E33" s="255">
        <v>92.4</v>
      </c>
      <c r="F33" s="256"/>
      <c r="G33" s="257">
        <f>ROUND(E33*F33,2)</f>
        <v>0</v>
      </c>
      <c r="H33" s="236"/>
      <c r="I33" s="235">
        <f>ROUND(E33*H33,2)</f>
        <v>0</v>
      </c>
      <c r="J33" s="236"/>
      <c r="K33" s="235">
        <f>ROUND(E33*J33,2)</f>
        <v>0</v>
      </c>
      <c r="L33" s="235">
        <v>21</v>
      </c>
      <c r="M33" s="235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5"/>
      <c r="S33" s="235" t="s">
        <v>178</v>
      </c>
      <c r="T33" s="235" t="s">
        <v>178</v>
      </c>
      <c r="U33" s="235">
        <v>0.47799999999999998</v>
      </c>
      <c r="V33" s="235">
        <f>ROUND(E33*U33,2)</f>
        <v>44.17</v>
      </c>
      <c r="W33" s="235"/>
      <c r="X33" s="235" t="s">
        <v>225</v>
      </c>
      <c r="Y33" s="235" t="s">
        <v>181</v>
      </c>
      <c r="Z33" s="215"/>
      <c r="AA33" s="215"/>
      <c r="AB33" s="215"/>
      <c r="AC33" s="215"/>
      <c r="AD33" s="215"/>
      <c r="AE33" s="215"/>
      <c r="AF33" s="215"/>
      <c r="AG33" s="215" t="s">
        <v>226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5">
      <c r="A34" s="239" t="s">
        <v>173</v>
      </c>
      <c r="B34" s="240" t="s">
        <v>122</v>
      </c>
      <c r="C34" s="258" t="s">
        <v>123</v>
      </c>
      <c r="D34" s="241"/>
      <c r="E34" s="242"/>
      <c r="F34" s="243"/>
      <c r="G34" s="244">
        <f>SUMIF(AG35:AG39,"&lt;&gt;NOR",G35:G39)</f>
        <v>0</v>
      </c>
      <c r="H34" s="238"/>
      <c r="I34" s="238">
        <f>SUM(I35:I39)</f>
        <v>0</v>
      </c>
      <c r="J34" s="238"/>
      <c r="K34" s="238">
        <f>SUM(K35:K39)</f>
        <v>0</v>
      </c>
      <c r="L34" s="238"/>
      <c r="M34" s="238">
        <f>SUM(M35:M39)</f>
        <v>0</v>
      </c>
      <c r="N34" s="237"/>
      <c r="O34" s="237">
        <f>SUM(O35:O39)</f>
        <v>0</v>
      </c>
      <c r="P34" s="237"/>
      <c r="Q34" s="237">
        <f>SUM(Q35:Q39)</f>
        <v>0</v>
      </c>
      <c r="R34" s="238"/>
      <c r="S34" s="238"/>
      <c r="T34" s="238"/>
      <c r="U34" s="238"/>
      <c r="V34" s="238">
        <f>SUM(V35:V39)</f>
        <v>14.25</v>
      </c>
      <c r="W34" s="238"/>
      <c r="X34" s="238"/>
      <c r="Y34" s="238"/>
      <c r="AG34" t="s">
        <v>174</v>
      </c>
    </row>
    <row r="35" spans="1:60" outlineLevel="1" x14ac:dyDescent="0.25">
      <c r="A35" s="246">
        <v>22</v>
      </c>
      <c r="B35" s="247" t="s">
        <v>587</v>
      </c>
      <c r="C35" s="260" t="s">
        <v>588</v>
      </c>
      <c r="D35" s="248" t="s">
        <v>282</v>
      </c>
      <c r="E35" s="249">
        <v>55</v>
      </c>
      <c r="F35" s="250"/>
      <c r="G35" s="251">
        <f>ROUND(E35*F35,2)</f>
        <v>0</v>
      </c>
      <c r="H35" s="236"/>
      <c r="I35" s="235">
        <f>ROUND(E35*H35,2)</f>
        <v>0</v>
      </c>
      <c r="J35" s="236"/>
      <c r="K35" s="235">
        <f>ROUND(E35*J35,2)</f>
        <v>0</v>
      </c>
      <c r="L35" s="235">
        <v>21</v>
      </c>
      <c r="M35" s="235">
        <f>G35*(1+L35/100)</f>
        <v>0</v>
      </c>
      <c r="N35" s="234">
        <v>0</v>
      </c>
      <c r="O35" s="234">
        <f>ROUND(E35*N35,2)</f>
        <v>0</v>
      </c>
      <c r="P35" s="234">
        <v>0</v>
      </c>
      <c r="Q35" s="234">
        <f>ROUND(E35*P35,2)</f>
        <v>0</v>
      </c>
      <c r="R35" s="235" t="s">
        <v>285</v>
      </c>
      <c r="S35" s="235" t="s">
        <v>178</v>
      </c>
      <c r="T35" s="235" t="s">
        <v>178</v>
      </c>
      <c r="U35" s="235">
        <v>0</v>
      </c>
      <c r="V35" s="235">
        <f>ROUND(E35*U35,2)</f>
        <v>0</v>
      </c>
      <c r="W35" s="235"/>
      <c r="X35" s="235" t="s">
        <v>256</v>
      </c>
      <c r="Y35" s="235" t="s">
        <v>181</v>
      </c>
      <c r="Z35" s="215"/>
      <c r="AA35" s="215"/>
      <c r="AB35" s="215"/>
      <c r="AC35" s="215"/>
      <c r="AD35" s="215"/>
      <c r="AE35" s="215"/>
      <c r="AF35" s="215"/>
      <c r="AG35" s="215" t="s">
        <v>257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 x14ac:dyDescent="0.25">
      <c r="A36" s="232"/>
      <c r="B36" s="233"/>
      <c r="C36" s="270" t="s">
        <v>589</v>
      </c>
      <c r="D36" s="268"/>
      <c r="E36" s="269"/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5"/>
      <c r="AA36" s="215"/>
      <c r="AB36" s="215"/>
      <c r="AC36" s="215"/>
      <c r="AD36" s="215"/>
      <c r="AE36" s="215"/>
      <c r="AF36" s="215"/>
      <c r="AG36" s="215" t="s">
        <v>228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5">
      <c r="A37" s="232"/>
      <c r="B37" s="233"/>
      <c r="C37" s="270" t="s">
        <v>590</v>
      </c>
      <c r="D37" s="268"/>
      <c r="E37" s="269"/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5"/>
      <c r="AA37" s="215"/>
      <c r="AB37" s="215"/>
      <c r="AC37" s="215"/>
      <c r="AD37" s="215"/>
      <c r="AE37" s="215"/>
      <c r="AF37" s="215"/>
      <c r="AG37" s="215" t="s">
        <v>228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5">
      <c r="A38" s="232"/>
      <c r="B38" s="233"/>
      <c r="C38" s="270" t="s">
        <v>591</v>
      </c>
      <c r="D38" s="268"/>
      <c r="E38" s="269">
        <v>55</v>
      </c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5"/>
      <c r="AA38" s="215"/>
      <c r="AB38" s="215"/>
      <c r="AC38" s="215"/>
      <c r="AD38" s="215"/>
      <c r="AE38" s="215"/>
      <c r="AF38" s="215"/>
      <c r="AG38" s="215" t="s">
        <v>228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30.6" outlineLevel="1" x14ac:dyDescent="0.25">
      <c r="A39" s="252">
        <v>23</v>
      </c>
      <c r="B39" s="253" t="s">
        <v>286</v>
      </c>
      <c r="C39" s="259" t="s">
        <v>287</v>
      </c>
      <c r="D39" s="254" t="s">
        <v>235</v>
      </c>
      <c r="E39" s="255">
        <v>52.4</v>
      </c>
      <c r="F39" s="256"/>
      <c r="G39" s="257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21</v>
      </c>
      <c r="M39" s="235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5"/>
      <c r="S39" s="235" t="s">
        <v>178</v>
      </c>
      <c r="T39" s="235" t="s">
        <v>178</v>
      </c>
      <c r="U39" s="235">
        <v>0.27200000000000002</v>
      </c>
      <c r="V39" s="235">
        <f>ROUND(E39*U39,2)</f>
        <v>14.25</v>
      </c>
      <c r="W39" s="235"/>
      <c r="X39" s="235" t="s">
        <v>225</v>
      </c>
      <c r="Y39" s="235" t="s">
        <v>181</v>
      </c>
      <c r="Z39" s="215"/>
      <c r="AA39" s="215"/>
      <c r="AB39" s="215"/>
      <c r="AC39" s="215"/>
      <c r="AD39" s="215"/>
      <c r="AE39" s="215"/>
      <c r="AF39" s="215"/>
      <c r="AG39" s="215" t="s">
        <v>226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x14ac:dyDescent="0.25">
      <c r="A40" s="239" t="s">
        <v>173</v>
      </c>
      <c r="B40" s="240" t="s">
        <v>128</v>
      </c>
      <c r="C40" s="258" t="s">
        <v>129</v>
      </c>
      <c r="D40" s="241"/>
      <c r="E40" s="242"/>
      <c r="F40" s="243"/>
      <c r="G40" s="244">
        <f>SUMIF(AG41:AG54,"&lt;&gt;NOR",G41:G54)</f>
        <v>0</v>
      </c>
      <c r="H40" s="238"/>
      <c r="I40" s="238">
        <f>SUM(I41:I54)</f>
        <v>0</v>
      </c>
      <c r="J40" s="238"/>
      <c r="K40" s="238">
        <f>SUM(K41:K54)</f>
        <v>0</v>
      </c>
      <c r="L40" s="238"/>
      <c r="M40" s="238">
        <f>SUM(M41:M54)</f>
        <v>0</v>
      </c>
      <c r="N40" s="237"/>
      <c r="O40" s="237">
        <f>SUM(O41:O54)</f>
        <v>0</v>
      </c>
      <c r="P40" s="237"/>
      <c r="Q40" s="237">
        <f>SUM(Q41:Q54)</f>
        <v>0</v>
      </c>
      <c r="R40" s="238"/>
      <c r="S40" s="238"/>
      <c r="T40" s="238"/>
      <c r="U40" s="238"/>
      <c r="V40" s="238">
        <f>SUM(V41:V54)</f>
        <v>46.44</v>
      </c>
      <c r="W40" s="238"/>
      <c r="X40" s="238"/>
      <c r="Y40" s="238"/>
      <c r="AG40" t="s">
        <v>174</v>
      </c>
    </row>
    <row r="41" spans="1:60" ht="20.399999999999999" outlineLevel="1" x14ac:dyDescent="0.25">
      <c r="A41" s="246">
        <v>24</v>
      </c>
      <c r="B41" s="247" t="s">
        <v>288</v>
      </c>
      <c r="C41" s="260" t="s">
        <v>289</v>
      </c>
      <c r="D41" s="248" t="s">
        <v>290</v>
      </c>
      <c r="E41" s="249">
        <v>119.08251</v>
      </c>
      <c r="F41" s="250"/>
      <c r="G41" s="251">
        <f>ROUND(E41*F41,2)</f>
        <v>0</v>
      </c>
      <c r="H41" s="236"/>
      <c r="I41" s="235">
        <f>ROUND(E41*H41,2)</f>
        <v>0</v>
      </c>
      <c r="J41" s="236"/>
      <c r="K41" s="235">
        <f>ROUND(E41*J41,2)</f>
        <v>0</v>
      </c>
      <c r="L41" s="235">
        <v>21</v>
      </c>
      <c r="M41" s="235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5"/>
      <c r="S41" s="235" t="s">
        <v>178</v>
      </c>
      <c r="T41" s="235" t="s">
        <v>178</v>
      </c>
      <c r="U41" s="235">
        <v>0.39</v>
      </c>
      <c r="V41" s="235">
        <f>ROUND(E41*U41,2)</f>
        <v>46.44</v>
      </c>
      <c r="W41" s="235"/>
      <c r="X41" s="235" t="s">
        <v>225</v>
      </c>
      <c r="Y41" s="235" t="s">
        <v>181</v>
      </c>
      <c r="Z41" s="215"/>
      <c r="AA41" s="215"/>
      <c r="AB41" s="215"/>
      <c r="AC41" s="215"/>
      <c r="AD41" s="215"/>
      <c r="AE41" s="215"/>
      <c r="AF41" s="215"/>
      <c r="AG41" s="215" t="s">
        <v>226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5">
      <c r="A42" s="232"/>
      <c r="B42" s="233"/>
      <c r="C42" s="270" t="s">
        <v>592</v>
      </c>
      <c r="D42" s="268"/>
      <c r="E42" s="269"/>
      <c r="F42" s="235"/>
      <c r="G42" s="235"/>
      <c r="H42" s="235"/>
      <c r="I42" s="235"/>
      <c r="J42" s="235"/>
      <c r="K42" s="235"/>
      <c r="L42" s="235"/>
      <c r="M42" s="235"/>
      <c r="N42" s="234"/>
      <c r="O42" s="234"/>
      <c r="P42" s="234"/>
      <c r="Q42" s="234"/>
      <c r="R42" s="235"/>
      <c r="S42" s="235"/>
      <c r="T42" s="235"/>
      <c r="U42" s="235"/>
      <c r="V42" s="235"/>
      <c r="W42" s="235"/>
      <c r="X42" s="235"/>
      <c r="Y42" s="235"/>
      <c r="Z42" s="215"/>
      <c r="AA42" s="215"/>
      <c r="AB42" s="215"/>
      <c r="AC42" s="215"/>
      <c r="AD42" s="215"/>
      <c r="AE42" s="215"/>
      <c r="AF42" s="215"/>
      <c r="AG42" s="215" t="s">
        <v>228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3" x14ac:dyDescent="0.25">
      <c r="A43" s="232"/>
      <c r="B43" s="233"/>
      <c r="C43" s="270" t="s">
        <v>593</v>
      </c>
      <c r="D43" s="268"/>
      <c r="E43" s="269"/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5"/>
      <c r="AA43" s="215"/>
      <c r="AB43" s="215"/>
      <c r="AC43" s="215"/>
      <c r="AD43" s="215"/>
      <c r="AE43" s="215"/>
      <c r="AF43" s="215"/>
      <c r="AG43" s="215" t="s">
        <v>228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 x14ac:dyDescent="0.25">
      <c r="A44" s="232"/>
      <c r="B44" s="233"/>
      <c r="C44" s="270" t="s">
        <v>594</v>
      </c>
      <c r="D44" s="268"/>
      <c r="E44" s="269"/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35"/>
      <c r="Z44" s="215"/>
      <c r="AA44" s="215"/>
      <c r="AB44" s="215"/>
      <c r="AC44" s="215"/>
      <c r="AD44" s="215"/>
      <c r="AE44" s="215"/>
      <c r="AF44" s="215"/>
      <c r="AG44" s="215" t="s">
        <v>228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5">
      <c r="A45" s="232"/>
      <c r="B45" s="233"/>
      <c r="C45" s="270" t="s">
        <v>595</v>
      </c>
      <c r="D45" s="268"/>
      <c r="E45" s="269"/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35"/>
      <c r="Z45" s="215"/>
      <c r="AA45" s="215"/>
      <c r="AB45" s="215"/>
      <c r="AC45" s="215"/>
      <c r="AD45" s="215"/>
      <c r="AE45" s="215"/>
      <c r="AF45" s="215"/>
      <c r="AG45" s="215" t="s">
        <v>228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3" x14ac:dyDescent="0.25">
      <c r="A46" s="232"/>
      <c r="B46" s="233"/>
      <c r="C46" s="270" t="s">
        <v>596</v>
      </c>
      <c r="D46" s="268"/>
      <c r="E46" s="269"/>
      <c r="F46" s="235"/>
      <c r="G46" s="235"/>
      <c r="H46" s="235"/>
      <c r="I46" s="235"/>
      <c r="J46" s="235"/>
      <c r="K46" s="235"/>
      <c r="L46" s="235"/>
      <c r="M46" s="235"/>
      <c r="N46" s="234"/>
      <c r="O46" s="234"/>
      <c r="P46" s="234"/>
      <c r="Q46" s="234"/>
      <c r="R46" s="235"/>
      <c r="S46" s="235"/>
      <c r="T46" s="235"/>
      <c r="U46" s="235"/>
      <c r="V46" s="235"/>
      <c r="W46" s="235"/>
      <c r="X46" s="235"/>
      <c r="Y46" s="235"/>
      <c r="Z46" s="215"/>
      <c r="AA46" s="215"/>
      <c r="AB46" s="215"/>
      <c r="AC46" s="215"/>
      <c r="AD46" s="215"/>
      <c r="AE46" s="215"/>
      <c r="AF46" s="215"/>
      <c r="AG46" s="215" t="s">
        <v>228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 x14ac:dyDescent="0.25">
      <c r="A47" s="232"/>
      <c r="B47" s="233"/>
      <c r="C47" s="270" t="s">
        <v>597</v>
      </c>
      <c r="D47" s="268"/>
      <c r="E47" s="269"/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5"/>
      <c r="AA47" s="215"/>
      <c r="AB47" s="215"/>
      <c r="AC47" s="215"/>
      <c r="AD47" s="215"/>
      <c r="AE47" s="215"/>
      <c r="AF47" s="215"/>
      <c r="AG47" s="215" t="s">
        <v>228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5">
      <c r="A48" s="232"/>
      <c r="B48" s="233"/>
      <c r="C48" s="270" t="s">
        <v>598</v>
      </c>
      <c r="D48" s="268"/>
      <c r="E48" s="269"/>
      <c r="F48" s="235"/>
      <c r="G48" s="235"/>
      <c r="H48" s="235"/>
      <c r="I48" s="235"/>
      <c r="J48" s="235"/>
      <c r="K48" s="235"/>
      <c r="L48" s="235"/>
      <c r="M48" s="235"/>
      <c r="N48" s="234"/>
      <c r="O48" s="234"/>
      <c r="P48" s="234"/>
      <c r="Q48" s="234"/>
      <c r="R48" s="235"/>
      <c r="S48" s="235"/>
      <c r="T48" s="235"/>
      <c r="U48" s="235"/>
      <c r="V48" s="235"/>
      <c r="W48" s="235"/>
      <c r="X48" s="235"/>
      <c r="Y48" s="235"/>
      <c r="Z48" s="215"/>
      <c r="AA48" s="215"/>
      <c r="AB48" s="215"/>
      <c r="AC48" s="215"/>
      <c r="AD48" s="215"/>
      <c r="AE48" s="215"/>
      <c r="AF48" s="215"/>
      <c r="AG48" s="215" t="s">
        <v>228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 x14ac:dyDescent="0.25">
      <c r="A49" s="232"/>
      <c r="B49" s="233"/>
      <c r="C49" s="270" t="s">
        <v>599</v>
      </c>
      <c r="D49" s="268"/>
      <c r="E49" s="269"/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5"/>
      <c r="AA49" s="215"/>
      <c r="AB49" s="215"/>
      <c r="AC49" s="215"/>
      <c r="AD49" s="215"/>
      <c r="AE49" s="215"/>
      <c r="AF49" s="215"/>
      <c r="AG49" s="215" t="s">
        <v>228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3" x14ac:dyDescent="0.25">
      <c r="A50" s="232"/>
      <c r="B50" s="233"/>
      <c r="C50" s="270" t="s">
        <v>600</v>
      </c>
      <c r="D50" s="268"/>
      <c r="E50" s="269"/>
      <c r="F50" s="235"/>
      <c r="G50" s="235"/>
      <c r="H50" s="235"/>
      <c r="I50" s="235"/>
      <c r="J50" s="235"/>
      <c r="K50" s="235"/>
      <c r="L50" s="235"/>
      <c r="M50" s="235"/>
      <c r="N50" s="234"/>
      <c r="O50" s="234"/>
      <c r="P50" s="234"/>
      <c r="Q50" s="234"/>
      <c r="R50" s="235"/>
      <c r="S50" s="235"/>
      <c r="T50" s="235"/>
      <c r="U50" s="235"/>
      <c r="V50" s="235"/>
      <c r="W50" s="235"/>
      <c r="X50" s="235"/>
      <c r="Y50" s="235"/>
      <c r="Z50" s="215"/>
      <c r="AA50" s="215"/>
      <c r="AB50" s="215"/>
      <c r="AC50" s="215"/>
      <c r="AD50" s="215"/>
      <c r="AE50" s="215"/>
      <c r="AF50" s="215"/>
      <c r="AG50" s="215" t="s">
        <v>228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3" x14ac:dyDescent="0.25">
      <c r="A51" s="232"/>
      <c r="B51" s="233"/>
      <c r="C51" s="270" t="s">
        <v>601</v>
      </c>
      <c r="D51" s="268"/>
      <c r="E51" s="269"/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5"/>
      <c r="AA51" s="215"/>
      <c r="AB51" s="215"/>
      <c r="AC51" s="215"/>
      <c r="AD51" s="215"/>
      <c r="AE51" s="215"/>
      <c r="AF51" s="215"/>
      <c r="AG51" s="215" t="s">
        <v>228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3" x14ac:dyDescent="0.25">
      <c r="A52" s="232"/>
      <c r="B52" s="233"/>
      <c r="C52" s="270" t="s">
        <v>602</v>
      </c>
      <c r="D52" s="268"/>
      <c r="E52" s="269"/>
      <c r="F52" s="235"/>
      <c r="G52" s="235"/>
      <c r="H52" s="235"/>
      <c r="I52" s="235"/>
      <c r="J52" s="235"/>
      <c r="K52" s="235"/>
      <c r="L52" s="235"/>
      <c r="M52" s="235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35"/>
      <c r="Z52" s="215"/>
      <c r="AA52" s="215"/>
      <c r="AB52" s="215"/>
      <c r="AC52" s="215"/>
      <c r="AD52" s="215"/>
      <c r="AE52" s="215"/>
      <c r="AF52" s="215"/>
      <c r="AG52" s="215" t="s">
        <v>228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3" x14ac:dyDescent="0.25">
      <c r="A53" s="232"/>
      <c r="B53" s="233"/>
      <c r="C53" s="270" t="s">
        <v>603</v>
      </c>
      <c r="D53" s="268"/>
      <c r="E53" s="269"/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5"/>
      <c r="AA53" s="215"/>
      <c r="AB53" s="215"/>
      <c r="AC53" s="215"/>
      <c r="AD53" s="215"/>
      <c r="AE53" s="215"/>
      <c r="AF53" s="215"/>
      <c r="AG53" s="215" t="s">
        <v>228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3" x14ac:dyDescent="0.25">
      <c r="A54" s="232"/>
      <c r="B54" s="233"/>
      <c r="C54" s="270" t="s">
        <v>604</v>
      </c>
      <c r="D54" s="268"/>
      <c r="E54" s="269">
        <v>119.08</v>
      </c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35"/>
      <c r="Z54" s="215"/>
      <c r="AA54" s="215"/>
      <c r="AB54" s="215"/>
      <c r="AC54" s="215"/>
      <c r="AD54" s="215"/>
      <c r="AE54" s="215"/>
      <c r="AF54" s="215"/>
      <c r="AG54" s="215" t="s">
        <v>228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x14ac:dyDescent="0.25">
      <c r="A55" s="3"/>
      <c r="B55" s="4"/>
      <c r="C55" s="261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159</v>
      </c>
    </row>
    <row r="56" spans="1:60" x14ac:dyDescent="0.25">
      <c r="A56" s="218"/>
      <c r="B56" s="219" t="s">
        <v>31</v>
      </c>
      <c r="C56" s="262"/>
      <c r="D56" s="220"/>
      <c r="E56" s="221"/>
      <c r="F56" s="221"/>
      <c r="G56" s="245">
        <f>G8+G25+G27+G34+G40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218</v>
      </c>
    </row>
    <row r="57" spans="1:60" x14ac:dyDescent="0.25">
      <c r="A57" s="3"/>
      <c r="B57" s="4"/>
      <c r="C57" s="261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3"/>
      <c r="B58" s="4"/>
      <c r="C58" s="261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22" t="s">
        <v>219</v>
      </c>
      <c r="B59" s="222"/>
      <c r="C59" s="26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23"/>
      <c r="B60" s="224"/>
      <c r="C60" s="264"/>
      <c r="D60" s="224"/>
      <c r="E60" s="224"/>
      <c r="F60" s="224"/>
      <c r="G60" s="22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220</v>
      </c>
    </row>
    <row r="61" spans="1:60" x14ac:dyDescent="0.25">
      <c r="A61" s="226"/>
      <c r="B61" s="227"/>
      <c r="C61" s="265"/>
      <c r="D61" s="227"/>
      <c r="E61" s="227"/>
      <c r="F61" s="227"/>
      <c r="G61" s="22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26"/>
      <c r="B62" s="227"/>
      <c r="C62" s="265"/>
      <c r="D62" s="227"/>
      <c r="E62" s="227"/>
      <c r="F62" s="227"/>
      <c r="G62" s="22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26"/>
      <c r="B63" s="227"/>
      <c r="C63" s="265"/>
      <c r="D63" s="227"/>
      <c r="E63" s="227"/>
      <c r="F63" s="227"/>
      <c r="G63" s="22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29"/>
      <c r="B64" s="230"/>
      <c r="C64" s="266"/>
      <c r="D64" s="230"/>
      <c r="E64" s="230"/>
      <c r="F64" s="230"/>
      <c r="G64" s="2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3"/>
      <c r="B65" s="4"/>
      <c r="C65" s="261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C66" s="267"/>
      <c r="D66" s="10"/>
      <c r="AG66" t="s">
        <v>221</v>
      </c>
    </row>
    <row r="67" spans="1:33" x14ac:dyDescent="0.25">
      <c r="D67" s="10"/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fwRJEJnBWMVEbIHQAaa178yEv3dIVMhTGUBPFfqANDGfaI27RDPAiqt/tRy9QPmlOlXwD8FrYZszB4OvaL7IA==" saltValue="Ky68P/+iKQU5iI51ZvJWJA==" spinCount="100000" sheet="1" formatRows="0"/>
  <mergeCells count="6">
    <mergeCell ref="A1:G1"/>
    <mergeCell ref="C2:G2"/>
    <mergeCell ref="C3:G3"/>
    <mergeCell ref="C4:G4"/>
    <mergeCell ref="A59:C59"/>
    <mergeCell ref="A60:G6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B67E-BC7A-4465-9749-D28CE6BD20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75</v>
      </c>
      <c r="C4" s="207" t="s">
        <v>76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110</v>
      </c>
      <c r="C8" s="258" t="s">
        <v>111</v>
      </c>
      <c r="D8" s="241"/>
      <c r="E8" s="242"/>
      <c r="F8" s="243"/>
      <c r="G8" s="244">
        <f>SUMIF(AG9:AG37,"&lt;&gt;NOR",G9:G37)</f>
        <v>0</v>
      </c>
      <c r="H8" s="238"/>
      <c r="I8" s="238">
        <f>SUM(I9:I37)</f>
        <v>0</v>
      </c>
      <c r="J8" s="238"/>
      <c r="K8" s="238">
        <f>SUM(K9:K37)</f>
        <v>0</v>
      </c>
      <c r="L8" s="238"/>
      <c r="M8" s="238">
        <f>SUM(M9:M37)</f>
        <v>0</v>
      </c>
      <c r="N8" s="237"/>
      <c r="O8" s="237">
        <f>SUM(O9:O37)</f>
        <v>0</v>
      </c>
      <c r="P8" s="237"/>
      <c r="Q8" s="237">
        <f>SUM(Q9:Q37)</f>
        <v>0</v>
      </c>
      <c r="R8" s="238"/>
      <c r="S8" s="238"/>
      <c r="T8" s="238"/>
      <c r="U8" s="238"/>
      <c r="V8" s="238">
        <f>SUM(V9:V37)</f>
        <v>183.96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422</v>
      </c>
      <c r="C9" s="259" t="s">
        <v>423</v>
      </c>
      <c r="D9" s="254" t="s">
        <v>424</v>
      </c>
      <c r="E9" s="255">
        <v>0.9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 t="s">
        <v>285</v>
      </c>
      <c r="S9" s="235" t="s">
        <v>178</v>
      </c>
      <c r="T9" s="235" t="s">
        <v>178</v>
      </c>
      <c r="U9" s="235">
        <v>0</v>
      </c>
      <c r="V9" s="235">
        <f>ROUND(E9*U9,2)</f>
        <v>0</v>
      </c>
      <c r="W9" s="235"/>
      <c r="X9" s="235" t="s">
        <v>256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257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605</v>
      </c>
      <c r="C10" s="259" t="s">
        <v>606</v>
      </c>
      <c r="D10" s="254" t="s">
        <v>238</v>
      </c>
      <c r="E10" s="255">
        <v>20.97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0.36499999999999999</v>
      </c>
      <c r="V10" s="235">
        <f>ROUND(E10*U10,2)</f>
        <v>7.65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607</v>
      </c>
      <c r="C11" s="259" t="s">
        <v>608</v>
      </c>
      <c r="D11" s="254" t="s">
        <v>238</v>
      </c>
      <c r="E11" s="255">
        <v>20.97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8.4000000000000005E-2</v>
      </c>
      <c r="V11" s="235">
        <f>ROUND(E11*U11,2)</f>
        <v>1.76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2">
        <v>4</v>
      </c>
      <c r="B12" s="253" t="s">
        <v>298</v>
      </c>
      <c r="C12" s="259" t="s">
        <v>299</v>
      </c>
      <c r="D12" s="254" t="s">
        <v>238</v>
      </c>
      <c r="E12" s="255">
        <v>20.97</v>
      </c>
      <c r="F12" s="256"/>
      <c r="G12" s="257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5"/>
      <c r="S12" s="235" t="s">
        <v>178</v>
      </c>
      <c r="T12" s="235" t="s">
        <v>178</v>
      </c>
      <c r="U12" s="235">
        <v>7.3999999999999996E-2</v>
      </c>
      <c r="V12" s="235">
        <f>ROUND(E12*U12,2)</f>
        <v>1.55</v>
      </c>
      <c r="W12" s="235"/>
      <c r="X12" s="235" t="s">
        <v>225</v>
      </c>
      <c r="Y12" s="235" t="s">
        <v>181</v>
      </c>
      <c r="Z12" s="215"/>
      <c r="AA12" s="215"/>
      <c r="AB12" s="215"/>
      <c r="AC12" s="215"/>
      <c r="AD12" s="215"/>
      <c r="AE12" s="215"/>
      <c r="AF12" s="215"/>
      <c r="AG12" s="215" t="s">
        <v>226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52">
        <v>5</v>
      </c>
      <c r="B13" s="253" t="s">
        <v>242</v>
      </c>
      <c r="C13" s="259" t="s">
        <v>300</v>
      </c>
      <c r="D13" s="254" t="s">
        <v>238</v>
      </c>
      <c r="E13" s="255">
        <v>20.97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1.0999999999999999E-2</v>
      </c>
      <c r="V13" s="235">
        <f>ROUND(E13*U13,2)</f>
        <v>0.23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2">
        <v>6</v>
      </c>
      <c r="B14" s="253" t="s">
        <v>245</v>
      </c>
      <c r="C14" s="259" t="s">
        <v>301</v>
      </c>
      <c r="D14" s="254" t="s">
        <v>238</v>
      </c>
      <c r="E14" s="255">
        <v>419.4</v>
      </c>
      <c r="F14" s="256"/>
      <c r="G14" s="257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178</v>
      </c>
      <c r="T14" s="235" t="s">
        <v>178</v>
      </c>
      <c r="U14" s="235">
        <v>0</v>
      </c>
      <c r="V14" s="235">
        <f>ROUND(E14*U14,2)</f>
        <v>0</v>
      </c>
      <c r="W14" s="235"/>
      <c r="X14" s="235" t="s">
        <v>225</v>
      </c>
      <c r="Y14" s="235" t="s">
        <v>181</v>
      </c>
      <c r="Z14" s="215"/>
      <c r="AA14" s="215"/>
      <c r="AB14" s="215"/>
      <c r="AC14" s="215"/>
      <c r="AD14" s="215"/>
      <c r="AE14" s="215"/>
      <c r="AF14" s="215"/>
      <c r="AG14" s="215" t="s">
        <v>226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52">
        <v>7</v>
      </c>
      <c r="B15" s="253" t="s">
        <v>579</v>
      </c>
      <c r="C15" s="259" t="s">
        <v>580</v>
      </c>
      <c r="D15" s="254" t="s">
        <v>238</v>
      </c>
      <c r="E15" s="255">
        <v>34.96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2.1949999999999998</v>
      </c>
      <c r="V15" s="235">
        <f>ROUND(E15*U15,2)</f>
        <v>76.739999999999995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226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52">
        <v>8</v>
      </c>
      <c r="B16" s="253" t="s">
        <v>427</v>
      </c>
      <c r="C16" s="259" t="s">
        <v>428</v>
      </c>
      <c r="D16" s="254" t="s">
        <v>224</v>
      </c>
      <c r="E16" s="255">
        <v>35.284999999999997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/>
      <c r="S16" s="235" t="s">
        <v>178</v>
      </c>
      <c r="T16" s="235" t="s">
        <v>178</v>
      </c>
      <c r="U16" s="235">
        <v>0.06</v>
      </c>
      <c r="V16" s="235">
        <f>ROUND(E16*U16,2)</f>
        <v>2.12</v>
      </c>
      <c r="W16" s="235"/>
      <c r="X16" s="235" t="s">
        <v>225</v>
      </c>
      <c r="Y16" s="235" t="s">
        <v>181</v>
      </c>
      <c r="Z16" s="215"/>
      <c r="AA16" s="215"/>
      <c r="AB16" s="215"/>
      <c r="AC16" s="215"/>
      <c r="AD16" s="215"/>
      <c r="AE16" s="215"/>
      <c r="AF16" s="215"/>
      <c r="AG16" s="215" t="s">
        <v>226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52">
        <v>9</v>
      </c>
      <c r="B17" s="253" t="s">
        <v>429</v>
      </c>
      <c r="C17" s="259" t="s">
        <v>430</v>
      </c>
      <c r="D17" s="254" t="s">
        <v>224</v>
      </c>
      <c r="E17" s="255">
        <v>35.284999999999997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0.13</v>
      </c>
      <c r="V17" s="235">
        <f>ROUND(E17*U17,2)</f>
        <v>4.59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226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2">
        <v>10</v>
      </c>
      <c r="B18" s="253" t="s">
        <v>431</v>
      </c>
      <c r="C18" s="259" t="s">
        <v>432</v>
      </c>
      <c r="D18" s="254" t="s">
        <v>224</v>
      </c>
      <c r="E18" s="255">
        <v>35.284999999999997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178</v>
      </c>
      <c r="T18" s="235" t="s">
        <v>178</v>
      </c>
      <c r="U18" s="235">
        <v>3.5000000000000001E-3</v>
      </c>
      <c r="V18" s="235">
        <f>ROUND(E18*U18,2)</f>
        <v>0.12</v>
      </c>
      <c r="W18" s="235"/>
      <c r="X18" s="235" t="s">
        <v>225</v>
      </c>
      <c r="Y18" s="235" t="s">
        <v>181</v>
      </c>
      <c r="Z18" s="215"/>
      <c r="AA18" s="215"/>
      <c r="AB18" s="215"/>
      <c r="AC18" s="215"/>
      <c r="AD18" s="215"/>
      <c r="AE18" s="215"/>
      <c r="AF18" s="215"/>
      <c r="AG18" s="215" t="s">
        <v>226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52">
        <v>11</v>
      </c>
      <c r="B19" s="253" t="s">
        <v>433</v>
      </c>
      <c r="C19" s="259" t="s">
        <v>434</v>
      </c>
      <c r="D19" s="254" t="s">
        <v>290</v>
      </c>
      <c r="E19" s="255">
        <v>8.0000000000000002E-3</v>
      </c>
      <c r="F19" s="256"/>
      <c r="G19" s="257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178</v>
      </c>
      <c r="T19" s="235" t="s">
        <v>178</v>
      </c>
      <c r="U19" s="235">
        <v>21.428999999999998</v>
      </c>
      <c r="V19" s="235">
        <f>ROUND(E19*U19,2)</f>
        <v>0.17</v>
      </c>
      <c r="W19" s="235"/>
      <c r="X19" s="235" t="s">
        <v>225</v>
      </c>
      <c r="Y19" s="235" t="s">
        <v>181</v>
      </c>
      <c r="Z19" s="215"/>
      <c r="AA19" s="215"/>
      <c r="AB19" s="215"/>
      <c r="AC19" s="215"/>
      <c r="AD19" s="215"/>
      <c r="AE19" s="215"/>
      <c r="AF19" s="215"/>
      <c r="AG19" s="215" t="s">
        <v>226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52">
        <v>12</v>
      </c>
      <c r="B20" s="253" t="s">
        <v>435</v>
      </c>
      <c r="C20" s="259" t="s">
        <v>436</v>
      </c>
      <c r="D20" s="254" t="s">
        <v>224</v>
      </c>
      <c r="E20" s="255">
        <v>35.284999999999997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1.0999999999999999E-2</v>
      </c>
      <c r="V20" s="235">
        <f>ROUND(E20*U20,2)</f>
        <v>0.39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226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0.399999999999999" outlineLevel="1" x14ac:dyDescent="0.25">
      <c r="A21" s="252">
        <v>13</v>
      </c>
      <c r="B21" s="253" t="s">
        <v>248</v>
      </c>
      <c r="C21" s="259" t="s">
        <v>249</v>
      </c>
      <c r="D21" s="254" t="s">
        <v>238</v>
      </c>
      <c r="E21" s="255">
        <v>20.97</v>
      </c>
      <c r="F21" s="256"/>
      <c r="G21" s="257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178</v>
      </c>
      <c r="T21" s="235" t="s">
        <v>178</v>
      </c>
      <c r="U21" s="235">
        <v>0</v>
      </c>
      <c r="V21" s="235">
        <f>ROUND(E21*U21,2)</f>
        <v>0</v>
      </c>
      <c r="W21" s="235"/>
      <c r="X21" s="235" t="s">
        <v>225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226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52">
        <v>14</v>
      </c>
      <c r="B22" s="253" t="s">
        <v>251</v>
      </c>
      <c r="C22" s="259" t="s">
        <v>306</v>
      </c>
      <c r="D22" s="254" t="s">
        <v>224</v>
      </c>
      <c r="E22" s="255">
        <v>16.25</v>
      </c>
      <c r="F22" s="256"/>
      <c r="G22" s="257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5"/>
      <c r="S22" s="235" t="s">
        <v>178</v>
      </c>
      <c r="T22" s="235" t="s">
        <v>178</v>
      </c>
      <c r="U22" s="235">
        <v>5.0000000000000001E-3</v>
      </c>
      <c r="V22" s="235">
        <f>ROUND(E22*U22,2)</f>
        <v>0.08</v>
      </c>
      <c r="W22" s="235"/>
      <c r="X22" s="235" t="s">
        <v>225</v>
      </c>
      <c r="Y22" s="235" t="s">
        <v>181</v>
      </c>
      <c r="Z22" s="215"/>
      <c r="AA22" s="215"/>
      <c r="AB22" s="215"/>
      <c r="AC22" s="215"/>
      <c r="AD22" s="215"/>
      <c r="AE22" s="215"/>
      <c r="AF22" s="215"/>
      <c r="AG22" s="215" t="s">
        <v>226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52">
        <v>15</v>
      </c>
      <c r="B23" s="253" t="s">
        <v>437</v>
      </c>
      <c r="C23" s="259" t="s">
        <v>470</v>
      </c>
      <c r="D23" s="254" t="s">
        <v>439</v>
      </c>
      <c r="E23" s="255">
        <v>0.9</v>
      </c>
      <c r="F23" s="256"/>
      <c r="G23" s="257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 t="s">
        <v>285</v>
      </c>
      <c r="S23" s="235" t="s">
        <v>178</v>
      </c>
      <c r="T23" s="235" t="s">
        <v>178</v>
      </c>
      <c r="U23" s="235">
        <v>0</v>
      </c>
      <c r="V23" s="235">
        <f>ROUND(E23*U23,2)</f>
        <v>0</v>
      </c>
      <c r="W23" s="235"/>
      <c r="X23" s="235" t="s">
        <v>256</v>
      </c>
      <c r="Y23" s="235" t="s">
        <v>181</v>
      </c>
      <c r="Z23" s="215"/>
      <c r="AA23" s="215"/>
      <c r="AB23" s="215"/>
      <c r="AC23" s="215"/>
      <c r="AD23" s="215"/>
      <c r="AE23" s="215"/>
      <c r="AF23" s="215"/>
      <c r="AG23" s="215" t="s">
        <v>257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52">
        <v>16</v>
      </c>
      <c r="B24" s="253" t="s">
        <v>440</v>
      </c>
      <c r="C24" s="259" t="s">
        <v>441</v>
      </c>
      <c r="D24" s="254" t="s">
        <v>442</v>
      </c>
      <c r="E24" s="255">
        <v>0.7</v>
      </c>
      <c r="F24" s="256"/>
      <c r="G24" s="257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5" t="s">
        <v>285</v>
      </c>
      <c r="S24" s="235" t="s">
        <v>178</v>
      </c>
      <c r="T24" s="235" t="s">
        <v>178</v>
      </c>
      <c r="U24" s="235">
        <v>0</v>
      </c>
      <c r="V24" s="235">
        <f>ROUND(E24*U24,2)</f>
        <v>0</v>
      </c>
      <c r="W24" s="235"/>
      <c r="X24" s="235" t="s">
        <v>256</v>
      </c>
      <c r="Y24" s="235" t="s">
        <v>181</v>
      </c>
      <c r="Z24" s="215"/>
      <c r="AA24" s="215"/>
      <c r="AB24" s="215"/>
      <c r="AC24" s="215"/>
      <c r="AD24" s="215"/>
      <c r="AE24" s="215"/>
      <c r="AF24" s="215"/>
      <c r="AG24" s="215" t="s">
        <v>257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0.399999999999999" outlineLevel="1" x14ac:dyDescent="0.25">
      <c r="A25" s="252">
        <v>17</v>
      </c>
      <c r="B25" s="253" t="s">
        <v>302</v>
      </c>
      <c r="C25" s="259" t="s">
        <v>303</v>
      </c>
      <c r="D25" s="254" t="s">
        <v>238</v>
      </c>
      <c r="E25" s="255">
        <v>5.3</v>
      </c>
      <c r="F25" s="256"/>
      <c r="G25" s="257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21</v>
      </c>
      <c r="M25" s="235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5"/>
      <c r="S25" s="235" t="s">
        <v>178</v>
      </c>
      <c r="T25" s="235" t="s">
        <v>178</v>
      </c>
      <c r="U25" s="235">
        <v>1.32</v>
      </c>
      <c r="V25" s="235">
        <f>ROUND(E25*U25,2)</f>
        <v>7</v>
      </c>
      <c r="W25" s="235"/>
      <c r="X25" s="235" t="s">
        <v>225</v>
      </c>
      <c r="Y25" s="235" t="s">
        <v>181</v>
      </c>
      <c r="Z25" s="215"/>
      <c r="AA25" s="215"/>
      <c r="AB25" s="215"/>
      <c r="AC25" s="215"/>
      <c r="AD25" s="215"/>
      <c r="AE25" s="215"/>
      <c r="AF25" s="215"/>
      <c r="AG25" s="215" t="s">
        <v>226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52">
        <v>18</v>
      </c>
      <c r="B26" s="253" t="s">
        <v>304</v>
      </c>
      <c r="C26" s="259" t="s">
        <v>305</v>
      </c>
      <c r="D26" s="254" t="s">
        <v>224</v>
      </c>
      <c r="E26" s="255">
        <v>5.3</v>
      </c>
      <c r="F26" s="256"/>
      <c r="G26" s="257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178</v>
      </c>
      <c r="T26" s="235" t="s">
        <v>178</v>
      </c>
      <c r="U26" s="235">
        <v>0.14199999999999999</v>
      </c>
      <c r="V26" s="235">
        <f>ROUND(E26*U26,2)</f>
        <v>0.75</v>
      </c>
      <c r="W26" s="235"/>
      <c r="X26" s="235" t="s">
        <v>225</v>
      </c>
      <c r="Y26" s="235" t="s">
        <v>181</v>
      </c>
      <c r="Z26" s="215"/>
      <c r="AA26" s="215"/>
      <c r="AB26" s="215"/>
      <c r="AC26" s="215"/>
      <c r="AD26" s="215"/>
      <c r="AE26" s="215"/>
      <c r="AF26" s="215"/>
      <c r="AG26" s="215" t="s">
        <v>226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52">
        <v>19</v>
      </c>
      <c r="B27" s="253" t="s">
        <v>443</v>
      </c>
      <c r="C27" s="259" t="s">
        <v>444</v>
      </c>
      <c r="D27" s="254" t="s">
        <v>224</v>
      </c>
      <c r="E27" s="255">
        <v>35.284999999999997</v>
      </c>
      <c r="F27" s="256"/>
      <c r="G27" s="257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5"/>
      <c r="S27" s="235" t="s">
        <v>178</v>
      </c>
      <c r="T27" s="235" t="s">
        <v>178</v>
      </c>
      <c r="U27" s="235">
        <v>0.05</v>
      </c>
      <c r="V27" s="235">
        <f>ROUND(E27*U27,2)</f>
        <v>1.76</v>
      </c>
      <c r="W27" s="235"/>
      <c r="X27" s="235" t="s">
        <v>225</v>
      </c>
      <c r="Y27" s="235" t="s">
        <v>181</v>
      </c>
      <c r="Z27" s="215"/>
      <c r="AA27" s="215"/>
      <c r="AB27" s="215"/>
      <c r="AC27" s="215"/>
      <c r="AD27" s="215"/>
      <c r="AE27" s="215"/>
      <c r="AF27" s="215"/>
      <c r="AG27" s="215" t="s">
        <v>226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46">
        <v>20</v>
      </c>
      <c r="B28" s="247" t="s">
        <v>445</v>
      </c>
      <c r="C28" s="260" t="s">
        <v>446</v>
      </c>
      <c r="D28" s="248" t="s">
        <v>290</v>
      </c>
      <c r="E28" s="249">
        <v>41.063229999999997</v>
      </c>
      <c r="F28" s="250"/>
      <c r="G28" s="251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5"/>
      <c r="S28" s="235" t="s">
        <v>178</v>
      </c>
      <c r="T28" s="235" t="s">
        <v>178</v>
      </c>
      <c r="U28" s="235">
        <v>1.925</v>
      </c>
      <c r="V28" s="235">
        <f>ROUND(E28*U28,2)</f>
        <v>79.05</v>
      </c>
      <c r="W28" s="235"/>
      <c r="X28" s="235" t="s">
        <v>225</v>
      </c>
      <c r="Y28" s="235" t="s">
        <v>181</v>
      </c>
      <c r="Z28" s="215"/>
      <c r="AA28" s="215"/>
      <c r="AB28" s="215"/>
      <c r="AC28" s="215"/>
      <c r="AD28" s="215"/>
      <c r="AE28" s="215"/>
      <c r="AF28" s="215"/>
      <c r="AG28" s="215" t="s">
        <v>226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5">
      <c r="A29" s="232"/>
      <c r="B29" s="233"/>
      <c r="C29" s="270" t="s">
        <v>609</v>
      </c>
      <c r="D29" s="268"/>
      <c r="E29" s="269"/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5"/>
      <c r="AA29" s="215"/>
      <c r="AB29" s="215"/>
      <c r="AC29" s="215"/>
      <c r="AD29" s="215"/>
      <c r="AE29" s="215"/>
      <c r="AF29" s="215"/>
      <c r="AG29" s="215" t="s">
        <v>228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5">
      <c r="A30" s="232"/>
      <c r="B30" s="233"/>
      <c r="C30" s="270" t="s">
        <v>610</v>
      </c>
      <c r="D30" s="268"/>
      <c r="E30" s="269"/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5"/>
      <c r="AA30" s="215"/>
      <c r="AB30" s="215"/>
      <c r="AC30" s="215"/>
      <c r="AD30" s="215"/>
      <c r="AE30" s="215"/>
      <c r="AF30" s="215"/>
      <c r="AG30" s="215" t="s">
        <v>228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5">
      <c r="A31" s="232"/>
      <c r="B31" s="233"/>
      <c r="C31" s="270" t="s">
        <v>611</v>
      </c>
      <c r="D31" s="268"/>
      <c r="E31" s="269"/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5"/>
      <c r="AA31" s="215"/>
      <c r="AB31" s="215"/>
      <c r="AC31" s="215"/>
      <c r="AD31" s="215"/>
      <c r="AE31" s="215"/>
      <c r="AF31" s="215"/>
      <c r="AG31" s="215" t="s">
        <v>228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5">
      <c r="A32" s="232"/>
      <c r="B32" s="233"/>
      <c r="C32" s="270" t="s">
        <v>612</v>
      </c>
      <c r="D32" s="268"/>
      <c r="E32" s="269"/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5"/>
      <c r="AA32" s="215"/>
      <c r="AB32" s="215"/>
      <c r="AC32" s="215"/>
      <c r="AD32" s="215"/>
      <c r="AE32" s="215"/>
      <c r="AF32" s="215"/>
      <c r="AG32" s="215" t="s">
        <v>228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5">
      <c r="A33" s="232"/>
      <c r="B33" s="233"/>
      <c r="C33" s="270" t="s">
        <v>613</v>
      </c>
      <c r="D33" s="268"/>
      <c r="E33" s="269"/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5"/>
      <c r="AA33" s="215"/>
      <c r="AB33" s="215"/>
      <c r="AC33" s="215"/>
      <c r="AD33" s="215"/>
      <c r="AE33" s="215"/>
      <c r="AF33" s="215"/>
      <c r="AG33" s="215" t="s">
        <v>228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3" x14ac:dyDescent="0.25">
      <c r="A34" s="232"/>
      <c r="B34" s="233"/>
      <c r="C34" s="270" t="s">
        <v>614</v>
      </c>
      <c r="D34" s="268"/>
      <c r="E34" s="269"/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5"/>
      <c r="AA34" s="215"/>
      <c r="AB34" s="215"/>
      <c r="AC34" s="215"/>
      <c r="AD34" s="215"/>
      <c r="AE34" s="215"/>
      <c r="AF34" s="215"/>
      <c r="AG34" s="215" t="s">
        <v>228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5">
      <c r="A35" s="232"/>
      <c r="B35" s="233"/>
      <c r="C35" s="270" t="s">
        <v>615</v>
      </c>
      <c r="D35" s="268"/>
      <c r="E35" s="269"/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5"/>
      <c r="AA35" s="215"/>
      <c r="AB35" s="215"/>
      <c r="AC35" s="215"/>
      <c r="AD35" s="215"/>
      <c r="AE35" s="215"/>
      <c r="AF35" s="215"/>
      <c r="AG35" s="215" t="s">
        <v>228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5">
      <c r="A36" s="232"/>
      <c r="B36" s="233"/>
      <c r="C36" s="270" t="s">
        <v>616</v>
      </c>
      <c r="D36" s="268"/>
      <c r="E36" s="269"/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5"/>
      <c r="AA36" s="215"/>
      <c r="AB36" s="215"/>
      <c r="AC36" s="215"/>
      <c r="AD36" s="215"/>
      <c r="AE36" s="215"/>
      <c r="AF36" s="215"/>
      <c r="AG36" s="215" t="s">
        <v>228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5">
      <c r="A37" s="232"/>
      <c r="B37" s="233"/>
      <c r="C37" s="270" t="s">
        <v>617</v>
      </c>
      <c r="D37" s="268"/>
      <c r="E37" s="269">
        <v>41.06</v>
      </c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5"/>
      <c r="AA37" s="215"/>
      <c r="AB37" s="215"/>
      <c r="AC37" s="215"/>
      <c r="AD37" s="215"/>
      <c r="AE37" s="215"/>
      <c r="AF37" s="215"/>
      <c r="AG37" s="215" t="s">
        <v>228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5">
      <c r="A38" s="239" t="s">
        <v>173</v>
      </c>
      <c r="B38" s="240" t="s">
        <v>112</v>
      </c>
      <c r="C38" s="258" t="s">
        <v>113</v>
      </c>
      <c r="D38" s="241"/>
      <c r="E38" s="242"/>
      <c r="F38" s="243"/>
      <c r="G38" s="244">
        <f>SUMIF(AG39:AG53,"&lt;&gt;NOR",G39:G53)</f>
        <v>0</v>
      </c>
      <c r="H38" s="238"/>
      <c r="I38" s="238">
        <f>SUM(I39:I53)</f>
        <v>0</v>
      </c>
      <c r="J38" s="238"/>
      <c r="K38" s="238">
        <f>SUM(K39:K53)</f>
        <v>0</v>
      </c>
      <c r="L38" s="238"/>
      <c r="M38" s="238">
        <f>SUM(M39:M53)</f>
        <v>0</v>
      </c>
      <c r="N38" s="237"/>
      <c r="O38" s="237">
        <f>SUM(O39:O53)</f>
        <v>0</v>
      </c>
      <c r="P38" s="237"/>
      <c r="Q38" s="237">
        <f>SUM(Q39:Q53)</f>
        <v>0</v>
      </c>
      <c r="R38" s="238"/>
      <c r="S38" s="238"/>
      <c r="T38" s="238"/>
      <c r="U38" s="238"/>
      <c r="V38" s="238">
        <f>SUM(V39:V53)</f>
        <v>89.43</v>
      </c>
      <c r="W38" s="238"/>
      <c r="X38" s="238"/>
      <c r="Y38" s="238"/>
      <c r="AG38" t="s">
        <v>174</v>
      </c>
    </row>
    <row r="39" spans="1:60" outlineLevel="1" x14ac:dyDescent="0.25">
      <c r="A39" s="252">
        <v>21</v>
      </c>
      <c r="B39" s="253" t="s">
        <v>618</v>
      </c>
      <c r="C39" s="259" t="s">
        <v>619</v>
      </c>
      <c r="D39" s="254" t="s">
        <v>238</v>
      </c>
      <c r="E39" s="255">
        <v>11.4</v>
      </c>
      <c r="F39" s="256"/>
      <c r="G39" s="257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21</v>
      </c>
      <c r="M39" s="235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5"/>
      <c r="S39" s="235" t="s">
        <v>178</v>
      </c>
      <c r="T39" s="235" t="s">
        <v>178</v>
      </c>
      <c r="U39" s="235">
        <v>0.47699999999999998</v>
      </c>
      <c r="V39" s="235">
        <f>ROUND(E39*U39,2)</f>
        <v>5.44</v>
      </c>
      <c r="W39" s="235"/>
      <c r="X39" s="235" t="s">
        <v>225</v>
      </c>
      <c r="Y39" s="235" t="s">
        <v>181</v>
      </c>
      <c r="Z39" s="215"/>
      <c r="AA39" s="215"/>
      <c r="AB39" s="215"/>
      <c r="AC39" s="215"/>
      <c r="AD39" s="215"/>
      <c r="AE39" s="215"/>
      <c r="AF39" s="215"/>
      <c r="AG39" s="215" t="s">
        <v>226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52">
        <v>22</v>
      </c>
      <c r="B40" s="253" t="s">
        <v>620</v>
      </c>
      <c r="C40" s="259" t="s">
        <v>621</v>
      </c>
      <c r="D40" s="254" t="s">
        <v>224</v>
      </c>
      <c r="E40" s="255">
        <v>57</v>
      </c>
      <c r="F40" s="256"/>
      <c r="G40" s="257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21</v>
      </c>
      <c r="M40" s="235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5"/>
      <c r="S40" s="235" t="s">
        <v>178</v>
      </c>
      <c r="T40" s="235" t="s">
        <v>178</v>
      </c>
      <c r="U40" s="235">
        <v>1.05</v>
      </c>
      <c r="V40" s="235">
        <f>ROUND(E40*U40,2)</f>
        <v>59.85</v>
      </c>
      <c r="W40" s="235"/>
      <c r="X40" s="235" t="s">
        <v>225</v>
      </c>
      <c r="Y40" s="235" t="s">
        <v>181</v>
      </c>
      <c r="Z40" s="215"/>
      <c r="AA40" s="215"/>
      <c r="AB40" s="215"/>
      <c r="AC40" s="215"/>
      <c r="AD40" s="215"/>
      <c r="AE40" s="215"/>
      <c r="AF40" s="215"/>
      <c r="AG40" s="215" t="s">
        <v>226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52">
        <v>23</v>
      </c>
      <c r="B41" s="253" t="s">
        <v>622</v>
      </c>
      <c r="C41" s="259" t="s">
        <v>623</v>
      </c>
      <c r="D41" s="254" t="s">
        <v>224</v>
      </c>
      <c r="E41" s="255">
        <v>57</v>
      </c>
      <c r="F41" s="256"/>
      <c r="G41" s="257">
        <f>ROUND(E41*F41,2)</f>
        <v>0</v>
      </c>
      <c r="H41" s="236"/>
      <c r="I41" s="235">
        <f>ROUND(E41*H41,2)</f>
        <v>0</v>
      </c>
      <c r="J41" s="236"/>
      <c r="K41" s="235">
        <f>ROUND(E41*J41,2)</f>
        <v>0</v>
      </c>
      <c r="L41" s="235">
        <v>21</v>
      </c>
      <c r="M41" s="235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5"/>
      <c r="S41" s="235" t="s">
        <v>178</v>
      </c>
      <c r="T41" s="235" t="s">
        <v>178</v>
      </c>
      <c r="U41" s="235">
        <v>0.32</v>
      </c>
      <c r="V41" s="235">
        <f>ROUND(E41*U41,2)</f>
        <v>18.239999999999998</v>
      </c>
      <c r="W41" s="235"/>
      <c r="X41" s="235" t="s">
        <v>225</v>
      </c>
      <c r="Y41" s="235" t="s">
        <v>181</v>
      </c>
      <c r="Z41" s="215"/>
      <c r="AA41" s="215"/>
      <c r="AB41" s="215"/>
      <c r="AC41" s="215"/>
      <c r="AD41" s="215"/>
      <c r="AE41" s="215"/>
      <c r="AF41" s="215"/>
      <c r="AG41" s="215" t="s">
        <v>226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5">
      <c r="A42" s="246">
        <v>24</v>
      </c>
      <c r="B42" s="247" t="s">
        <v>624</v>
      </c>
      <c r="C42" s="260" t="s">
        <v>625</v>
      </c>
      <c r="D42" s="248" t="s">
        <v>238</v>
      </c>
      <c r="E42" s="249">
        <v>0.6</v>
      </c>
      <c r="F42" s="250"/>
      <c r="G42" s="251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5"/>
      <c r="S42" s="235" t="s">
        <v>178</v>
      </c>
      <c r="T42" s="235" t="s">
        <v>178</v>
      </c>
      <c r="U42" s="235">
        <v>0.47699999999999998</v>
      </c>
      <c r="V42" s="235">
        <f>ROUND(E42*U42,2)</f>
        <v>0.28999999999999998</v>
      </c>
      <c r="W42" s="235"/>
      <c r="X42" s="235" t="s">
        <v>225</v>
      </c>
      <c r="Y42" s="235" t="s">
        <v>181</v>
      </c>
      <c r="Z42" s="215"/>
      <c r="AA42" s="215"/>
      <c r="AB42" s="215"/>
      <c r="AC42" s="215"/>
      <c r="AD42" s="215"/>
      <c r="AE42" s="215"/>
      <c r="AF42" s="215"/>
      <c r="AG42" s="215" t="s">
        <v>226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5">
      <c r="A43" s="232"/>
      <c r="B43" s="233"/>
      <c r="C43" s="270" t="s">
        <v>626</v>
      </c>
      <c r="D43" s="268"/>
      <c r="E43" s="269"/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5"/>
      <c r="AA43" s="215"/>
      <c r="AB43" s="215"/>
      <c r="AC43" s="215"/>
      <c r="AD43" s="215"/>
      <c r="AE43" s="215"/>
      <c r="AF43" s="215"/>
      <c r="AG43" s="215" t="s">
        <v>228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 x14ac:dyDescent="0.25">
      <c r="A44" s="232"/>
      <c r="B44" s="233"/>
      <c r="C44" s="270" t="s">
        <v>627</v>
      </c>
      <c r="D44" s="268"/>
      <c r="E44" s="269">
        <v>0.6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35"/>
      <c r="Z44" s="215"/>
      <c r="AA44" s="215"/>
      <c r="AB44" s="215"/>
      <c r="AC44" s="215"/>
      <c r="AD44" s="215"/>
      <c r="AE44" s="215"/>
      <c r="AF44" s="215"/>
      <c r="AG44" s="215" t="s">
        <v>228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5">
      <c r="A45" s="246">
        <v>25</v>
      </c>
      <c r="B45" s="247" t="s">
        <v>628</v>
      </c>
      <c r="C45" s="260" t="s">
        <v>629</v>
      </c>
      <c r="D45" s="248" t="s">
        <v>224</v>
      </c>
      <c r="E45" s="249">
        <v>3.9</v>
      </c>
      <c r="F45" s="250"/>
      <c r="G45" s="251">
        <f>ROUND(E45*F45,2)</f>
        <v>0</v>
      </c>
      <c r="H45" s="236"/>
      <c r="I45" s="235">
        <f>ROUND(E45*H45,2)</f>
        <v>0</v>
      </c>
      <c r="J45" s="236"/>
      <c r="K45" s="235">
        <f>ROUND(E45*J45,2)</f>
        <v>0</v>
      </c>
      <c r="L45" s="235">
        <v>21</v>
      </c>
      <c r="M45" s="235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5"/>
      <c r="S45" s="235" t="s">
        <v>178</v>
      </c>
      <c r="T45" s="235" t="s">
        <v>178</v>
      </c>
      <c r="U45" s="235">
        <v>1.05</v>
      </c>
      <c r="V45" s="235">
        <f>ROUND(E45*U45,2)</f>
        <v>4.0999999999999996</v>
      </c>
      <c r="W45" s="235"/>
      <c r="X45" s="235" t="s">
        <v>225</v>
      </c>
      <c r="Y45" s="235" t="s">
        <v>181</v>
      </c>
      <c r="Z45" s="215"/>
      <c r="AA45" s="215"/>
      <c r="AB45" s="215"/>
      <c r="AC45" s="215"/>
      <c r="AD45" s="215"/>
      <c r="AE45" s="215"/>
      <c r="AF45" s="215"/>
      <c r="AG45" s="215" t="s">
        <v>226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 x14ac:dyDescent="0.25">
      <c r="A46" s="232"/>
      <c r="B46" s="233"/>
      <c r="C46" s="270" t="s">
        <v>630</v>
      </c>
      <c r="D46" s="268"/>
      <c r="E46" s="269"/>
      <c r="F46" s="235"/>
      <c r="G46" s="235"/>
      <c r="H46" s="235"/>
      <c r="I46" s="235"/>
      <c r="J46" s="235"/>
      <c r="K46" s="235"/>
      <c r="L46" s="235"/>
      <c r="M46" s="235"/>
      <c r="N46" s="234"/>
      <c r="O46" s="234"/>
      <c r="P46" s="234"/>
      <c r="Q46" s="234"/>
      <c r="R46" s="235"/>
      <c r="S46" s="235"/>
      <c r="T46" s="235"/>
      <c r="U46" s="235"/>
      <c r="V46" s="235"/>
      <c r="W46" s="235"/>
      <c r="X46" s="235"/>
      <c r="Y46" s="235"/>
      <c r="Z46" s="215"/>
      <c r="AA46" s="215"/>
      <c r="AB46" s="215"/>
      <c r="AC46" s="215"/>
      <c r="AD46" s="215"/>
      <c r="AE46" s="215"/>
      <c r="AF46" s="215"/>
      <c r="AG46" s="215" t="s">
        <v>228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 x14ac:dyDescent="0.25">
      <c r="A47" s="232"/>
      <c r="B47" s="233"/>
      <c r="C47" s="270" t="s">
        <v>631</v>
      </c>
      <c r="D47" s="268"/>
      <c r="E47" s="269">
        <v>3.9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5"/>
      <c r="AA47" s="215"/>
      <c r="AB47" s="215"/>
      <c r="AC47" s="215"/>
      <c r="AD47" s="215"/>
      <c r="AE47" s="215"/>
      <c r="AF47" s="215"/>
      <c r="AG47" s="215" t="s">
        <v>228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46">
        <v>26</v>
      </c>
      <c r="B48" s="247" t="s">
        <v>632</v>
      </c>
      <c r="C48" s="260" t="s">
        <v>633</v>
      </c>
      <c r="D48" s="248" t="s">
        <v>224</v>
      </c>
      <c r="E48" s="249">
        <v>3.9</v>
      </c>
      <c r="F48" s="250"/>
      <c r="G48" s="251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5"/>
      <c r="S48" s="235" t="s">
        <v>178</v>
      </c>
      <c r="T48" s="235" t="s">
        <v>178</v>
      </c>
      <c r="U48" s="235">
        <v>0.32</v>
      </c>
      <c r="V48" s="235">
        <f>ROUND(E48*U48,2)</f>
        <v>1.25</v>
      </c>
      <c r="W48" s="235"/>
      <c r="X48" s="235" t="s">
        <v>225</v>
      </c>
      <c r="Y48" s="235" t="s">
        <v>181</v>
      </c>
      <c r="Z48" s="215"/>
      <c r="AA48" s="215"/>
      <c r="AB48" s="215"/>
      <c r="AC48" s="215"/>
      <c r="AD48" s="215"/>
      <c r="AE48" s="215"/>
      <c r="AF48" s="215"/>
      <c r="AG48" s="215" t="s">
        <v>226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2" x14ac:dyDescent="0.25">
      <c r="A49" s="232"/>
      <c r="B49" s="233"/>
      <c r="C49" s="270" t="s">
        <v>634</v>
      </c>
      <c r="D49" s="268"/>
      <c r="E49" s="269"/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5"/>
      <c r="AA49" s="215"/>
      <c r="AB49" s="215"/>
      <c r="AC49" s="215"/>
      <c r="AD49" s="215"/>
      <c r="AE49" s="215"/>
      <c r="AF49" s="215"/>
      <c r="AG49" s="215" t="s">
        <v>228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3" x14ac:dyDescent="0.25">
      <c r="A50" s="232"/>
      <c r="B50" s="233"/>
      <c r="C50" s="270" t="s">
        <v>631</v>
      </c>
      <c r="D50" s="268"/>
      <c r="E50" s="269">
        <v>3.9</v>
      </c>
      <c r="F50" s="235"/>
      <c r="G50" s="235"/>
      <c r="H50" s="235"/>
      <c r="I50" s="235"/>
      <c r="J50" s="235"/>
      <c r="K50" s="235"/>
      <c r="L50" s="235"/>
      <c r="M50" s="235"/>
      <c r="N50" s="234"/>
      <c r="O50" s="234"/>
      <c r="P50" s="234"/>
      <c r="Q50" s="234"/>
      <c r="R50" s="235"/>
      <c r="S50" s="235"/>
      <c r="T50" s="235"/>
      <c r="U50" s="235"/>
      <c r="V50" s="235"/>
      <c r="W50" s="235"/>
      <c r="X50" s="235"/>
      <c r="Y50" s="235"/>
      <c r="Z50" s="215"/>
      <c r="AA50" s="215"/>
      <c r="AB50" s="215"/>
      <c r="AC50" s="215"/>
      <c r="AD50" s="215"/>
      <c r="AE50" s="215"/>
      <c r="AF50" s="215"/>
      <c r="AG50" s="215" t="s">
        <v>228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46">
        <v>27</v>
      </c>
      <c r="B51" s="247" t="s">
        <v>348</v>
      </c>
      <c r="C51" s="260" t="s">
        <v>349</v>
      </c>
      <c r="D51" s="248" t="s">
        <v>224</v>
      </c>
      <c r="E51" s="249">
        <v>16.25</v>
      </c>
      <c r="F51" s="250"/>
      <c r="G51" s="251">
        <f>ROUND(E51*F51,2)</f>
        <v>0</v>
      </c>
      <c r="H51" s="236"/>
      <c r="I51" s="235">
        <f>ROUND(E51*H51,2)</f>
        <v>0</v>
      </c>
      <c r="J51" s="236"/>
      <c r="K51" s="235">
        <f>ROUND(E51*J51,2)</f>
        <v>0</v>
      </c>
      <c r="L51" s="235">
        <v>21</v>
      </c>
      <c r="M51" s="235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5"/>
      <c r="S51" s="235" t="s">
        <v>178</v>
      </c>
      <c r="T51" s="235" t="s">
        <v>178</v>
      </c>
      <c r="U51" s="235">
        <v>1.6E-2</v>
      </c>
      <c r="V51" s="235">
        <f>ROUND(E51*U51,2)</f>
        <v>0.26</v>
      </c>
      <c r="W51" s="235"/>
      <c r="X51" s="235" t="s">
        <v>225</v>
      </c>
      <c r="Y51" s="235" t="s">
        <v>181</v>
      </c>
      <c r="Z51" s="215"/>
      <c r="AA51" s="215"/>
      <c r="AB51" s="215"/>
      <c r="AC51" s="215"/>
      <c r="AD51" s="215"/>
      <c r="AE51" s="215"/>
      <c r="AF51" s="215"/>
      <c r="AG51" s="215" t="s">
        <v>226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5">
      <c r="A52" s="232"/>
      <c r="B52" s="233"/>
      <c r="C52" s="270" t="s">
        <v>635</v>
      </c>
      <c r="D52" s="268"/>
      <c r="E52" s="269"/>
      <c r="F52" s="235"/>
      <c r="G52" s="235"/>
      <c r="H52" s="235"/>
      <c r="I52" s="235"/>
      <c r="J52" s="235"/>
      <c r="K52" s="235"/>
      <c r="L52" s="235"/>
      <c r="M52" s="235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35"/>
      <c r="Z52" s="215"/>
      <c r="AA52" s="215"/>
      <c r="AB52" s="215"/>
      <c r="AC52" s="215"/>
      <c r="AD52" s="215"/>
      <c r="AE52" s="215"/>
      <c r="AF52" s="215"/>
      <c r="AG52" s="215" t="s">
        <v>228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3" x14ac:dyDescent="0.25">
      <c r="A53" s="232"/>
      <c r="B53" s="233"/>
      <c r="C53" s="270" t="s">
        <v>636</v>
      </c>
      <c r="D53" s="268"/>
      <c r="E53" s="269">
        <v>16.25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5"/>
      <c r="AA53" s="215"/>
      <c r="AB53" s="215"/>
      <c r="AC53" s="215"/>
      <c r="AD53" s="215"/>
      <c r="AE53" s="215"/>
      <c r="AF53" s="215"/>
      <c r="AG53" s="215" t="s">
        <v>228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x14ac:dyDescent="0.25">
      <c r="A54" s="239" t="s">
        <v>173</v>
      </c>
      <c r="B54" s="240" t="s">
        <v>130</v>
      </c>
      <c r="C54" s="258" t="s">
        <v>131</v>
      </c>
      <c r="D54" s="241"/>
      <c r="E54" s="242"/>
      <c r="F54" s="243"/>
      <c r="G54" s="244">
        <f>SUMIF(AG55:AG61,"&lt;&gt;NOR",G55:G61)</f>
        <v>0</v>
      </c>
      <c r="H54" s="238"/>
      <c r="I54" s="238">
        <f>SUM(I55:I61)</f>
        <v>0</v>
      </c>
      <c r="J54" s="238"/>
      <c r="K54" s="238">
        <f>SUM(K55:K61)</f>
        <v>0</v>
      </c>
      <c r="L54" s="238"/>
      <c r="M54" s="238">
        <f>SUM(M55:M61)</f>
        <v>0</v>
      </c>
      <c r="N54" s="237"/>
      <c r="O54" s="237">
        <f>SUM(O55:O61)</f>
        <v>0</v>
      </c>
      <c r="P54" s="237"/>
      <c r="Q54" s="237">
        <f>SUM(Q55:Q61)</f>
        <v>0</v>
      </c>
      <c r="R54" s="238"/>
      <c r="S54" s="238"/>
      <c r="T54" s="238"/>
      <c r="U54" s="238"/>
      <c r="V54" s="238">
        <f>SUM(V55:V61)</f>
        <v>5.52</v>
      </c>
      <c r="W54" s="238"/>
      <c r="X54" s="238"/>
      <c r="Y54" s="238"/>
      <c r="AG54" t="s">
        <v>174</v>
      </c>
    </row>
    <row r="55" spans="1:60" ht="30.6" outlineLevel="1" x14ac:dyDescent="0.25">
      <c r="A55" s="252">
        <v>28</v>
      </c>
      <c r="B55" s="253" t="s">
        <v>637</v>
      </c>
      <c r="C55" s="259" t="s">
        <v>638</v>
      </c>
      <c r="D55" s="254" t="s">
        <v>282</v>
      </c>
      <c r="E55" s="255">
        <v>1</v>
      </c>
      <c r="F55" s="256"/>
      <c r="G55" s="257">
        <f>ROUND(E55*F55,2)</f>
        <v>0</v>
      </c>
      <c r="H55" s="236"/>
      <c r="I55" s="235">
        <f>ROUND(E55*H55,2)</f>
        <v>0</v>
      </c>
      <c r="J55" s="236"/>
      <c r="K55" s="235">
        <f>ROUND(E55*J55,2)</f>
        <v>0</v>
      </c>
      <c r="L55" s="235">
        <v>21</v>
      </c>
      <c r="M55" s="235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5"/>
      <c r="S55" s="235" t="s">
        <v>178</v>
      </c>
      <c r="T55" s="235" t="s">
        <v>178</v>
      </c>
      <c r="U55" s="235">
        <v>5.52</v>
      </c>
      <c r="V55" s="235">
        <f>ROUND(E55*U55,2)</f>
        <v>5.52</v>
      </c>
      <c r="W55" s="235"/>
      <c r="X55" s="235" t="s">
        <v>225</v>
      </c>
      <c r="Y55" s="235" t="s">
        <v>181</v>
      </c>
      <c r="Z55" s="215"/>
      <c r="AA55" s="215"/>
      <c r="AB55" s="215"/>
      <c r="AC55" s="215"/>
      <c r="AD55" s="215"/>
      <c r="AE55" s="215"/>
      <c r="AF55" s="215"/>
      <c r="AG55" s="215" t="s">
        <v>353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30.6" outlineLevel="1" x14ac:dyDescent="0.25">
      <c r="A56" s="246">
        <v>29</v>
      </c>
      <c r="B56" s="247" t="s">
        <v>639</v>
      </c>
      <c r="C56" s="260" t="s">
        <v>640</v>
      </c>
      <c r="D56" s="248" t="s">
        <v>235</v>
      </c>
      <c r="E56" s="249">
        <v>28.5</v>
      </c>
      <c r="F56" s="250"/>
      <c r="G56" s="251">
        <f>ROUND(E56*F56,2)</f>
        <v>0</v>
      </c>
      <c r="H56" s="236"/>
      <c r="I56" s="235">
        <f>ROUND(E56*H56,2)</f>
        <v>0</v>
      </c>
      <c r="J56" s="236"/>
      <c r="K56" s="235">
        <f>ROUND(E56*J56,2)</f>
        <v>0</v>
      </c>
      <c r="L56" s="235">
        <v>21</v>
      </c>
      <c r="M56" s="235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5"/>
      <c r="S56" s="235" t="s">
        <v>255</v>
      </c>
      <c r="T56" s="235" t="s">
        <v>179</v>
      </c>
      <c r="U56" s="235">
        <v>0</v>
      </c>
      <c r="V56" s="235">
        <f>ROUND(E56*U56,2)</f>
        <v>0</v>
      </c>
      <c r="W56" s="235"/>
      <c r="X56" s="235" t="s">
        <v>225</v>
      </c>
      <c r="Y56" s="235" t="s">
        <v>181</v>
      </c>
      <c r="Z56" s="215"/>
      <c r="AA56" s="215"/>
      <c r="AB56" s="215"/>
      <c r="AC56" s="215"/>
      <c r="AD56" s="215"/>
      <c r="AE56" s="215"/>
      <c r="AF56" s="215"/>
      <c r="AG56" s="215" t="s">
        <v>353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5">
      <c r="A57" s="232"/>
      <c r="B57" s="233"/>
      <c r="C57" s="270" t="s">
        <v>641</v>
      </c>
      <c r="D57" s="268"/>
      <c r="E57" s="269"/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5"/>
      <c r="AA57" s="215"/>
      <c r="AB57" s="215"/>
      <c r="AC57" s="215"/>
      <c r="AD57" s="215"/>
      <c r="AE57" s="215"/>
      <c r="AF57" s="215"/>
      <c r="AG57" s="215" t="s">
        <v>228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3" x14ac:dyDescent="0.25">
      <c r="A58" s="232"/>
      <c r="B58" s="233"/>
      <c r="C58" s="270" t="s">
        <v>642</v>
      </c>
      <c r="D58" s="268"/>
      <c r="E58" s="269">
        <v>28.5</v>
      </c>
      <c r="F58" s="235"/>
      <c r="G58" s="235"/>
      <c r="H58" s="235"/>
      <c r="I58" s="235"/>
      <c r="J58" s="235"/>
      <c r="K58" s="235"/>
      <c r="L58" s="235"/>
      <c r="M58" s="235"/>
      <c r="N58" s="234"/>
      <c r="O58" s="234"/>
      <c r="P58" s="234"/>
      <c r="Q58" s="234"/>
      <c r="R58" s="235"/>
      <c r="S58" s="235"/>
      <c r="T58" s="235"/>
      <c r="U58" s="235"/>
      <c r="V58" s="235"/>
      <c r="W58" s="235"/>
      <c r="X58" s="235"/>
      <c r="Y58" s="235"/>
      <c r="Z58" s="215"/>
      <c r="AA58" s="215"/>
      <c r="AB58" s="215"/>
      <c r="AC58" s="215"/>
      <c r="AD58" s="215"/>
      <c r="AE58" s="215"/>
      <c r="AF58" s="215"/>
      <c r="AG58" s="215" t="s">
        <v>228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0.399999999999999" outlineLevel="1" x14ac:dyDescent="0.25">
      <c r="A59" s="252">
        <v>30</v>
      </c>
      <c r="B59" s="253" t="s">
        <v>643</v>
      </c>
      <c r="C59" s="259" t="s">
        <v>644</v>
      </c>
      <c r="D59" s="254" t="s">
        <v>352</v>
      </c>
      <c r="E59" s="255">
        <v>3</v>
      </c>
      <c r="F59" s="256"/>
      <c r="G59" s="257">
        <f>ROUND(E59*F59,2)</f>
        <v>0</v>
      </c>
      <c r="H59" s="236"/>
      <c r="I59" s="235">
        <f>ROUND(E59*H59,2)</f>
        <v>0</v>
      </c>
      <c r="J59" s="236"/>
      <c r="K59" s="235">
        <f>ROUND(E59*J59,2)</f>
        <v>0</v>
      </c>
      <c r="L59" s="235">
        <v>21</v>
      </c>
      <c r="M59" s="235">
        <f>G59*(1+L59/100)</f>
        <v>0</v>
      </c>
      <c r="N59" s="234">
        <v>0</v>
      </c>
      <c r="O59" s="234">
        <f>ROUND(E59*N59,2)</f>
        <v>0</v>
      </c>
      <c r="P59" s="234">
        <v>0</v>
      </c>
      <c r="Q59" s="234">
        <f>ROUND(E59*P59,2)</f>
        <v>0</v>
      </c>
      <c r="R59" s="235"/>
      <c r="S59" s="235" t="s">
        <v>255</v>
      </c>
      <c r="T59" s="235" t="s">
        <v>179</v>
      </c>
      <c r="U59" s="235">
        <v>0</v>
      </c>
      <c r="V59" s="235">
        <f>ROUND(E59*U59,2)</f>
        <v>0</v>
      </c>
      <c r="W59" s="235"/>
      <c r="X59" s="235" t="s">
        <v>225</v>
      </c>
      <c r="Y59" s="235" t="s">
        <v>181</v>
      </c>
      <c r="Z59" s="215"/>
      <c r="AA59" s="215"/>
      <c r="AB59" s="215"/>
      <c r="AC59" s="215"/>
      <c r="AD59" s="215"/>
      <c r="AE59" s="215"/>
      <c r="AF59" s="215"/>
      <c r="AG59" s="215" t="s">
        <v>353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20.399999999999999" outlineLevel="1" x14ac:dyDescent="0.25">
      <c r="A60" s="252">
        <v>31</v>
      </c>
      <c r="B60" s="253" t="s">
        <v>645</v>
      </c>
      <c r="C60" s="259" t="s">
        <v>646</v>
      </c>
      <c r="D60" s="254" t="s">
        <v>352</v>
      </c>
      <c r="E60" s="255">
        <v>2</v>
      </c>
      <c r="F60" s="256"/>
      <c r="G60" s="257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21</v>
      </c>
      <c r="M60" s="235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5"/>
      <c r="S60" s="235" t="s">
        <v>255</v>
      </c>
      <c r="T60" s="235" t="s">
        <v>179</v>
      </c>
      <c r="U60" s="235">
        <v>0</v>
      </c>
      <c r="V60" s="235">
        <f>ROUND(E60*U60,2)</f>
        <v>0</v>
      </c>
      <c r="W60" s="235"/>
      <c r="X60" s="235" t="s">
        <v>225</v>
      </c>
      <c r="Y60" s="235" t="s">
        <v>181</v>
      </c>
      <c r="Z60" s="215"/>
      <c r="AA60" s="215"/>
      <c r="AB60" s="215"/>
      <c r="AC60" s="215"/>
      <c r="AD60" s="215"/>
      <c r="AE60" s="215"/>
      <c r="AF60" s="215"/>
      <c r="AG60" s="215" t="s">
        <v>353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52">
        <v>32</v>
      </c>
      <c r="B61" s="253" t="s">
        <v>647</v>
      </c>
      <c r="C61" s="259" t="s">
        <v>355</v>
      </c>
      <c r="D61" s="254" t="s">
        <v>0</v>
      </c>
      <c r="E61" s="255">
        <v>2557.7249999999999</v>
      </c>
      <c r="F61" s="256"/>
      <c r="G61" s="257">
        <f>ROUND(E61*F61,2)</f>
        <v>0</v>
      </c>
      <c r="H61" s="236"/>
      <c r="I61" s="235">
        <f>ROUND(E61*H61,2)</f>
        <v>0</v>
      </c>
      <c r="J61" s="236"/>
      <c r="K61" s="235">
        <f>ROUND(E61*J61,2)</f>
        <v>0</v>
      </c>
      <c r="L61" s="235">
        <v>21</v>
      </c>
      <c r="M61" s="235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5"/>
      <c r="S61" s="235" t="s">
        <v>178</v>
      </c>
      <c r="T61" s="235" t="s">
        <v>178</v>
      </c>
      <c r="U61" s="235">
        <v>0</v>
      </c>
      <c r="V61" s="235">
        <f>ROUND(E61*U61,2)</f>
        <v>0</v>
      </c>
      <c r="W61" s="235"/>
      <c r="X61" s="235" t="s">
        <v>225</v>
      </c>
      <c r="Y61" s="235" t="s">
        <v>181</v>
      </c>
      <c r="Z61" s="215"/>
      <c r="AA61" s="215"/>
      <c r="AB61" s="215"/>
      <c r="AC61" s="215"/>
      <c r="AD61" s="215"/>
      <c r="AE61" s="215"/>
      <c r="AF61" s="215"/>
      <c r="AG61" s="215" t="s">
        <v>353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5">
      <c r="A62" s="239" t="s">
        <v>173</v>
      </c>
      <c r="B62" s="240" t="s">
        <v>136</v>
      </c>
      <c r="C62" s="258" t="s">
        <v>137</v>
      </c>
      <c r="D62" s="241"/>
      <c r="E62" s="242"/>
      <c r="F62" s="243"/>
      <c r="G62" s="244">
        <f>SUMIF(AG63:AG63,"&lt;&gt;NOR",G63:G63)</f>
        <v>0</v>
      </c>
      <c r="H62" s="238"/>
      <c r="I62" s="238">
        <f>SUM(I63:I63)</f>
        <v>0</v>
      </c>
      <c r="J62" s="238"/>
      <c r="K62" s="238">
        <f>SUM(K63:K63)</f>
        <v>0</v>
      </c>
      <c r="L62" s="238"/>
      <c r="M62" s="238">
        <f>SUM(M63:M63)</f>
        <v>0</v>
      </c>
      <c r="N62" s="237"/>
      <c r="O62" s="237">
        <f>SUM(O63:O63)</f>
        <v>0</v>
      </c>
      <c r="P62" s="237"/>
      <c r="Q62" s="237">
        <f>SUM(Q63:Q63)</f>
        <v>0</v>
      </c>
      <c r="R62" s="238"/>
      <c r="S62" s="238"/>
      <c r="T62" s="238"/>
      <c r="U62" s="238"/>
      <c r="V62" s="238">
        <f>SUM(V63:V63)</f>
        <v>0</v>
      </c>
      <c r="W62" s="238"/>
      <c r="X62" s="238"/>
      <c r="Y62" s="238"/>
      <c r="AG62" t="s">
        <v>174</v>
      </c>
    </row>
    <row r="63" spans="1:60" ht="20.399999999999999" outlineLevel="1" x14ac:dyDescent="0.25">
      <c r="A63" s="252">
        <v>33</v>
      </c>
      <c r="B63" s="253" t="s">
        <v>648</v>
      </c>
      <c r="C63" s="259" t="s">
        <v>649</v>
      </c>
      <c r="D63" s="254" t="s">
        <v>235</v>
      </c>
      <c r="E63" s="255">
        <v>36.5</v>
      </c>
      <c r="F63" s="256"/>
      <c r="G63" s="257">
        <f>ROUND(E63*F63,2)</f>
        <v>0</v>
      </c>
      <c r="H63" s="236"/>
      <c r="I63" s="235">
        <f>ROUND(E63*H63,2)</f>
        <v>0</v>
      </c>
      <c r="J63" s="236"/>
      <c r="K63" s="235">
        <f>ROUND(E63*J63,2)</f>
        <v>0</v>
      </c>
      <c r="L63" s="235">
        <v>21</v>
      </c>
      <c r="M63" s="235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5"/>
      <c r="S63" s="235" t="s">
        <v>255</v>
      </c>
      <c r="T63" s="235" t="s">
        <v>179</v>
      </c>
      <c r="U63" s="235">
        <v>0</v>
      </c>
      <c r="V63" s="235">
        <f>ROUND(E63*U63,2)</f>
        <v>0</v>
      </c>
      <c r="W63" s="235"/>
      <c r="X63" s="235" t="s">
        <v>256</v>
      </c>
      <c r="Y63" s="235" t="s">
        <v>181</v>
      </c>
      <c r="Z63" s="215"/>
      <c r="AA63" s="215"/>
      <c r="AB63" s="215"/>
      <c r="AC63" s="215"/>
      <c r="AD63" s="215"/>
      <c r="AE63" s="215"/>
      <c r="AF63" s="215"/>
      <c r="AG63" s="215" t="s">
        <v>269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x14ac:dyDescent="0.25">
      <c r="A64" s="239" t="s">
        <v>173</v>
      </c>
      <c r="B64" s="240" t="s">
        <v>132</v>
      </c>
      <c r="C64" s="258" t="s">
        <v>133</v>
      </c>
      <c r="D64" s="241"/>
      <c r="E64" s="242"/>
      <c r="F64" s="243"/>
      <c r="G64" s="244">
        <f>SUMIF(AG65:AG67,"&lt;&gt;NOR",G65:G67)</f>
        <v>0</v>
      </c>
      <c r="H64" s="238"/>
      <c r="I64" s="238">
        <f>SUM(I65:I67)</f>
        <v>0</v>
      </c>
      <c r="J64" s="238"/>
      <c r="K64" s="238">
        <f>SUM(K65:K67)</f>
        <v>0</v>
      </c>
      <c r="L64" s="238"/>
      <c r="M64" s="238">
        <f>SUM(M65:M67)</f>
        <v>0</v>
      </c>
      <c r="N64" s="237"/>
      <c r="O64" s="237">
        <f>SUM(O65:O67)</f>
        <v>0</v>
      </c>
      <c r="P64" s="237"/>
      <c r="Q64" s="237">
        <f>SUM(Q65:Q67)</f>
        <v>0</v>
      </c>
      <c r="R64" s="238"/>
      <c r="S64" s="238"/>
      <c r="T64" s="238"/>
      <c r="U64" s="238"/>
      <c r="V64" s="238">
        <f>SUM(V65:V67)</f>
        <v>0</v>
      </c>
      <c r="W64" s="238"/>
      <c r="X64" s="238"/>
      <c r="Y64" s="238"/>
      <c r="AG64" t="s">
        <v>174</v>
      </c>
    </row>
    <row r="65" spans="1:60" outlineLevel="1" x14ac:dyDescent="0.25">
      <c r="A65" s="252">
        <v>34</v>
      </c>
      <c r="B65" s="253" t="s">
        <v>650</v>
      </c>
      <c r="C65" s="259" t="s">
        <v>651</v>
      </c>
      <c r="D65" s="254" t="s">
        <v>652</v>
      </c>
      <c r="E65" s="255">
        <v>1</v>
      </c>
      <c r="F65" s="256"/>
      <c r="G65" s="257">
        <f>ROUND(E65*F65,2)</f>
        <v>0</v>
      </c>
      <c r="H65" s="236"/>
      <c r="I65" s="235">
        <f>ROUND(E65*H65,2)</f>
        <v>0</v>
      </c>
      <c r="J65" s="236"/>
      <c r="K65" s="235">
        <f>ROUND(E65*J65,2)</f>
        <v>0</v>
      </c>
      <c r="L65" s="235">
        <v>21</v>
      </c>
      <c r="M65" s="235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5"/>
      <c r="S65" s="235" t="s">
        <v>255</v>
      </c>
      <c r="T65" s="235" t="s">
        <v>179</v>
      </c>
      <c r="U65" s="235">
        <v>0</v>
      </c>
      <c r="V65" s="235">
        <f>ROUND(E65*U65,2)</f>
        <v>0</v>
      </c>
      <c r="W65" s="235"/>
      <c r="X65" s="235" t="s">
        <v>256</v>
      </c>
      <c r="Y65" s="235" t="s">
        <v>181</v>
      </c>
      <c r="Z65" s="215"/>
      <c r="AA65" s="215"/>
      <c r="AB65" s="215"/>
      <c r="AC65" s="215"/>
      <c r="AD65" s="215"/>
      <c r="AE65" s="215"/>
      <c r="AF65" s="215"/>
      <c r="AG65" s="215" t="s">
        <v>269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52">
        <v>35</v>
      </c>
      <c r="B66" s="253" t="s">
        <v>653</v>
      </c>
      <c r="C66" s="259" t="s">
        <v>654</v>
      </c>
      <c r="D66" s="254" t="s">
        <v>655</v>
      </c>
      <c r="E66" s="255">
        <v>5</v>
      </c>
      <c r="F66" s="256"/>
      <c r="G66" s="257">
        <f>ROUND(E66*F66,2)</f>
        <v>0</v>
      </c>
      <c r="H66" s="236"/>
      <c r="I66" s="235">
        <f>ROUND(E66*H66,2)</f>
        <v>0</v>
      </c>
      <c r="J66" s="236"/>
      <c r="K66" s="235">
        <f>ROUND(E66*J66,2)</f>
        <v>0</v>
      </c>
      <c r="L66" s="235">
        <v>21</v>
      </c>
      <c r="M66" s="235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5"/>
      <c r="S66" s="235" t="s">
        <v>255</v>
      </c>
      <c r="T66" s="235" t="s">
        <v>179</v>
      </c>
      <c r="U66" s="235">
        <v>0</v>
      </c>
      <c r="V66" s="235">
        <f>ROUND(E66*U66,2)</f>
        <v>0</v>
      </c>
      <c r="W66" s="235"/>
      <c r="X66" s="235" t="s">
        <v>256</v>
      </c>
      <c r="Y66" s="235" t="s">
        <v>181</v>
      </c>
      <c r="Z66" s="215"/>
      <c r="AA66" s="215"/>
      <c r="AB66" s="215"/>
      <c r="AC66" s="215"/>
      <c r="AD66" s="215"/>
      <c r="AE66" s="215"/>
      <c r="AF66" s="215"/>
      <c r="AG66" s="215" t="s">
        <v>269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46">
        <v>36</v>
      </c>
      <c r="B67" s="247" t="s">
        <v>656</v>
      </c>
      <c r="C67" s="260" t="s">
        <v>657</v>
      </c>
      <c r="D67" s="248" t="s">
        <v>655</v>
      </c>
      <c r="E67" s="249">
        <v>4</v>
      </c>
      <c r="F67" s="250"/>
      <c r="G67" s="251">
        <f>ROUND(E67*F67,2)</f>
        <v>0</v>
      </c>
      <c r="H67" s="236"/>
      <c r="I67" s="235">
        <f>ROUND(E67*H67,2)</f>
        <v>0</v>
      </c>
      <c r="J67" s="236"/>
      <c r="K67" s="235">
        <f>ROUND(E67*J67,2)</f>
        <v>0</v>
      </c>
      <c r="L67" s="235">
        <v>21</v>
      </c>
      <c r="M67" s="235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5"/>
      <c r="S67" s="235" t="s">
        <v>255</v>
      </c>
      <c r="T67" s="235" t="s">
        <v>179</v>
      </c>
      <c r="U67" s="235">
        <v>0</v>
      </c>
      <c r="V67" s="235">
        <f>ROUND(E67*U67,2)</f>
        <v>0</v>
      </c>
      <c r="W67" s="235"/>
      <c r="X67" s="235" t="s">
        <v>256</v>
      </c>
      <c r="Y67" s="235" t="s">
        <v>181</v>
      </c>
      <c r="Z67" s="215"/>
      <c r="AA67" s="215"/>
      <c r="AB67" s="215"/>
      <c r="AC67" s="215"/>
      <c r="AD67" s="215"/>
      <c r="AE67" s="215"/>
      <c r="AF67" s="215"/>
      <c r="AG67" s="215" t="s">
        <v>269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x14ac:dyDescent="0.25">
      <c r="A68" s="3"/>
      <c r="B68" s="4"/>
      <c r="C68" s="261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12</v>
      </c>
      <c r="AF68">
        <v>21</v>
      </c>
      <c r="AG68" t="s">
        <v>159</v>
      </c>
    </row>
    <row r="69" spans="1:60" x14ac:dyDescent="0.25">
      <c r="A69" s="218"/>
      <c r="B69" s="219" t="s">
        <v>31</v>
      </c>
      <c r="C69" s="262"/>
      <c r="D69" s="220"/>
      <c r="E69" s="221"/>
      <c r="F69" s="221"/>
      <c r="G69" s="245">
        <f>G8+G38+G54+G62+G64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218</v>
      </c>
    </row>
    <row r="70" spans="1:60" x14ac:dyDescent="0.25">
      <c r="A70" s="3"/>
      <c r="B70" s="4"/>
      <c r="C70" s="261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5">
      <c r="A71" s="3"/>
      <c r="B71" s="4"/>
      <c r="C71" s="261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5">
      <c r="A72" s="222" t="s">
        <v>219</v>
      </c>
      <c r="B72" s="222"/>
      <c r="C72" s="26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223"/>
      <c r="B73" s="224"/>
      <c r="C73" s="264"/>
      <c r="D73" s="224"/>
      <c r="E73" s="224"/>
      <c r="F73" s="224"/>
      <c r="G73" s="22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220</v>
      </c>
    </row>
    <row r="74" spans="1:60" x14ac:dyDescent="0.25">
      <c r="A74" s="226"/>
      <c r="B74" s="227"/>
      <c r="C74" s="265"/>
      <c r="D74" s="227"/>
      <c r="E74" s="227"/>
      <c r="F74" s="227"/>
      <c r="G74" s="22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26"/>
      <c r="B75" s="227"/>
      <c r="C75" s="265"/>
      <c r="D75" s="227"/>
      <c r="E75" s="227"/>
      <c r="F75" s="227"/>
      <c r="G75" s="22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26"/>
      <c r="B76" s="227"/>
      <c r="C76" s="265"/>
      <c r="D76" s="227"/>
      <c r="E76" s="227"/>
      <c r="F76" s="227"/>
      <c r="G76" s="22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29"/>
      <c r="B77" s="230"/>
      <c r="C77" s="266"/>
      <c r="D77" s="230"/>
      <c r="E77" s="230"/>
      <c r="F77" s="230"/>
      <c r="G77" s="2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3"/>
      <c r="B78" s="4"/>
      <c r="C78" s="261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C79" s="267"/>
      <c r="D79" s="10"/>
      <c r="AG79" t="s">
        <v>221</v>
      </c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OC/bGSe55f+XiRpseiwW5KsrNJUiA2ctnXDi/5EOPzRtXjzN3li148p5aT6iCNwfAriBzY6K5Q9fSQxkVliCQ==" saltValue="JN3N2m6g3VH59RxgVXkmMw==" spinCount="100000" sheet="1" formatRows="0"/>
  <mergeCells count="6">
    <mergeCell ref="A1:G1"/>
    <mergeCell ref="C2:G2"/>
    <mergeCell ref="C3:G3"/>
    <mergeCell ref="C4:G4"/>
    <mergeCell ref="A72:C72"/>
    <mergeCell ref="A73:G7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3802A-E369-469C-A605-A20CB1134D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77</v>
      </c>
      <c r="C4" s="207" t="s">
        <v>78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112</v>
      </c>
      <c r="C8" s="258" t="s">
        <v>113</v>
      </c>
      <c r="D8" s="241"/>
      <c r="E8" s="242"/>
      <c r="F8" s="243"/>
      <c r="G8" s="244">
        <f>SUMIF(AG9:AG11,"&lt;&gt;NOR",G9:G11)</f>
        <v>0</v>
      </c>
      <c r="H8" s="238"/>
      <c r="I8" s="238">
        <f>SUM(I9:I11)</f>
        <v>0</v>
      </c>
      <c r="J8" s="238"/>
      <c r="K8" s="238">
        <f>SUM(K9:K11)</f>
        <v>0</v>
      </c>
      <c r="L8" s="238"/>
      <c r="M8" s="238">
        <f>SUM(M9:M11)</f>
        <v>0</v>
      </c>
      <c r="N8" s="237"/>
      <c r="O8" s="237">
        <f>SUM(O9:O11)</f>
        <v>0</v>
      </c>
      <c r="P8" s="237"/>
      <c r="Q8" s="237">
        <f>SUM(Q9:Q11)</f>
        <v>0</v>
      </c>
      <c r="R8" s="238"/>
      <c r="S8" s="238"/>
      <c r="T8" s="238"/>
      <c r="U8" s="238"/>
      <c r="V8" s="238">
        <f>SUM(V9:V11)</f>
        <v>0.25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251</v>
      </c>
      <c r="C9" s="259" t="s">
        <v>306</v>
      </c>
      <c r="D9" s="254" t="s">
        <v>224</v>
      </c>
      <c r="E9" s="255">
        <v>0.5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178</v>
      </c>
      <c r="T9" s="235" t="s">
        <v>178</v>
      </c>
      <c r="U9" s="235">
        <v>5.0000000000000001E-3</v>
      </c>
      <c r="V9" s="235">
        <f>ROUND(E9*U9,2)</f>
        <v>0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226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624</v>
      </c>
      <c r="C10" s="259" t="s">
        <v>658</v>
      </c>
      <c r="D10" s="254" t="s">
        <v>238</v>
      </c>
      <c r="E10" s="255">
        <v>0.5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0.47699999999999998</v>
      </c>
      <c r="V10" s="235">
        <f>ROUND(E10*U10,2)</f>
        <v>0.24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348</v>
      </c>
      <c r="C11" s="259" t="s">
        <v>349</v>
      </c>
      <c r="D11" s="254" t="s">
        <v>224</v>
      </c>
      <c r="E11" s="255">
        <v>0.5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1.6E-2</v>
      </c>
      <c r="V11" s="235">
        <f>ROUND(E11*U11,2)</f>
        <v>0.01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5">
      <c r="A12" s="239" t="s">
        <v>173</v>
      </c>
      <c r="B12" s="240" t="s">
        <v>130</v>
      </c>
      <c r="C12" s="258" t="s">
        <v>131</v>
      </c>
      <c r="D12" s="241"/>
      <c r="E12" s="242"/>
      <c r="F12" s="243"/>
      <c r="G12" s="244">
        <f>SUMIF(AG13:AG13,"&lt;&gt;NOR",G13:G13)</f>
        <v>0</v>
      </c>
      <c r="H12" s="238"/>
      <c r="I12" s="238">
        <f>SUM(I13:I13)</f>
        <v>0</v>
      </c>
      <c r="J12" s="238"/>
      <c r="K12" s="238">
        <f>SUM(K13:K13)</f>
        <v>0</v>
      </c>
      <c r="L12" s="238"/>
      <c r="M12" s="238">
        <f>SUM(M13:M13)</f>
        <v>0</v>
      </c>
      <c r="N12" s="237"/>
      <c r="O12" s="237">
        <f>SUM(O13:O13)</f>
        <v>0</v>
      </c>
      <c r="P12" s="237"/>
      <c r="Q12" s="237">
        <f>SUM(Q13:Q13)</f>
        <v>0</v>
      </c>
      <c r="R12" s="238"/>
      <c r="S12" s="238"/>
      <c r="T12" s="238"/>
      <c r="U12" s="238"/>
      <c r="V12" s="238">
        <f>SUM(V13:V13)</f>
        <v>0</v>
      </c>
      <c r="W12" s="238"/>
      <c r="X12" s="238"/>
      <c r="Y12" s="238"/>
      <c r="AG12" t="s">
        <v>174</v>
      </c>
    </row>
    <row r="13" spans="1:60" ht="20.399999999999999" outlineLevel="1" x14ac:dyDescent="0.25">
      <c r="A13" s="252">
        <v>4</v>
      </c>
      <c r="B13" s="253" t="s">
        <v>659</v>
      </c>
      <c r="C13" s="259" t="s">
        <v>660</v>
      </c>
      <c r="D13" s="254" t="s">
        <v>352</v>
      </c>
      <c r="E13" s="255">
        <v>1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255</v>
      </c>
      <c r="T13" s="235" t="s">
        <v>179</v>
      </c>
      <c r="U13" s="235">
        <v>0</v>
      </c>
      <c r="V13" s="235">
        <f>ROUND(E13*U13,2)</f>
        <v>0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353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5">
      <c r="A14" s="239" t="s">
        <v>173</v>
      </c>
      <c r="B14" s="240" t="s">
        <v>132</v>
      </c>
      <c r="C14" s="258" t="s">
        <v>133</v>
      </c>
      <c r="D14" s="241"/>
      <c r="E14" s="242"/>
      <c r="F14" s="243"/>
      <c r="G14" s="244">
        <f>SUMIF(AG15:AG15,"&lt;&gt;NOR",G15:G15)</f>
        <v>0</v>
      </c>
      <c r="H14" s="238"/>
      <c r="I14" s="238">
        <f>SUM(I15:I15)</f>
        <v>0</v>
      </c>
      <c r="J14" s="238"/>
      <c r="K14" s="238">
        <f>SUM(K15:K15)</f>
        <v>0</v>
      </c>
      <c r="L14" s="238"/>
      <c r="M14" s="238">
        <f>SUM(M15:M15)</f>
        <v>0</v>
      </c>
      <c r="N14" s="237"/>
      <c r="O14" s="237">
        <f>SUM(O15:O15)</f>
        <v>0</v>
      </c>
      <c r="P14" s="237"/>
      <c r="Q14" s="237">
        <f>SUM(Q15:Q15)</f>
        <v>0</v>
      </c>
      <c r="R14" s="238"/>
      <c r="S14" s="238"/>
      <c r="T14" s="238"/>
      <c r="U14" s="238"/>
      <c r="V14" s="238">
        <f>SUM(V15:V15)</f>
        <v>0</v>
      </c>
      <c r="W14" s="238"/>
      <c r="X14" s="238"/>
      <c r="Y14" s="238"/>
      <c r="AG14" t="s">
        <v>174</v>
      </c>
    </row>
    <row r="15" spans="1:60" outlineLevel="1" x14ac:dyDescent="0.25">
      <c r="A15" s="252">
        <v>5</v>
      </c>
      <c r="B15" s="253" t="s">
        <v>661</v>
      </c>
      <c r="C15" s="259" t="s">
        <v>662</v>
      </c>
      <c r="D15" s="254" t="s">
        <v>352</v>
      </c>
      <c r="E15" s="255">
        <v>1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255</v>
      </c>
      <c r="T15" s="235" t="s">
        <v>179</v>
      </c>
      <c r="U15" s="235">
        <v>0</v>
      </c>
      <c r="V15" s="235">
        <f>ROUND(E15*U15,2)</f>
        <v>0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462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5">
      <c r="A16" s="239" t="s">
        <v>173</v>
      </c>
      <c r="B16" s="240" t="s">
        <v>140</v>
      </c>
      <c r="C16" s="258" t="s">
        <v>141</v>
      </c>
      <c r="D16" s="241"/>
      <c r="E16" s="242"/>
      <c r="F16" s="243"/>
      <c r="G16" s="244">
        <f>SUMIF(AG17:AG17,"&lt;&gt;NOR",G17:G17)</f>
        <v>0</v>
      </c>
      <c r="H16" s="238"/>
      <c r="I16" s="238">
        <f>SUM(I17:I17)</f>
        <v>0</v>
      </c>
      <c r="J16" s="238"/>
      <c r="K16" s="238">
        <f>SUM(K17:K17)</f>
        <v>0</v>
      </c>
      <c r="L16" s="238"/>
      <c r="M16" s="238">
        <f>SUM(M17:M17)</f>
        <v>0</v>
      </c>
      <c r="N16" s="237"/>
      <c r="O16" s="237">
        <f>SUM(O17:O17)</f>
        <v>0</v>
      </c>
      <c r="P16" s="237"/>
      <c r="Q16" s="237">
        <f>SUM(Q17:Q17)</f>
        <v>0</v>
      </c>
      <c r="R16" s="238"/>
      <c r="S16" s="238"/>
      <c r="T16" s="238"/>
      <c r="U16" s="238"/>
      <c r="V16" s="238">
        <f>SUM(V17:V17)</f>
        <v>1.77</v>
      </c>
      <c r="W16" s="238"/>
      <c r="X16" s="238"/>
      <c r="Y16" s="238"/>
      <c r="AG16" t="s">
        <v>174</v>
      </c>
    </row>
    <row r="17" spans="1:60" outlineLevel="1" x14ac:dyDescent="0.25">
      <c r="A17" s="252">
        <v>6</v>
      </c>
      <c r="B17" s="253" t="s">
        <v>344</v>
      </c>
      <c r="C17" s="259" t="s">
        <v>345</v>
      </c>
      <c r="D17" s="254" t="s">
        <v>238</v>
      </c>
      <c r="E17" s="255">
        <v>0.5</v>
      </c>
      <c r="F17" s="256"/>
      <c r="G17" s="257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178</v>
      </c>
      <c r="T17" s="235" t="s">
        <v>178</v>
      </c>
      <c r="U17" s="235">
        <v>3.5329999999999999</v>
      </c>
      <c r="V17" s="235">
        <f>ROUND(E17*U17,2)</f>
        <v>1.77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462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39.6" x14ac:dyDescent="0.25">
      <c r="A18" s="239" t="s">
        <v>173</v>
      </c>
      <c r="B18" s="240" t="s">
        <v>134</v>
      </c>
      <c r="C18" s="258" t="s">
        <v>135</v>
      </c>
      <c r="D18" s="241"/>
      <c r="E18" s="242"/>
      <c r="F18" s="243"/>
      <c r="G18" s="244">
        <f>SUMIF(AG19:AG21,"&lt;&gt;NOR",G19:G21)</f>
        <v>0</v>
      </c>
      <c r="H18" s="238"/>
      <c r="I18" s="238">
        <f>SUM(I19:I21)</f>
        <v>0</v>
      </c>
      <c r="J18" s="238"/>
      <c r="K18" s="238">
        <f>SUM(K19:K21)</f>
        <v>0</v>
      </c>
      <c r="L18" s="238"/>
      <c r="M18" s="238">
        <f>SUM(M19:M21)</f>
        <v>0</v>
      </c>
      <c r="N18" s="237"/>
      <c r="O18" s="237">
        <f>SUM(O19:O21)</f>
        <v>0</v>
      </c>
      <c r="P18" s="237"/>
      <c r="Q18" s="237">
        <f>SUM(Q19:Q21)</f>
        <v>0</v>
      </c>
      <c r="R18" s="238"/>
      <c r="S18" s="238"/>
      <c r="T18" s="238"/>
      <c r="U18" s="238"/>
      <c r="V18" s="238">
        <f>SUM(V19:V21)</f>
        <v>0.05</v>
      </c>
      <c r="W18" s="238"/>
      <c r="X18" s="238"/>
      <c r="Y18" s="238"/>
      <c r="AG18" t="s">
        <v>174</v>
      </c>
    </row>
    <row r="19" spans="1:60" outlineLevel="1" x14ac:dyDescent="0.25">
      <c r="A19" s="252">
        <v>7</v>
      </c>
      <c r="B19" s="253" t="s">
        <v>509</v>
      </c>
      <c r="C19" s="259" t="s">
        <v>567</v>
      </c>
      <c r="D19" s="254" t="s">
        <v>238</v>
      </c>
      <c r="E19" s="255">
        <v>0.5</v>
      </c>
      <c r="F19" s="256"/>
      <c r="G19" s="257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21</v>
      </c>
      <c r="M19" s="235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5"/>
      <c r="S19" s="235" t="s">
        <v>178</v>
      </c>
      <c r="T19" s="235" t="s">
        <v>178</v>
      </c>
      <c r="U19" s="235">
        <v>8.6999999999999994E-2</v>
      </c>
      <c r="V19" s="235">
        <f>ROUND(E19*U19,2)</f>
        <v>0.04</v>
      </c>
      <c r="W19" s="235"/>
      <c r="X19" s="235" t="s">
        <v>225</v>
      </c>
      <c r="Y19" s="235" t="s">
        <v>181</v>
      </c>
      <c r="Z19" s="215"/>
      <c r="AA19" s="215"/>
      <c r="AB19" s="215"/>
      <c r="AC19" s="215"/>
      <c r="AD19" s="215"/>
      <c r="AE19" s="215"/>
      <c r="AF19" s="215"/>
      <c r="AG19" s="215" t="s">
        <v>462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52">
        <v>8</v>
      </c>
      <c r="B20" s="253" t="s">
        <v>242</v>
      </c>
      <c r="C20" s="259" t="s">
        <v>300</v>
      </c>
      <c r="D20" s="254" t="s">
        <v>238</v>
      </c>
      <c r="E20" s="255">
        <v>0.5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178</v>
      </c>
      <c r="T20" s="235" t="s">
        <v>178</v>
      </c>
      <c r="U20" s="235">
        <v>1.0999999999999999E-2</v>
      </c>
      <c r="V20" s="235">
        <f>ROUND(E20*U20,2)</f>
        <v>0.01</v>
      </c>
      <c r="W20" s="235"/>
      <c r="X20" s="235" t="s">
        <v>225</v>
      </c>
      <c r="Y20" s="235" t="s">
        <v>181</v>
      </c>
      <c r="Z20" s="215"/>
      <c r="AA20" s="215"/>
      <c r="AB20" s="215"/>
      <c r="AC20" s="215"/>
      <c r="AD20" s="215"/>
      <c r="AE20" s="215"/>
      <c r="AF20" s="215"/>
      <c r="AG20" s="215" t="s">
        <v>462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46">
        <v>9</v>
      </c>
      <c r="B21" s="247" t="s">
        <v>245</v>
      </c>
      <c r="C21" s="260" t="s">
        <v>301</v>
      </c>
      <c r="D21" s="248" t="s">
        <v>238</v>
      </c>
      <c r="E21" s="249">
        <v>10</v>
      </c>
      <c r="F21" s="250"/>
      <c r="G21" s="251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178</v>
      </c>
      <c r="T21" s="235" t="s">
        <v>178</v>
      </c>
      <c r="U21" s="235">
        <v>0</v>
      </c>
      <c r="V21" s="235">
        <f>ROUND(E21*U21,2)</f>
        <v>0</v>
      </c>
      <c r="W21" s="235"/>
      <c r="X21" s="235" t="s">
        <v>225</v>
      </c>
      <c r="Y21" s="235" t="s">
        <v>181</v>
      </c>
      <c r="Z21" s="215"/>
      <c r="AA21" s="215"/>
      <c r="AB21" s="215"/>
      <c r="AC21" s="215"/>
      <c r="AD21" s="215"/>
      <c r="AE21" s="215"/>
      <c r="AF21" s="215"/>
      <c r="AG21" s="215" t="s">
        <v>462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x14ac:dyDescent="0.25">
      <c r="A22" s="3"/>
      <c r="B22" s="4"/>
      <c r="C22" s="26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159</v>
      </c>
    </row>
    <row r="23" spans="1:60" x14ac:dyDescent="0.25">
      <c r="A23" s="218"/>
      <c r="B23" s="219" t="s">
        <v>31</v>
      </c>
      <c r="C23" s="262"/>
      <c r="D23" s="220"/>
      <c r="E23" s="221"/>
      <c r="F23" s="221"/>
      <c r="G23" s="245">
        <f>G8+G12+G14+G16+G18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218</v>
      </c>
    </row>
    <row r="24" spans="1:60" x14ac:dyDescent="0.25">
      <c r="A24" s="3"/>
      <c r="B24" s="4"/>
      <c r="C24" s="26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3"/>
      <c r="B25" s="4"/>
      <c r="C25" s="261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22" t="s">
        <v>219</v>
      </c>
      <c r="B26" s="222"/>
      <c r="C26" s="26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23"/>
      <c r="B27" s="224"/>
      <c r="C27" s="264"/>
      <c r="D27" s="224"/>
      <c r="E27" s="224"/>
      <c r="F27" s="224"/>
      <c r="G27" s="22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220</v>
      </c>
    </row>
    <row r="28" spans="1:60" x14ac:dyDescent="0.25">
      <c r="A28" s="226"/>
      <c r="B28" s="227"/>
      <c r="C28" s="265"/>
      <c r="D28" s="227"/>
      <c r="E28" s="227"/>
      <c r="F28" s="227"/>
      <c r="G28" s="22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26"/>
      <c r="B29" s="227"/>
      <c r="C29" s="265"/>
      <c r="D29" s="227"/>
      <c r="E29" s="227"/>
      <c r="F29" s="227"/>
      <c r="G29" s="22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26"/>
      <c r="B30" s="227"/>
      <c r="C30" s="265"/>
      <c r="D30" s="227"/>
      <c r="E30" s="227"/>
      <c r="F30" s="227"/>
      <c r="G30" s="22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29"/>
      <c r="B31" s="230"/>
      <c r="C31" s="266"/>
      <c r="D31" s="230"/>
      <c r="E31" s="230"/>
      <c r="F31" s="230"/>
      <c r="G31" s="2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26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5">
      <c r="C33" s="267"/>
      <c r="D33" s="10"/>
      <c r="AG33" t="s">
        <v>221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Ki/JBtiocE71UvfVhIdjle8CAzI26F4bJt3YakCoVpDsn6FxL7hUaCQEGj7BBk2YsCyq2+/KqxRO0Kkkoqvdw==" saltValue="iAYZJO6Au6B1+wKctjmEFw==" spinCount="100000" sheet="1" formatRows="0"/>
  <mergeCells count="6">
    <mergeCell ref="A1:G1"/>
    <mergeCell ref="C2:G2"/>
    <mergeCell ref="C3:G3"/>
    <mergeCell ref="C4:G4"/>
    <mergeCell ref="A26:C26"/>
    <mergeCell ref="A27:G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06E5-BC71-44F9-BBF8-40E78E4D642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147</v>
      </c>
    </row>
    <row r="2" spans="1:60" ht="25.05" customHeight="1" x14ac:dyDescent="0.25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148</v>
      </c>
    </row>
    <row r="3" spans="1:60" ht="25.05" customHeight="1" x14ac:dyDescent="0.25">
      <c r="A3" s="201" t="s">
        <v>9</v>
      </c>
      <c r="B3" s="49" t="s">
        <v>62</v>
      </c>
      <c r="C3" s="204" t="s">
        <v>63</v>
      </c>
      <c r="D3" s="202"/>
      <c r="E3" s="202"/>
      <c r="F3" s="202"/>
      <c r="G3" s="203"/>
      <c r="AC3" s="179" t="s">
        <v>148</v>
      </c>
      <c r="AG3" t="s">
        <v>149</v>
      </c>
    </row>
    <row r="4" spans="1:60" ht="25.05" customHeight="1" x14ac:dyDescent="0.25">
      <c r="A4" s="205" t="s">
        <v>10</v>
      </c>
      <c r="B4" s="206" t="s">
        <v>79</v>
      </c>
      <c r="C4" s="207" t="s">
        <v>80</v>
      </c>
      <c r="D4" s="208"/>
      <c r="E4" s="208"/>
      <c r="F4" s="208"/>
      <c r="G4" s="209"/>
      <c r="AG4" t="s">
        <v>150</v>
      </c>
    </row>
    <row r="5" spans="1:60" x14ac:dyDescent="0.25">
      <c r="D5" s="10"/>
    </row>
    <row r="6" spans="1:60" ht="39.6" x14ac:dyDescent="0.25">
      <c r="A6" s="211" t="s">
        <v>151</v>
      </c>
      <c r="B6" s="213" t="s">
        <v>152</v>
      </c>
      <c r="C6" s="213" t="s">
        <v>153</v>
      </c>
      <c r="D6" s="212" t="s">
        <v>154</v>
      </c>
      <c r="E6" s="211" t="s">
        <v>155</v>
      </c>
      <c r="F6" s="210" t="s">
        <v>156</v>
      </c>
      <c r="G6" s="211" t="s">
        <v>31</v>
      </c>
      <c r="H6" s="214" t="s">
        <v>32</v>
      </c>
      <c r="I6" s="214" t="s">
        <v>157</v>
      </c>
      <c r="J6" s="214" t="s">
        <v>33</v>
      </c>
      <c r="K6" s="214" t="s">
        <v>158</v>
      </c>
      <c r="L6" s="214" t="s">
        <v>159</v>
      </c>
      <c r="M6" s="214" t="s">
        <v>160</v>
      </c>
      <c r="N6" s="214" t="s">
        <v>161</v>
      </c>
      <c r="O6" s="214" t="s">
        <v>162</v>
      </c>
      <c r="P6" s="214" t="s">
        <v>163</v>
      </c>
      <c r="Q6" s="214" t="s">
        <v>164</v>
      </c>
      <c r="R6" s="214" t="s">
        <v>165</v>
      </c>
      <c r="S6" s="214" t="s">
        <v>166</v>
      </c>
      <c r="T6" s="214" t="s">
        <v>167</v>
      </c>
      <c r="U6" s="214" t="s">
        <v>168</v>
      </c>
      <c r="V6" s="214" t="s">
        <v>169</v>
      </c>
      <c r="W6" s="214" t="s">
        <v>170</v>
      </c>
      <c r="X6" s="214" t="s">
        <v>171</v>
      </c>
      <c r="Y6" s="214" t="s">
        <v>172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9" t="s">
        <v>173</v>
      </c>
      <c r="B8" s="240" t="s">
        <v>114</v>
      </c>
      <c r="C8" s="258" t="s">
        <v>115</v>
      </c>
      <c r="D8" s="241"/>
      <c r="E8" s="242"/>
      <c r="F8" s="243"/>
      <c r="G8" s="244">
        <f>SUMIF(AG9:AG11,"&lt;&gt;NOR",G9:G11)</f>
        <v>0</v>
      </c>
      <c r="H8" s="238"/>
      <c r="I8" s="238">
        <f>SUM(I9:I11)</f>
        <v>0</v>
      </c>
      <c r="J8" s="238"/>
      <c r="K8" s="238">
        <f>SUM(K9:K11)</f>
        <v>0</v>
      </c>
      <c r="L8" s="238"/>
      <c r="M8" s="238">
        <f>SUM(M9:M11)</f>
        <v>0</v>
      </c>
      <c r="N8" s="237"/>
      <c r="O8" s="237">
        <f>SUM(O9:O11)</f>
        <v>0</v>
      </c>
      <c r="P8" s="237"/>
      <c r="Q8" s="237">
        <f>SUM(Q9:Q11)</f>
        <v>0</v>
      </c>
      <c r="R8" s="238"/>
      <c r="S8" s="238"/>
      <c r="T8" s="238"/>
      <c r="U8" s="238"/>
      <c r="V8" s="238">
        <f>SUM(V9:V11)</f>
        <v>131.44</v>
      </c>
      <c r="W8" s="238"/>
      <c r="X8" s="238"/>
      <c r="Y8" s="238"/>
      <c r="AG8" t="s">
        <v>174</v>
      </c>
    </row>
    <row r="9" spans="1:60" outlineLevel="1" x14ac:dyDescent="0.25">
      <c r="A9" s="252">
        <v>1</v>
      </c>
      <c r="B9" s="253" t="s">
        <v>663</v>
      </c>
      <c r="C9" s="259" t="s">
        <v>664</v>
      </c>
      <c r="D9" s="254" t="s">
        <v>238</v>
      </c>
      <c r="E9" s="255">
        <v>17.850000000000001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178</v>
      </c>
      <c r="T9" s="235" t="s">
        <v>178</v>
      </c>
      <c r="U9" s="235">
        <v>0.97699999999999998</v>
      </c>
      <c r="V9" s="235">
        <f>ROUND(E9*U9,2)</f>
        <v>17.440000000000001</v>
      </c>
      <c r="W9" s="235"/>
      <c r="X9" s="235" t="s">
        <v>225</v>
      </c>
      <c r="Y9" s="235" t="s">
        <v>181</v>
      </c>
      <c r="Z9" s="215"/>
      <c r="AA9" s="215"/>
      <c r="AB9" s="215"/>
      <c r="AC9" s="215"/>
      <c r="AD9" s="215"/>
      <c r="AE9" s="215"/>
      <c r="AF9" s="215"/>
      <c r="AG9" s="215" t="s">
        <v>226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2">
        <v>2</v>
      </c>
      <c r="B10" s="253" t="s">
        <v>665</v>
      </c>
      <c r="C10" s="259" t="s">
        <v>666</v>
      </c>
      <c r="D10" s="254" t="s">
        <v>224</v>
      </c>
      <c r="E10" s="255">
        <v>95</v>
      </c>
      <c r="F10" s="256"/>
      <c r="G10" s="257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178</v>
      </c>
      <c r="T10" s="235" t="s">
        <v>178</v>
      </c>
      <c r="U10" s="235">
        <v>0.85</v>
      </c>
      <c r="V10" s="235">
        <f>ROUND(E10*U10,2)</f>
        <v>80.75</v>
      </c>
      <c r="W10" s="235"/>
      <c r="X10" s="235" t="s">
        <v>225</v>
      </c>
      <c r="Y10" s="235" t="s">
        <v>181</v>
      </c>
      <c r="Z10" s="215"/>
      <c r="AA10" s="215"/>
      <c r="AB10" s="215"/>
      <c r="AC10" s="215"/>
      <c r="AD10" s="215"/>
      <c r="AE10" s="215"/>
      <c r="AF10" s="215"/>
      <c r="AG10" s="215" t="s">
        <v>226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2">
        <v>3</v>
      </c>
      <c r="B11" s="253" t="s">
        <v>667</v>
      </c>
      <c r="C11" s="259" t="s">
        <v>668</v>
      </c>
      <c r="D11" s="254" t="s">
        <v>224</v>
      </c>
      <c r="E11" s="255">
        <v>95</v>
      </c>
      <c r="F11" s="256"/>
      <c r="G11" s="257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178</v>
      </c>
      <c r="T11" s="235" t="s">
        <v>178</v>
      </c>
      <c r="U11" s="235">
        <v>0.35</v>
      </c>
      <c r="V11" s="235">
        <f>ROUND(E11*U11,2)</f>
        <v>33.25</v>
      </c>
      <c r="W11" s="235"/>
      <c r="X11" s="235" t="s">
        <v>225</v>
      </c>
      <c r="Y11" s="235" t="s">
        <v>181</v>
      </c>
      <c r="Z11" s="215"/>
      <c r="AA11" s="215"/>
      <c r="AB11" s="215"/>
      <c r="AC11" s="215"/>
      <c r="AD11" s="215"/>
      <c r="AE11" s="215"/>
      <c r="AF11" s="215"/>
      <c r="AG11" s="215" t="s">
        <v>226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5">
      <c r="A12" s="239" t="s">
        <v>173</v>
      </c>
      <c r="B12" s="240" t="s">
        <v>128</v>
      </c>
      <c r="C12" s="258" t="s">
        <v>129</v>
      </c>
      <c r="D12" s="241"/>
      <c r="E12" s="242"/>
      <c r="F12" s="243"/>
      <c r="G12" s="244">
        <f>SUMIF(AG13:AG13,"&lt;&gt;NOR",G13:G13)</f>
        <v>0</v>
      </c>
      <c r="H12" s="238"/>
      <c r="I12" s="238">
        <f>SUM(I13:I13)</f>
        <v>0</v>
      </c>
      <c r="J12" s="238"/>
      <c r="K12" s="238">
        <f>SUM(K13:K13)</f>
        <v>0</v>
      </c>
      <c r="L12" s="238"/>
      <c r="M12" s="238">
        <f>SUM(M13:M13)</f>
        <v>0</v>
      </c>
      <c r="N12" s="237"/>
      <c r="O12" s="237">
        <f>SUM(O13:O13)</f>
        <v>0</v>
      </c>
      <c r="P12" s="237"/>
      <c r="Q12" s="237">
        <f>SUM(Q13:Q13)</f>
        <v>0</v>
      </c>
      <c r="R12" s="238"/>
      <c r="S12" s="238"/>
      <c r="T12" s="238"/>
      <c r="U12" s="238"/>
      <c r="V12" s="238">
        <f>SUM(V13:V13)</f>
        <v>71.09</v>
      </c>
      <c r="W12" s="238"/>
      <c r="X12" s="238"/>
      <c r="Y12" s="238"/>
      <c r="AG12" t="s">
        <v>174</v>
      </c>
    </row>
    <row r="13" spans="1:60" outlineLevel="1" x14ac:dyDescent="0.25">
      <c r="A13" s="252">
        <v>4</v>
      </c>
      <c r="B13" s="253" t="s">
        <v>669</v>
      </c>
      <c r="C13" s="259" t="s">
        <v>670</v>
      </c>
      <c r="D13" s="254" t="s">
        <v>290</v>
      </c>
      <c r="E13" s="255">
        <v>56.239800000000002</v>
      </c>
      <c r="F13" s="256"/>
      <c r="G13" s="257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178</v>
      </c>
      <c r="T13" s="235" t="s">
        <v>178</v>
      </c>
      <c r="U13" s="235">
        <v>1.264</v>
      </c>
      <c r="V13" s="235">
        <f>ROUND(E13*U13,2)</f>
        <v>71.09</v>
      </c>
      <c r="W13" s="235"/>
      <c r="X13" s="235" t="s">
        <v>225</v>
      </c>
      <c r="Y13" s="235" t="s">
        <v>181</v>
      </c>
      <c r="Z13" s="215"/>
      <c r="AA13" s="215"/>
      <c r="AB13" s="215"/>
      <c r="AC13" s="215"/>
      <c r="AD13" s="215"/>
      <c r="AE13" s="215"/>
      <c r="AF13" s="215"/>
      <c r="AG13" s="215" t="s">
        <v>226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5">
      <c r="A14" s="239" t="s">
        <v>173</v>
      </c>
      <c r="B14" s="240" t="s">
        <v>142</v>
      </c>
      <c r="C14" s="258" t="s">
        <v>143</v>
      </c>
      <c r="D14" s="241"/>
      <c r="E14" s="242"/>
      <c r="F14" s="243"/>
      <c r="G14" s="244">
        <f>SUMIF(AG15:AG17,"&lt;&gt;NOR",G15:G17)</f>
        <v>0</v>
      </c>
      <c r="H14" s="238"/>
      <c r="I14" s="238">
        <f>SUM(I15:I17)</f>
        <v>0</v>
      </c>
      <c r="J14" s="238"/>
      <c r="K14" s="238">
        <f>SUM(K15:K17)</f>
        <v>0</v>
      </c>
      <c r="L14" s="238"/>
      <c r="M14" s="238">
        <f>SUM(M15:M17)</f>
        <v>0</v>
      </c>
      <c r="N14" s="237"/>
      <c r="O14" s="237">
        <f>SUM(O15:O17)</f>
        <v>0</v>
      </c>
      <c r="P14" s="237"/>
      <c r="Q14" s="237">
        <f>SUM(Q15:Q17)</f>
        <v>0</v>
      </c>
      <c r="R14" s="238"/>
      <c r="S14" s="238"/>
      <c r="T14" s="238"/>
      <c r="U14" s="238"/>
      <c r="V14" s="238">
        <f>SUM(V15:V17)</f>
        <v>83.83</v>
      </c>
      <c r="W14" s="238"/>
      <c r="X14" s="238"/>
      <c r="Y14" s="238"/>
      <c r="AG14" t="s">
        <v>174</v>
      </c>
    </row>
    <row r="15" spans="1:60" ht="20.399999999999999" outlineLevel="1" x14ac:dyDescent="0.25">
      <c r="A15" s="252">
        <v>5</v>
      </c>
      <c r="B15" s="253" t="s">
        <v>458</v>
      </c>
      <c r="C15" s="259" t="s">
        <v>459</v>
      </c>
      <c r="D15" s="254" t="s">
        <v>290</v>
      </c>
      <c r="E15" s="255">
        <v>67.821879999999993</v>
      </c>
      <c r="F15" s="256"/>
      <c r="G15" s="257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5"/>
      <c r="S15" s="235" t="s">
        <v>178</v>
      </c>
      <c r="T15" s="235" t="s">
        <v>178</v>
      </c>
      <c r="U15" s="235">
        <v>0.49</v>
      </c>
      <c r="V15" s="235">
        <f>ROUND(E15*U15,2)</f>
        <v>33.229999999999997</v>
      </c>
      <c r="W15" s="235"/>
      <c r="X15" s="235" t="s">
        <v>225</v>
      </c>
      <c r="Y15" s="235" t="s">
        <v>181</v>
      </c>
      <c r="Z15" s="215"/>
      <c r="AA15" s="215"/>
      <c r="AB15" s="215"/>
      <c r="AC15" s="215"/>
      <c r="AD15" s="215"/>
      <c r="AE15" s="215"/>
      <c r="AF15" s="215"/>
      <c r="AG15" s="215" t="s">
        <v>462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52">
        <v>6</v>
      </c>
      <c r="B16" s="253" t="s">
        <v>460</v>
      </c>
      <c r="C16" s="259" t="s">
        <v>461</v>
      </c>
      <c r="D16" s="254" t="s">
        <v>290</v>
      </c>
      <c r="E16" s="255">
        <v>67.821879999999993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5"/>
      <c r="S16" s="235" t="s">
        <v>178</v>
      </c>
      <c r="T16" s="235" t="s">
        <v>178</v>
      </c>
      <c r="U16" s="235">
        <v>0.746</v>
      </c>
      <c r="V16" s="235">
        <f>ROUND(E16*U16,2)</f>
        <v>50.6</v>
      </c>
      <c r="W16" s="235"/>
      <c r="X16" s="235" t="s">
        <v>225</v>
      </c>
      <c r="Y16" s="235" t="s">
        <v>181</v>
      </c>
      <c r="Z16" s="215"/>
      <c r="AA16" s="215"/>
      <c r="AB16" s="215"/>
      <c r="AC16" s="215"/>
      <c r="AD16" s="215"/>
      <c r="AE16" s="215"/>
      <c r="AF16" s="215"/>
      <c r="AG16" s="215" t="s">
        <v>462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46">
        <v>7</v>
      </c>
      <c r="B17" s="247" t="s">
        <v>474</v>
      </c>
      <c r="C17" s="260" t="s">
        <v>475</v>
      </c>
      <c r="D17" s="248" t="s">
        <v>290</v>
      </c>
      <c r="E17" s="249">
        <v>67.821879999999993</v>
      </c>
      <c r="F17" s="250"/>
      <c r="G17" s="251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21</v>
      </c>
      <c r="M17" s="235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5"/>
      <c r="S17" s="235" t="s">
        <v>465</v>
      </c>
      <c r="T17" s="235" t="s">
        <v>465</v>
      </c>
      <c r="U17" s="235">
        <v>0</v>
      </c>
      <c r="V17" s="235">
        <f>ROUND(E17*U17,2)</f>
        <v>0</v>
      </c>
      <c r="W17" s="235"/>
      <c r="X17" s="235" t="s">
        <v>225</v>
      </c>
      <c r="Y17" s="235" t="s">
        <v>181</v>
      </c>
      <c r="Z17" s="215"/>
      <c r="AA17" s="215"/>
      <c r="AB17" s="215"/>
      <c r="AC17" s="215"/>
      <c r="AD17" s="215"/>
      <c r="AE17" s="215"/>
      <c r="AF17" s="215"/>
      <c r="AG17" s="215" t="s">
        <v>462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x14ac:dyDescent="0.25">
      <c r="A18" s="3"/>
      <c r="B18" s="4"/>
      <c r="C18" s="261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159</v>
      </c>
    </row>
    <row r="19" spans="1:60" x14ac:dyDescent="0.25">
      <c r="A19" s="218"/>
      <c r="B19" s="219" t="s">
        <v>31</v>
      </c>
      <c r="C19" s="262"/>
      <c r="D19" s="220"/>
      <c r="E19" s="221"/>
      <c r="F19" s="221"/>
      <c r="G19" s="245">
        <f>G8+G12+G14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218</v>
      </c>
    </row>
    <row r="20" spans="1:60" x14ac:dyDescent="0.25">
      <c r="A20" s="3"/>
      <c r="B20" s="4"/>
      <c r="C20" s="26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5">
      <c r="A21" s="3"/>
      <c r="B21" s="4"/>
      <c r="C21" s="261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222" t="s">
        <v>219</v>
      </c>
      <c r="B22" s="222"/>
      <c r="C22" s="26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23"/>
      <c r="B23" s="224"/>
      <c r="C23" s="264"/>
      <c r="D23" s="224"/>
      <c r="E23" s="224"/>
      <c r="F23" s="224"/>
      <c r="G23" s="2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G23" t="s">
        <v>220</v>
      </c>
    </row>
    <row r="24" spans="1:60" x14ac:dyDescent="0.25">
      <c r="A24" s="226"/>
      <c r="B24" s="227"/>
      <c r="C24" s="265"/>
      <c r="D24" s="227"/>
      <c r="E24" s="227"/>
      <c r="F24" s="227"/>
      <c r="G24" s="22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26"/>
      <c r="B25" s="227"/>
      <c r="C25" s="265"/>
      <c r="D25" s="227"/>
      <c r="E25" s="227"/>
      <c r="F25" s="227"/>
      <c r="G25" s="22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26"/>
      <c r="B26" s="227"/>
      <c r="C26" s="265"/>
      <c r="D26" s="227"/>
      <c r="E26" s="227"/>
      <c r="F26" s="227"/>
      <c r="G26" s="22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29"/>
      <c r="B27" s="230"/>
      <c r="C27" s="266"/>
      <c r="D27" s="230"/>
      <c r="E27" s="230"/>
      <c r="F27" s="230"/>
      <c r="G27" s="2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261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C29" s="267"/>
      <c r="D29" s="10"/>
      <c r="AG29" t="s">
        <v>221</v>
      </c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A0MKnvZ2yhAZRQk6UGlghtUxor4MWqBmbBUkB0uvP/CGwST5KI89aSOKZEfkVwsziz4Q9OEIL2S8X69Su0ydg==" saltValue="5KEV2wtLQG2pDjC5H6IQxw==" spinCount="100000" sheet="1" formatRows="0"/>
  <mergeCells count="6">
    <mergeCell ref="A1:G1"/>
    <mergeCell ref="C2:G2"/>
    <mergeCell ref="C3:G3"/>
    <mergeCell ref="C4:G4"/>
    <mergeCell ref="A22:C22"/>
    <mergeCell ref="A23:G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00 01 Pol</vt:lpstr>
      <vt:lpstr>D.1.1. 01 Pol</vt:lpstr>
      <vt:lpstr>D.1.1. 02 Pol</vt:lpstr>
      <vt:lpstr>D.1.1. 03 Pol</vt:lpstr>
      <vt:lpstr>D.1.1. 04 Pol</vt:lpstr>
      <vt:lpstr>D.1.3. 01 Pol</vt:lpstr>
      <vt:lpstr>D.1.3. 02 Pol</vt:lpstr>
      <vt:lpstr>D.1.9. 02 Pol</vt:lpstr>
      <vt:lpstr>D.1.9. 03 Pol</vt:lpstr>
      <vt:lpstr>D.1.9. 04 Pol</vt:lpstr>
      <vt:lpstr>D.1.9. 05 Pol</vt:lpstr>
      <vt:lpstr>D.1.9. 06 Pol</vt:lpstr>
      <vt:lpstr>D.1.9. 08 Pol</vt:lpstr>
      <vt:lpstr>D.1.9. 09 Pol</vt:lpstr>
      <vt:lpstr>D.1.9. 10 Pol</vt:lpstr>
      <vt:lpstr>D.1.9. 11 Pol</vt:lpstr>
      <vt:lpstr>D.1.9. 12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Pol'!Názvy_tisku</vt:lpstr>
      <vt:lpstr>'D.1.1. 01 Pol'!Názvy_tisku</vt:lpstr>
      <vt:lpstr>'D.1.1. 02 Pol'!Názvy_tisku</vt:lpstr>
      <vt:lpstr>'D.1.1. 03 Pol'!Názvy_tisku</vt:lpstr>
      <vt:lpstr>'D.1.1. 04 Pol'!Názvy_tisku</vt:lpstr>
      <vt:lpstr>'D.1.3. 01 Pol'!Názvy_tisku</vt:lpstr>
      <vt:lpstr>'D.1.3. 02 Pol'!Názvy_tisku</vt:lpstr>
      <vt:lpstr>'D.1.9. 02 Pol'!Názvy_tisku</vt:lpstr>
      <vt:lpstr>'D.1.9. 03 Pol'!Názvy_tisku</vt:lpstr>
      <vt:lpstr>'D.1.9. 04 Pol'!Názvy_tisku</vt:lpstr>
      <vt:lpstr>'D.1.9. 05 Pol'!Názvy_tisku</vt:lpstr>
      <vt:lpstr>'D.1.9. 06 Pol'!Názvy_tisku</vt:lpstr>
      <vt:lpstr>'D.1.9. 08 Pol'!Názvy_tisku</vt:lpstr>
      <vt:lpstr>'D.1.9. 09 Pol'!Názvy_tisku</vt:lpstr>
      <vt:lpstr>'D.1.9. 10 Pol'!Názvy_tisku</vt:lpstr>
      <vt:lpstr>'D.1.9. 11 Pol'!Názvy_tisku</vt:lpstr>
      <vt:lpstr>'D.1.9. 12 Pol'!Názvy_tisku</vt:lpstr>
      <vt:lpstr>oadresa</vt:lpstr>
      <vt:lpstr>Stavba!Objednatel</vt:lpstr>
      <vt:lpstr>Stavba!Objekt</vt:lpstr>
      <vt:lpstr>'00 01 Pol'!Oblast_tisku</vt:lpstr>
      <vt:lpstr>'D.1.1. 01 Pol'!Oblast_tisku</vt:lpstr>
      <vt:lpstr>'D.1.1. 02 Pol'!Oblast_tisku</vt:lpstr>
      <vt:lpstr>'D.1.1. 03 Pol'!Oblast_tisku</vt:lpstr>
      <vt:lpstr>'D.1.1. 04 Pol'!Oblast_tisku</vt:lpstr>
      <vt:lpstr>'D.1.3. 01 Pol'!Oblast_tisku</vt:lpstr>
      <vt:lpstr>'D.1.3. 02 Pol'!Oblast_tisku</vt:lpstr>
      <vt:lpstr>'D.1.9. 02 Pol'!Oblast_tisku</vt:lpstr>
      <vt:lpstr>'D.1.9. 03 Pol'!Oblast_tisku</vt:lpstr>
      <vt:lpstr>'D.1.9. 04 Pol'!Oblast_tisku</vt:lpstr>
      <vt:lpstr>'D.1.9. 05 Pol'!Oblast_tisku</vt:lpstr>
      <vt:lpstr>'D.1.9. 06 Pol'!Oblast_tisku</vt:lpstr>
      <vt:lpstr>'D.1.9. 08 Pol'!Oblast_tisku</vt:lpstr>
      <vt:lpstr>'D.1.9. 09 Pol'!Oblast_tisku</vt:lpstr>
      <vt:lpstr>'D.1.9. 10 Pol'!Oblast_tisku</vt:lpstr>
      <vt:lpstr>'D.1.9. 11 Pol'!Oblast_tisku</vt:lpstr>
      <vt:lpstr>'D.1.9. 12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Jagoš Petr</dc:creator>
  <cp:lastModifiedBy>Jagoš Petr</cp:lastModifiedBy>
  <cp:lastPrinted>2019-03-19T12:27:02Z</cp:lastPrinted>
  <dcterms:created xsi:type="dcterms:W3CDTF">2009-04-08T07:15:50Z</dcterms:created>
  <dcterms:modified xsi:type="dcterms:W3CDTF">2024-04-05T05:23:33Z</dcterms:modified>
</cp:coreProperties>
</file>