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l3000\hal_e\Astra-Working\E412\"/>
    </mc:Choice>
  </mc:AlternateContent>
  <xr:revisionPtr revIDLastSave="0" documentId="13_ncr:1_{2612915C-C15E-4BC6-A282-F5C750B568C9}" xr6:coauthVersionLast="45" xr6:coauthVersionMax="45" xr10:uidLastSave="{00000000-0000-0000-0000-000000000000}"/>
  <workbookProtection workbookPassword="BAAB" lockStructure="1"/>
  <bookViews>
    <workbookView xWindow="-60" yWindow="-60" windowWidth="38520" windowHeight="21150" activeTab="1" xr2:uid="{00000000-000D-0000-FFFF-FFFF00000000}"/>
  </bookViews>
  <sheets>
    <sheet name="Rekapitulace" sheetId="3" r:id="rId1"/>
    <sheet name="Rozpočet" sheetId="2" r:id="rId2"/>
    <sheet name="Parametry" sheetId="1" r:id="rId3"/>
  </sheets>
  <definedNames>
    <definedName name="_xlnm.Print_Titles" localSheetId="1">Rozpočet!$1:$1</definedName>
    <definedName name="_xlnm.Print_Area" localSheetId="2">Parametry!$A$1:$B$33</definedName>
    <definedName name="_xlnm.Print_Area" localSheetId="0">Rekapitulace!$A$1:$C$30</definedName>
    <definedName name="_xlnm.Print_Area" localSheetId="1">Rozpočet!$A$1:$I$76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3" l="1"/>
  <c r="C26" i="3" s="1"/>
  <c r="C9" i="3"/>
  <c r="C8" i="3"/>
  <c r="C6" i="3"/>
  <c r="C5" i="3"/>
  <c r="B3" i="3"/>
  <c r="C4" i="3" s="1"/>
  <c r="C7" i="3" s="1"/>
  <c r="H72" i="2"/>
  <c r="F72" i="2"/>
  <c r="I72" i="2" s="1"/>
  <c r="H70" i="2"/>
  <c r="F70" i="2"/>
  <c r="I70" i="2" s="1"/>
  <c r="H68" i="2"/>
  <c r="I68" i="2" s="1"/>
  <c r="F68" i="2"/>
  <c r="H66" i="2"/>
  <c r="F66" i="2"/>
  <c r="I66" i="2" s="1"/>
  <c r="H64" i="2"/>
  <c r="F64" i="2"/>
  <c r="I64" i="2" s="1"/>
  <c r="H62" i="2"/>
  <c r="F62" i="2"/>
  <c r="I62" i="2" s="1"/>
  <c r="H60" i="2"/>
  <c r="F60" i="2"/>
  <c r="I60" i="2" s="1"/>
  <c r="H59" i="2"/>
  <c r="F59" i="2"/>
  <c r="I59" i="2" s="1"/>
  <c r="H58" i="2"/>
  <c r="F58" i="2"/>
  <c r="I58" i="2" s="1"/>
  <c r="H57" i="2"/>
  <c r="F57" i="2"/>
  <c r="I57" i="2" s="1"/>
  <c r="H56" i="2"/>
  <c r="F56" i="2"/>
  <c r="H54" i="2"/>
  <c r="F54" i="2"/>
  <c r="I54" i="2" s="1"/>
  <c r="H52" i="2"/>
  <c r="F52" i="2"/>
  <c r="I52" i="2" s="1"/>
  <c r="I50" i="2"/>
  <c r="H50" i="2"/>
  <c r="F50" i="2"/>
  <c r="H49" i="2"/>
  <c r="F49" i="2"/>
  <c r="I49" i="2" s="1"/>
  <c r="H47" i="2"/>
  <c r="F47" i="2"/>
  <c r="I47" i="2" s="1"/>
  <c r="H46" i="2"/>
  <c r="F46" i="2"/>
  <c r="I46" i="2" s="1"/>
  <c r="H45" i="2"/>
  <c r="F45" i="2"/>
  <c r="I45" i="2" s="1"/>
  <c r="H43" i="2"/>
  <c r="F43" i="2"/>
  <c r="H41" i="2"/>
  <c r="F41" i="2"/>
  <c r="I41" i="2" s="1"/>
  <c r="H39" i="2"/>
  <c r="F39" i="2"/>
  <c r="I39" i="2" s="1"/>
  <c r="I38" i="2"/>
  <c r="H38" i="2"/>
  <c r="F38" i="2"/>
  <c r="H37" i="2"/>
  <c r="F37" i="2"/>
  <c r="I37" i="2" s="1"/>
  <c r="H35" i="2"/>
  <c r="F35" i="2"/>
  <c r="I35" i="2" s="1"/>
  <c r="H33" i="2"/>
  <c r="F33" i="2"/>
  <c r="I33" i="2" s="1"/>
  <c r="H31" i="2"/>
  <c r="F31" i="2"/>
  <c r="I31" i="2" s="1"/>
  <c r="H29" i="2"/>
  <c r="F29" i="2"/>
  <c r="H28" i="2"/>
  <c r="F28" i="2"/>
  <c r="I28" i="2" s="1"/>
  <c r="H26" i="2"/>
  <c r="F26" i="2"/>
  <c r="I26" i="2" s="1"/>
  <c r="H24" i="2"/>
  <c r="F24" i="2"/>
  <c r="I24" i="2" s="1"/>
  <c r="H22" i="2"/>
  <c r="F22" i="2"/>
  <c r="I22" i="2" s="1"/>
  <c r="H20" i="2"/>
  <c r="F20" i="2"/>
  <c r="H18" i="2"/>
  <c r="F18" i="2"/>
  <c r="I18" i="2" s="1"/>
  <c r="H16" i="2"/>
  <c r="F16" i="2"/>
  <c r="I16" i="2" s="1"/>
  <c r="H15" i="2"/>
  <c r="F15" i="2"/>
  <c r="H13" i="2"/>
  <c r="F13" i="2"/>
  <c r="I13" i="2" s="1"/>
  <c r="H11" i="2"/>
  <c r="F11" i="2"/>
  <c r="I11" i="2" s="1"/>
  <c r="H9" i="2"/>
  <c r="F9" i="2"/>
  <c r="I9" i="2" s="1"/>
  <c r="I15" i="2" l="1"/>
  <c r="I29" i="2"/>
  <c r="I43" i="2"/>
  <c r="I56" i="2"/>
  <c r="F76" i="2"/>
  <c r="B30" i="3"/>
  <c r="H76" i="2"/>
  <c r="C30" i="3" s="1"/>
  <c r="I20" i="2"/>
  <c r="I76" i="2" s="1"/>
  <c r="B4" i="3"/>
  <c r="B7" i="3" s="1"/>
  <c r="B12" i="3" s="1"/>
  <c r="C10" i="3" l="1"/>
  <c r="C14" i="3"/>
  <c r="C11" i="3" l="1"/>
  <c r="C12" i="3" l="1"/>
  <c r="C19" i="3" l="1"/>
  <c r="C20" i="3"/>
  <c r="C18" i="3"/>
  <c r="C13" i="3"/>
  <c r="C15" i="3" s="1"/>
  <c r="C22" i="3" s="1"/>
  <c r="C21" i="3" l="1"/>
  <c r="C24" i="3" s="1"/>
  <c r="B25" i="3" l="1"/>
  <c r="C25" i="3" s="1"/>
  <c r="C27" i="3"/>
</calcChain>
</file>

<file path=xl/sharedStrings.xml><?xml version="1.0" encoding="utf-8"?>
<sst xmlns="http://schemas.openxmlformats.org/spreadsheetml/2006/main" count="333" uniqueCount="165">
  <si>
    <t>Název</t>
  </si>
  <si>
    <t>Hodnota</t>
  </si>
  <si>
    <t>Nadpis rekapitulace</t>
  </si>
  <si>
    <t>Seznam prací a dodávek elektrotechnických zařízení</t>
  </si>
  <si>
    <t>Akce</t>
  </si>
  <si>
    <t>MENDELOVA UNIVERZITA V BRNĚ
OPTICKÉ PROPOJENÍ BZA A BUDOV K, Z</t>
  </si>
  <si>
    <t>Projekt</t>
  </si>
  <si>
    <t>ETAPA 1 - POLOŽENÍ CHRÁNIČEK
PRO OPTICKÉ KABELY</t>
  </si>
  <si>
    <t>Investor</t>
  </si>
  <si>
    <t>Mendelova univerzita v Brně, Zemědělská 1</t>
  </si>
  <si>
    <t>Z. č.</t>
  </si>
  <si>
    <t>03/23</t>
  </si>
  <si>
    <t>A. č.</t>
  </si>
  <si>
    <t>E412/03/23</t>
  </si>
  <si>
    <t>Smlouva</t>
  </si>
  <si>
    <t/>
  </si>
  <si>
    <t>Vypracoval</t>
  </si>
  <si>
    <t>Ing. Jiří Kozlovský, Projekce ELEKTRO, Purkyňova 95a, Brno</t>
  </si>
  <si>
    <t>Kontroloval</t>
  </si>
  <si>
    <t>ING. KOZLOVSKÝ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</si>
  <si>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</si>
  <si>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</si>
  <si>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</si>
  <si>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</si>
  <si>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</si>
  <si>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</si>
  <si>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0,00</t>
  </si>
  <si>
    <t>Přesun dodávek  (1) %</t>
  </si>
  <si>
    <t>PPV  (1 nebo 6) %</t>
  </si>
  <si>
    <t>3,00</t>
  </si>
  <si>
    <t>PPV zemních prací, nátěrů  (1) %</t>
  </si>
  <si>
    <t>Dokumentace skut.prov. (1 - 1,5) %</t>
  </si>
  <si>
    <t>1,00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</si>
  <si>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</si>
  <si>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</si>
  <si>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</si>
  <si>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</si>
  <si>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</si>
  <si>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</si>
  <si>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</si>
  <si>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</si>
  <si>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</si>
  <si>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</si>
  <si>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</si>
  <si>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</si>
  <si>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</si>
  <si>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</si>
  <si>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</si>
  <si>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</si>
  <si>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</si>
  <si>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</si>
  <si>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</si>
  <si>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</si>
  <si>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</si>
  <si>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</si>
  <si>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</si>
  <si>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 celkem</t>
  </si>
  <si>
    <t>Při vyplňování výkazu výměr je nutné respektovat dále uvedené pokyny:</t>
  </si>
  <si>
    <t>1) Při zpracování nabídky je nutné využít všech částí (dílů) projektu pro provádění stavby, tj. technické zprávy vč. příloh a knihy výrobků, všechny výkresy, tabulky a specifikace materiálů.</t>
  </si>
  <si>
    <t>2) Součástí nabídkové ceny musí být veškeré náklady, aby cena byla konečná a zahrnovala celou dodávku a montáž</t>
  </si>
  <si>
    <t>3) Každá účastníkem zadávacího řízení vyplněná položka musí  cenově obsahovat veškeré technicky a logicky dovoditelné součásti dodávky a montáže (včetně údajů o podmínkách a úhradě licencí potřebných SW).</t>
  </si>
  <si>
    <t>4) Dodávky a montáže uvedené v nabídce musí být naceněny včetně veškerého souvisejícího doplňkového, podružného a montážního materiálu tak, aby celé zařízení bylo funkční a splňovalo všechny předpisy, které se na ně vztahují</t>
  </si>
  <si>
    <t>Zemní práce</t>
  </si>
  <si>
    <t>VYTÝČENÍ INŽ. SÍTÍ V  PŘEHLEDNÉM TERÉNU</t>
  </si>
  <si>
    <t>Vedení datové sítě</t>
  </si>
  <si>
    <t>km</t>
  </si>
  <si>
    <t>BOURANÍ ŽIVIČNÝCH POVRCHŮ, ODVOZ (15km) A LIKVIDACE</t>
  </si>
  <si>
    <t>Síla vrstvy do 25cm (u tafostanice)</t>
  </si>
  <si>
    <t>m3</t>
  </si>
  <si>
    <t>ODSTRANĚNÍ OCEL. KONSTR. VČ, ZÁKLADU, ODVOZ</t>
  </si>
  <si>
    <t>8x stojka, 10 pletivo v. 3m, fixace vodorovná (u trafostanice)</t>
  </si>
  <si>
    <t>ks</t>
  </si>
  <si>
    <t>PRŮRAZ BETONOVOU, KAMENNOU ZDÍ, JÁDROVÉ VRTÁNÍ</t>
  </si>
  <si>
    <t>pro chráničku do Ø 50 o tloušťce do 50cm</t>
  </si>
  <si>
    <t>pro chráničku do Ø 50 o tloušťce do 35cm</t>
  </si>
  <si>
    <t>VÝKOP JÁMY PRO ZÁKLAD A JINÉ ZAŘ.</t>
  </si>
  <si>
    <t>Zemina třídy 3-4,ručně</t>
  </si>
  <si>
    <t>ROZBOURÁNÍ BETONOVÉHO ZÁKLADU</t>
  </si>
  <si>
    <t>Přemístění mater. naložení, odvoz</t>
  </si>
  <si>
    <t>ZÁKLAD Z PROSTÉHO BETONU</t>
  </si>
  <si>
    <t xml:space="preserve"> Do rostlé zeminy bez bednění</t>
  </si>
  <si>
    <t>ZÁHOZ JÁMY,UPĚCHOVÁNÍ,ÚPRAVA POVRCHU</t>
  </si>
  <si>
    <t>V zemine třídy 3-4</t>
  </si>
  <si>
    <t>ODVOZ ZEMINY</t>
  </si>
  <si>
    <t>Naložení,rozhoz,úprava povrchu</t>
  </si>
  <si>
    <t>HLOUBENÍ KABELOVÉ RÝHY strojně</t>
  </si>
  <si>
    <t>Zemina třídy 3, šíře 550mm,hloubka 1200mm</t>
  </si>
  <si>
    <t>m</t>
  </si>
  <si>
    <t>Zemina třídy 3, šíře 550mm,hloubka 1300mm</t>
  </si>
  <si>
    <t>KABELOVÁ RÝHA V ZEMINĚ TŘÍDY 3</t>
  </si>
  <si>
    <t>Šíře 700mm,hloubka do 1200mm ručně - rozšíření</t>
  </si>
  <si>
    <t>KABEL.LOŽE Z KOPANÉHO PÍSKU BEZ ZAKRYTÍ</t>
  </si>
  <si>
    <t xml:space="preserve"> Šíře prům. 50cm, tl. 5cm pod a 5cm nad chráničky</t>
  </si>
  <si>
    <t>FOLIE VÝSTRAŽNÁ Z PVC</t>
  </si>
  <si>
    <t xml:space="preserve"> Šířka 33cm (20cm) zelená barva – sdělovací kabely a optická vlákna</t>
  </si>
  <si>
    <t>PŘÍSTUPOVÁ KOMORA-ŠACHTA</t>
  </si>
  <si>
    <t>800x795x915, běžné provedení, typ B</t>
  </si>
  <si>
    <t>KS</t>
  </si>
  <si>
    <t>víko pro zámkovou dlažbu pro komoru 800x795x915 pro ŠK1</t>
  </si>
  <si>
    <t>Drenážní vývod, štěrkopískový základ, vrtání komory, utěsnění vývodu</t>
  </si>
  <si>
    <t>OSTATNÍ PRÁCE</t>
  </si>
  <si>
    <t>Otvor do šachty, utěsnění D50</t>
  </si>
  <si>
    <t>ZAJISTENI VSTUP A VÝSTUP. OTVORU</t>
  </si>
  <si>
    <t>Proti vniknuti vody do budovy</t>
  </si>
  <si>
    <t>ZÁHOZ KABELOVÉ RÝHY</t>
  </si>
  <si>
    <t>Zemina třídy 3, šíře 550mm,hloubka 1100mm</t>
  </si>
  <si>
    <t>Hutnění zeminy po vrstvách 20cm</t>
  </si>
  <si>
    <t>ODVOZ VÝKOPKŮ VČ. SKLÁDKOVÁNÍ</t>
  </si>
  <si>
    <t>Zeminy do vzdalenosti 15km</t>
  </si>
  <si>
    <t>Betonového základu do vzdalenosti 15km</t>
  </si>
  <si>
    <t>PROVIZORNÍ LÁVKA, PŘEJEZD</t>
  </si>
  <si>
    <t>Plotna ocelová - vozovka (zapůjčení na dobu realizace)</t>
  </si>
  <si>
    <t>ÚPRAVA POVRCHU</t>
  </si>
  <si>
    <t xml:space="preserve"> Provizorní úprava terénu v zemina třídy 3</t>
  </si>
  <si>
    <t>m2</t>
  </si>
  <si>
    <t>CHRÁNIČKA HDPE/LDPE</t>
  </si>
  <si>
    <t>D160/136 tuhá, do základu</t>
  </si>
  <si>
    <t>dělená žlutá, D160/136 tuhá, rozložený stav</t>
  </si>
  <si>
    <t>optika D50/44 vodotěsné provedení, 3 barvy na 6ks: modrá, oranžová, červená</t>
  </si>
  <si>
    <t>SPOJKA COMFIT HDPE - DIMENZE 50  pro trubky Ø 50</t>
  </si>
  <si>
    <t>KONCOVKA HDPE BEZ VENTILU pro trubky Ø 50</t>
  </si>
  <si>
    <t>KABEL.KANÁL Z BETON.ŽLABŮ NEASFALTOVANÝ</t>
  </si>
  <si>
    <t>Minimální vnitřní rozměty 19x20cm</t>
  </si>
  <si>
    <t>ZEMNÍ ZNAČKY PRO KAB.VEDENÍ</t>
  </si>
  <si>
    <t>Kabelový označník</t>
  </si>
  <si>
    <t>KOORDINACE POSTUPU PRACI</t>
  </si>
  <si>
    <t>Práce spojené se zajištěním koordinace na staveništi po dobu prací</t>
  </si>
  <si>
    <t>hod</t>
  </si>
  <si>
    <t>KONTROLA A ZDOKLADOVÁNÍ PROTAHVATELNOST CHRÁNIČEK</t>
  </si>
  <si>
    <t>Zatažení protahovacího provázku, volné konce 2m v šachtách do 200m</t>
  </si>
  <si>
    <t>ZAJIŠTĚNÍ GEODETICKÉHO ZAMĚŘENÍ TRAS EG.D, O2</t>
  </si>
  <si>
    <t>areálového osvětlení, sítí, které jsou v době realizace již položené v dané trase</t>
  </si>
  <si>
    <t>kpl</t>
  </si>
  <si>
    <t>GEODETICKÉ ZAMĚŘENÍ NOVÉ TRASY DATOVÝCH SÍTÍ</t>
  </si>
  <si>
    <t>Geodetické zaměření do 500m</t>
  </si>
  <si>
    <t>PROJEKTY SKUTEČNÉHO PROVEDENÍ</t>
  </si>
  <si>
    <t>2x paré v papírové podobě, 2x digitální - formát AutoCAD-dwg na CD</t>
  </si>
  <si>
    <t>cena je součástí vedlejších a ostatních nákladů (VRN)</t>
  </si>
  <si>
    <t>Zemní práce - celkem</t>
  </si>
  <si>
    <t>Hodnota A</t>
  </si>
  <si>
    <t>Hodnota B</t>
  </si>
  <si>
    <t>Základní náklady</t>
  </si>
  <si>
    <t>Dodávka</t>
  </si>
  <si>
    <t>Doprava 0,00%, Přesun 0,00%</t>
  </si>
  <si>
    <t>Montáž - materiál</t>
  </si>
  <si>
    <t>Montáž - práce</t>
  </si>
  <si>
    <t>Mezisoučet 1</t>
  </si>
  <si>
    <t>PPV 3,00% z montáže: materiál + práce</t>
  </si>
  <si>
    <t>Nátěry</t>
  </si>
  <si>
    <t>PPV 0,00% z nátěrů a zemních prací</t>
  </si>
  <si>
    <t>Mezisoučet 2</t>
  </si>
  <si>
    <t>Rizika a pojištění 0,00% z mezisoučtu 2</t>
  </si>
  <si>
    <t>Opravy v záruce 0,00% z mezisoučtu 1</t>
  </si>
  <si>
    <t>Základní náklady celkem</t>
  </si>
  <si>
    <t>Vedlejší a ostatní náklady (VRN)</t>
  </si>
  <si>
    <t>Dokumentace skut.prov. 1,00% z mezisoučtu 2</t>
  </si>
  <si>
    <t>GZS 0,00% z pravé strany mezisoučtu 2</t>
  </si>
  <si>
    <t>Provozní vlivy 0,00% z pravé strany mezisoučtu 2</t>
  </si>
  <si>
    <t>Vedlejší a ostatní náklady (VRN)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</si>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</sst>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8"/>
      <color rgb="FF000000"/>
      <name val="慔潨慭"/>
      <charset val="238"/>
    </font>
    <font>
      <b/>
      <sz val="11"/>
      <color rgb="FF000000"/>
      <name val="慔潨慭"/>
      <charset val="238"/>
    </font>
    <font>
      <b/>
      <sz val="9"/>
      <color rgb="FF000000"/>
      <name val="慔潨慭"/>
      <charset val="238"/>
    </font>
    <font>
      <b/>
      <sz val="8"/>
      <color rgb="FF000000"/>
      <name val="慔潨慭"/>
      <charset val="238"/>
    </font>
    <font>
      <i/>
      <sz val="9"/>
      <color rgb="FF000000"/>
      <name val="慔潨慭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49" fontId="3" fillId="4" borderId="1" xfId="0" applyNumberFormat="1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left"/>
      <protection locked="0"/>
    </xf>
    <xf numFmtId="49" fontId="1" fillId="5" borderId="1" xfId="0" applyNumberFormat="1" applyFont="1" applyFill="1" applyBorder="1" applyAlignment="1" applyProtection="1">
      <alignment horizontal="left"/>
      <protection locked="0"/>
    </xf>
    <xf numFmtId="49" fontId="4" fillId="6" borderId="1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0" fillId="0" borderId="1" xfId="0" applyBorder="1" applyProtection="1"/>
    <xf numFmtId="49" fontId="5" fillId="7" borderId="1" xfId="0" applyNumberFormat="1" applyFont="1" applyFill="1" applyBorder="1" applyAlignment="1" applyProtection="1">
      <alignment horizontal="left"/>
    </xf>
    <xf numFmtId="4" fontId="5" fillId="7" borderId="1" xfId="0" applyNumberFormat="1" applyFont="1" applyFill="1" applyBorder="1" applyAlignment="1" applyProtection="1">
      <alignment horizontal="right"/>
    </xf>
    <xf numFmtId="49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49" fontId="1" fillId="5" borderId="1" xfId="0" applyNumberFormat="1" applyFont="1" applyFill="1" applyBorder="1" applyAlignment="1" applyProtection="1">
      <alignment horizontal="left"/>
    </xf>
    <xf numFmtId="4" fontId="1" fillId="5" borderId="1" xfId="0" applyNumberFormat="1" applyFont="1" applyFill="1" applyBorder="1" applyAlignment="1" applyProtection="1">
      <alignment horizontal="right"/>
    </xf>
    <xf numFmtId="49" fontId="0" fillId="0" borderId="0" xfId="0" applyNumberFormat="1" applyProtection="1"/>
    <xf numFmtId="4" fontId="0" fillId="0" borderId="0" xfId="0" applyNumberFormat="1" applyProtection="1"/>
    <xf numFmtId="4" fontId="1" fillId="2" borderId="1" xfId="0" applyNumberFormat="1" applyFont="1" applyFill="1" applyBorder="1" applyAlignment="1" applyProtection="1">
      <alignment horizontal="left"/>
      <protection locked="0"/>
    </xf>
    <xf numFmtId="4" fontId="5" fillId="7" borderId="1" xfId="0" applyNumberFormat="1" applyFont="1" applyFill="1" applyBorder="1" applyAlignment="1" applyProtection="1">
      <alignment horizontal="righ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9" fontId="3" fillId="4" borderId="1" xfId="0" applyNumberFormat="1" applyFont="1" applyFill="1" applyBorder="1" applyAlignment="1" applyProtection="1">
      <alignment horizontal="left"/>
    </xf>
    <xf numFmtId="4" fontId="3" fillId="4" borderId="1" xfId="0" applyNumberFormat="1" applyFont="1" applyFill="1" applyBorder="1" applyAlignment="1" applyProtection="1">
      <alignment horizontal="right"/>
    </xf>
    <xf numFmtId="49" fontId="4" fillId="6" borderId="1" xfId="0" applyNumberFormat="1" applyFont="1" applyFill="1" applyBorder="1" applyAlignment="1" applyProtection="1">
      <alignment horizontal="left"/>
    </xf>
    <xf numFmtId="4" fontId="4" fillId="6" borderId="1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center"/>
    </xf>
    <xf numFmtId="49" fontId="5" fillId="7" borderId="1" xfId="0" applyNumberFormat="1" applyFont="1" applyFill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workbookViewId="0"/>
  </sheetViews>
  <sheetFormatPr defaultRowHeight="15"/>
  <cols>
    <col min="1" max="1" width="36.42578125" style="21" bestFit="1" customWidth="1"/>
    <col min="2" max="2" width="8.7109375" style="22" bestFit="1" customWidth="1"/>
    <col min="3" max="3" width="11.28515625" style="22" bestFit="1" customWidth="1"/>
    <col min="4" max="5" width="9.140625" style="1"/>
    <col min="6" max="6" width="0" style="1" hidden="1" customWidth="1"/>
    <col min="7" max="16384" width="9.140625" style="1"/>
  </cols>
  <sheetData>
    <row r="1" spans="1:4">
      <c r="A1" s="12" t="s">
        <v>0</v>
      </c>
      <c r="B1" s="13" t="s">
        <v>139</v>
      </c>
      <c r="C1" s="13" t="s">
        <v>140</v>
      </c>
      <c r="D1" s="14"/>
    </row>
    <row r="2" spans="1:4">
      <c r="A2" s="28" t="s">
        <v>141</v>
      </c>
      <c r="B2" s="29"/>
      <c r="C2" s="29"/>
      <c r="D2" s="14"/>
    </row>
    <row r="3" spans="1:4">
      <c r="A3" s="19" t="s">
        <v>142</v>
      </c>
      <c r="B3" s="20">
        <f>0</f>
        <v>0</v>
      </c>
      <c r="C3" s="20"/>
      <c r="D3" s="14"/>
    </row>
    <row r="4" spans="1:4">
      <c r="A4" s="19" t="s">
        <v>143</v>
      </c>
      <c r="B4" s="20">
        <f>B3 * Parametry!B16 / 100</f>
        <v>0</v>
      </c>
      <c r="C4" s="20">
        <f>B3 * Parametry!B17 / 100</f>
        <v>0</v>
      </c>
      <c r="D4" s="14"/>
    </row>
    <row r="5" spans="1:4">
      <c r="A5" s="19" t="s">
        <v>144</v>
      </c>
      <c r="B5" s="20"/>
      <c r="C5" s="20">
        <f>0 + 0</f>
        <v>0</v>
      </c>
      <c r="D5" s="14"/>
    </row>
    <row r="6" spans="1:4">
      <c r="A6" s="19" t="s">
        <v>145</v>
      </c>
      <c r="B6" s="20"/>
      <c r="C6" s="20">
        <f>0 + 0 + 0</f>
        <v>0</v>
      </c>
      <c r="D6" s="14"/>
    </row>
    <row r="7" spans="1:4">
      <c r="A7" s="30" t="s">
        <v>146</v>
      </c>
      <c r="B7" s="31">
        <f>B3 + B4</f>
        <v>0</v>
      </c>
      <c r="C7" s="31">
        <f>C3 + C4 + C5 + C6</f>
        <v>0</v>
      </c>
      <c r="D7" s="14"/>
    </row>
    <row r="8" spans="1:4">
      <c r="A8" s="19" t="s">
        <v>147</v>
      </c>
      <c r="B8" s="20"/>
      <c r="C8" s="20">
        <f>(C5 + C6) * Parametry!B18 / 100</f>
        <v>0</v>
      </c>
      <c r="D8" s="14"/>
    </row>
    <row r="9" spans="1:4">
      <c r="A9" s="19" t="s">
        <v>148</v>
      </c>
      <c r="B9" s="20"/>
      <c r="C9" s="20">
        <f>0 + 0</f>
        <v>0</v>
      </c>
      <c r="D9" s="14"/>
    </row>
    <row r="10" spans="1:4">
      <c r="A10" s="19" t="s">
        <v>62</v>
      </c>
      <c r="B10" s="20"/>
      <c r="C10" s="20">
        <f>(Rozpočet!F76) + (Rozpočet!H76)</f>
        <v>0</v>
      </c>
      <c r="D10" s="14"/>
    </row>
    <row r="11" spans="1:4">
      <c r="A11" s="19" t="s">
        <v>149</v>
      </c>
      <c r="B11" s="20"/>
      <c r="C11" s="20">
        <f>(C9 + C10) * Parametry!B19 / 100</f>
        <v>0</v>
      </c>
      <c r="D11" s="14"/>
    </row>
    <row r="12" spans="1:4">
      <c r="A12" s="30" t="s">
        <v>150</v>
      </c>
      <c r="B12" s="31">
        <f>B7</f>
        <v>0</v>
      </c>
      <c r="C12" s="31">
        <f>C7 + C8 + C9 + C10 + C11</f>
        <v>0</v>
      </c>
      <c r="D12" s="14"/>
    </row>
    <row r="13" spans="1:4">
      <c r="A13" s="19" t="s">
        <v>151</v>
      </c>
      <c r="B13" s="20"/>
      <c r="C13" s="20">
        <f>(B12 + C12) * Parametry!B21 / 100</f>
        <v>0</v>
      </c>
      <c r="D13" s="14"/>
    </row>
    <row r="14" spans="1:4">
      <c r="A14" s="19" t="s">
        <v>152</v>
      </c>
      <c r="B14" s="20"/>
      <c r="C14" s="20">
        <f>(B7 + C7) * Parametry!B22 / 100</f>
        <v>0</v>
      </c>
      <c r="D14" s="14"/>
    </row>
    <row r="15" spans="1:4">
      <c r="A15" s="28" t="s">
        <v>153</v>
      </c>
      <c r="B15" s="29"/>
      <c r="C15" s="29">
        <f>B12 + C12 + C13 + C14</f>
        <v>0</v>
      </c>
      <c r="D15" s="14"/>
    </row>
    <row r="16" spans="1:4">
      <c r="A16" s="19" t="s">
        <v>15</v>
      </c>
      <c r="B16" s="20"/>
      <c r="C16" s="20"/>
      <c r="D16" s="14"/>
    </row>
    <row r="17" spans="1:4">
      <c r="A17" s="28" t="s">
        <v>154</v>
      </c>
      <c r="B17" s="29"/>
      <c r="C17" s="29"/>
      <c r="D17" s="14"/>
    </row>
    <row r="18" spans="1:4">
      <c r="A18" s="19" t="s">
        <v>155</v>
      </c>
      <c r="B18" s="20"/>
      <c r="C18" s="20">
        <f>(B12 + C12) * Parametry!B20 / 100</f>
        <v>0</v>
      </c>
      <c r="D18" s="14"/>
    </row>
    <row r="19" spans="1:4">
      <c r="A19" s="19" t="s">
        <v>156</v>
      </c>
      <c r="B19" s="20"/>
      <c r="C19" s="20">
        <f>C12 * Parametry!B23 / 100</f>
        <v>0</v>
      </c>
      <c r="D19" s="14"/>
    </row>
    <row r="20" spans="1:4">
      <c r="A20" s="19" t="s">
        <v>157</v>
      </c>
      <c r="B20" s="20"/>
      <c r="C20" s="20">
        <f>C12 * Parametry!B24 / 100</f>
        <v>0</v>
      </c>
      <c r="D20" s="14"/>
    </row>
    <row r="21" spans="1:4">
      <c r="A21" s="28" t="s">
        <v>158</v>
      </c>
      <c r="B21" s="29"/>
      <c r="C21" s="29">
        <f>C19 + C20 + C18</f>
        <v>0</v>
      </c>
      <c r="D21" s="14"/>
    </row>
    <row r="22" spans="1:4">
      <c r="A22" s="19" t="s">
        <v>159</v>
      </c>
      <c r="B22" s="20"/>
      <c r="C22" s="20">
        <f>Parametry!B25 * Parametry!B28 * (C15 * Parametry!B27)^Parametry!B26</f>
        <v>0</v>
      </c>
      <c r="D22" s="14"/>
    </row>
    <row r="23" spans="1:4">
      <c r="A23" s="19" t="s">
        <v>15</v>
      </c>
      <c r="B23" s="20"/>
      <c r="C23" s="20"/>
      <c r="D23" s="14"/>
    </row>
    <row r="24" spans="1:4">
      <c r="A24" s="17" t="s">
        <v>160</v>
      </c>
      <c r="B24" s="18"/>
      <c r="C24" s="18">
        <f>C15 + C21 + C22</f>
        <v>0</v>
      </c>
      <c r="D24" s="14"/>
    </row>
    <row r="25" spans="1:4">
      <c r="A25" s="19" t="s">
        <v>161</v>
      </c>
      <c r="B25" s="20">
        <f>(SUM(Rozpočet!F8:F75)) + (SUM(Rozpočet!H8:H75)) + B4 + C4 + C8 + C11 + C13 + C14 + C21 + C22</f>
        <v>0</v>
      </c>
      <c r="C25" s="20">
        <f>B25 * Parametry!B31 / 100</f>
        <v>0</v>
      </c>
      <c r="D25" s="14"/>
    </row>
    <row r="26" spans="1:4">
      <c r="A26" s="19" t="s">
        <v>162</v>
      </c>
      <c r="B26" s="20">
        <f>(SUM(Rozpočet!F8,Rozpočet!F10,Rozpočet!F12,Rozpočet!F14,Rozpočet!F17,Rozpočet!F19,Rozpočet!F21,Rozpočet!F23,Rozpočet!F25,Rozpočet!F27,Rozpočet!F30,Rozpočet!F32,Rozpočet!F34,Rozpočet!F36,Rozpočet!F40,Rozpočet!F42,Rozpočet!F44,Rozpočet!F48,Rozpočet!F51,Rozpočet!F53,Rozpočet!F55,Rozpočet!F61,Rozpočet!F63,Rozpočet!F65,Rozpočet!F67,Rozpočet!F69,Rozpočet!F71,Rozpočet!F73:F75)) + (SUM(Rozpočet!H8,Rozpočet!H10,Rozpočet!H12,Rozpočet!H14,Rozpočet!H17,Rozpočet!H19,Rozpočet!H21,Rozpočet!H23,Rozpočet!H25,Rozpočet!H27,Rozpočet!H30,Rozpočet!H32,Rozpočet!H34,Rozpočet!H36,Rozpočet!H40,Rozpočet!H42,Rozpočet!H44,Rozpočet!H48,Rozpočet!H51,Rozpočet!H53,Rozpočet!H55,Rozpočet!H61,Rozpočet!H63,Rozpočet!H65,Rozpočet!H67,Rozpočet!H69,Rozpočet!H71,Rozpočet!H73:H75))</f>
        <v>0</v>
      </c>
      <c r="C26" s="20">
        <f>B26 * Parametry!B32 / 100</f>
        <v>0</v>
      </c>
      <c r="D26" s="14"/>
    </row>
    <row r="27" spans="1:4">
      <c r="A27" s="17" t="s">
        <v>163</v>
      </c>
      <c r="B27" s="18"/>
      <c r="C27" s="18">
        <f>C24 + C25 + C26</f>
        <v>0</v>
      </c>
      <c r="D27" s="14"/>
    </row>
    <row r="28" spans="1:4">
      <c r="A28" s="19" t="s">
        <v>15</v>
      </c>
      <c r="B28" s="20"/>
      <c r="C28" s="20"/>
      <c r="D28" s="14"/>
    </row>
    <row r="29" spans="1:4">
      <c r="A29" s="28" t="s">
        <v>164</v>
      </c>
      <c r="B29" s="32" t="s">
        <v>52</v>
      </c>
      <c r="C29" s="32" t="s">
        <v>54</v>
      </c>
      <c r="D29" s="14"/>
    </row>
    <row r="30" spans="1:4">
      <c r="A30" s="19" t="s">
        <v>62</v>
      </c>
      <c r="B30" s="20">
        <f>(Rozpočet!F76)</f>
        <v>0</v>
      </c>
      <c r="C30" s="20">
        <f>(Rozpočet!H76)</f>
        <v>0</v>
      </c>
      <c r="D30" s="14"/>
    </row>
  </sheetData>
  <sheetProtection password="BAAB" sheet="1" objects="1" scenarios="1" formatColumns="0" formatRows="0"/>
  <pageMargins left="0.70866141732283472" right="0.70866141732283472" top="1.9685039370078741" bottom="0.78740157480314965" header="0.70866141732283472" footer="0.31496062992125984"/>
  <pageSetup paperSize="9" orientation="portrait" r:id="rId1"/>
  <headerFooter>
    <oddHeader>&amp;L&amp;"-,Tučné"MENDELOVA UNIVERZITA V BRNĚ
OPTICKÉ PROPOJENÍ BZA A BUDOV K, Z
ETAPA 1 - POLOŽENÍ CHRÁNIČEK
PRO OPTICKÉ KABELY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6"/>
  <sheetViews>
    <sheetView tabSelected="1" workbookViewId="0">
      <selection activeCell="A2" sqref="A2"/>
    </sheetView>
  </sheetViews>
  <sheetFormatPr defaultRowHeight="15"/>
  <cols>
    <col min="1" max="1" width="5.5703125" style="21" bestFit="1" customWidth="1"/>
    <col min="2" max="2" width="58.28515625" style="21" customWidth="1"/>
    <col min="3" max="3" width="3.5703125" style="21" bestFit="1" customWidth="1"/>
    <col min="4" max="4" width="7" style="22" bestFit="1" customWidth="1"/>
    <col min="5" max="5" width="7.85546875" style="27" bestFit="1" customWidth="1"/>
    <col min="6" max="6" width="11.42578125" style="22" bestFit="1" customWidth="1"/>
    <col min="7" max="7" width="6" style="27" bestFit="1" customWidth="1"/>
    <col min="8" max="8" width="11.140625" style="22" bestFit="1" customWidth="1"/>
    <col min="9" max="9" width="11.28515625" style="22" bestFit="1" customWidth="1"/>
    <col min="10" max="11" width="9.140625" style="1"/>
    <col min="12" max="12" width="0" style="1" hidden="1" customWidth="1"/>
    <col min="13" max="16384" width="9.140625" style="1"/>
  </cols>
  <sheetData>
    <row r="1" spans="1:11">
      <c r="A1" s="12" t="s">
        <v>49</v>
      </c>
      <c r="B1" s="12" t="s">
        <v>0</v>
      </c>
      <c r="C1" s="12" t="s">
        <v>50</v>
      </c>
      <c r="D1" s="13" t="s">
        <v>51</v>
      </c>
      <c r="E1" s="23" t="s">
        <v>52</v>
      </c>
      <c r="F1" s="13" t="s">
        <v>53</v>
      </c>
      <c r="G1" s="23" t="s">
        <v>54</v>
      </c>
      <c r="H1" s="13" t="s">
        <v>55</v>
      </c>
      <c r="I1" s="13" t="s">
        <v>56</v>
      </c>
      <c r="J1" s="14"/>
      <c r="K1" s="14"/>
    </row>
    <row r="2" spans="1:11" ht="24.75">
      <c r="A2" s="15" t="s">
        <v>15</v>
      </c>
      <c r="B2" s="33" t="s">
        <v>57</v>
      </c>
      <c r="C2" s="15" t="s">
        <v>15</v>
      </c>
      <c r="D2" s="16"/>
      <c r="E2" s="24"/>
      <c r="F2" s="16"/>
      <c r="G2" s="24"/>
      <c r="H2" s="16"/>
      <c r="I2" s="16"/>
      <c r="J2" s="14"/>
      <c r="K2" s="14"/>
    </row>
    <row r="3" spans="1:11" ht="36.75">
      <c r="A3" s="15" t="s">
        <v>15</v>
      </c>
      <c r="B3" s="33" t="s">
        <v>58</v>
      </c>
      <c r="C3" s="15" t="s">
        <v>15</v>
      </c>
      <c r="D3" s="16"/>
      <c r="E3" s="24"/>
      <c r="F3" s="16"/>
      <c r="G3" s="24"/>
      <c r="H3" s="16"/>
      <c r="I3" s="16"/>
      <c r="J3" s="14"/>
      <c r="K3" s="14"/>
    </row>
    <row r="4" spans="1:11" ht="24.75">
      <c r="A4" s="15" t="s">
        <v>15</v>
      </c>
      <c r="B4" s="33" t="s">
        <v>59</v>
      </c>
      <c r="C4" s="15" t="s">
        <v>15</v>
      </c>
      <c r="D4" s="16"/>
      <c r="E4" s="24"/>
      <c r="F4" s="16"/>
      <c r="G4" s="24"/>
      <c r="H4" s="16"/>
      <c r="I4" s="16"/>
      <c r="J4" s="14"/>
      <c r="K4" s="14"/>
    </row>
    <row r="5" spans="1:11" ht="48.75">
      <c r="A5" s="15" t="s">
        <v>15</v>
      </c>
      <c r="B5" s="33" t="s">
        <v>60</v>
      </c>
      <c r="C5" s="15" t="s">
        <v>15</v>
      </c>
      <c r="D5" s="16"/>
      <c r="E5" s="24"/>
      <c r="F5" s="16"/>
      <c r="G5" s="24"/>
      <c r="H5" s="16"/>
      <c r="I5" s="16"/>
      <c r="J5" s="14"/>
      <c r="K5" s="14"/>
    </row>
    <row r="6" spans="1:11" ht="48.75">
      <c r="A6" s="15" t="s">
        <v>15</v>
      </c>
      <c r="B6" s="33" t="s">
        <v>61</v>
      </c>
      <c r="C6" s="15" t="s">
        <v>15</v>
      </c>
      <c r="D6" s="16"/>
      <c r="E6" s="24"/>
      <c r="F6" s="16"/>
      <c r="G6" s="24"/>
      <c r="H6" s="16"/>
      <c r="I6" s="16"/>
      <c r="J6" s="14"/>
      <c r="K6" s="14"/>
    </row>
    <row r="7" spans="1:11">
      <c r="A7" s="17" t="s">
        <v>15</v>
      </c>
      <c r="B7" s="17" t="s">
        <v>62</v>
      </c>
      <c r="C7" s="17" t="s">
        <v>15</v>
      </c>
      <c r="D7" s="18"/>
      <c r="E7" s="25"/>
      <c r="F7" s="18"/>
      <c r="G7" s="25"/>
      <c r="H7" s="18"/>
      <c r="I7" s="18"/>
      <c r="J7" s="14"/>
      <c r="K7" s="14"/>
    </row>
    <row r="8" spans="1:11">
      <c r="A8" s="15" t="s">
        <v>15</v>
      </c>
      <c r="B8" s="15" t="s">
        <v>63</v>
      </c>
      <c r="C8" s="15" t="s">
        <v>15</v>
      </c>
      <c r="D8" s="16"/>
      <c r="E8" s="24"/>
      <c r="F8" s="16"/>
      <c r="G8" s="24"/>
      <c r="H8" s="16"/>
      <c r="I8" s="16"/>
      <c r="J8" s="14"/>
      <c r="K8" s="14"/>
    </row>
    <row r="9" spans="1:11">
      <c r="A9" s="19" t="s">
        <v>15</v>
      </c>
      <c r="B9" s="19" t="s">
        <v>64</v>
      </c>
      <c r="C9" s="19" t="s">
        <v>65</v>
      </c>
      <c r="D9" s="20">
        <v>0.2</v>
      </c>
      <c r="E9" s="26"/>
      <c r="F9" s="20">
        <f>D9*E9</f>
        <v>0</v>
      </c>
      <c r="G9" s="26">
        <v>0</v>
      </c>
      <c r="H9" s="20">
        <f>D9*G9</f>
        <v>0</v>
      </c>
      <c r="I9" s="20">
        <f>F9+H9</f>
        <v>0</v>
      </c>
      <c r="J9" s="14"/>
      <c r="K9" s="14"/>
    </row>
    <row r="10" spans="1:11">
      <c r="A10" s="15" t="s">
        <v>15</v>
      </c>
      <c r="B10" s="15" t="s">
        <v>66</v>
      </c>
      <c r="C10" s="15" t="s">
        <v>15</v>
      </c>
      <c r="D10" s="16"/>
      <c r="E10" s="24"/>
      <c r="F10" s="16"/>
      <c r="G10" s="24"/>
      <c r="H10" s="16"/>
      <c r="I10" s="16"/>
      <c r="J10" s="14"/>
      <c r="K10" s="14"/>
    </row>
    <row r="11" spans="1:11">
      <c r="A11" s="19" t="s">
        <v>15</v>
      </c>
      <c r="B11" s="19" t="s">
        <v>67</v>
      </c>
      <c r="C11" s="19" t="s">
        <v>68</v>
      </c>
      <c r="D11" s="20">
        <v>4</v>
      </c>
      <c r="E11" s="26"/>
      <c r="F11" s="20">
        <f>D11*E11</f>
        <v>0</v>
      </c>
      <c r="G11" s="26">
        <v>0</v>
      </c>
      <c r="H11" s="20">
        <f>D11*G11</f>
        <v>0</v>
      </c>
      <c r="I11" s="20">
        <f>F11+H11</f>
        <v>0</v>
      </c>
      <c r="J11" s="14"/>
      <c r="K11" s="14"/>
    </row>
    <row r="12" spans="1:11">
      <c r="A12" s="15" t="s">
        <v>15</v>
      </c>
      <c r="B12" s="15" t="s">
        <v>69</v>
      </c>
      <c r="C12" s="15" t="s">
        <v>15</v>
      </c>
      <c r="D12" s="16"/>
      <c r="E12" s="24"/>
      <c r="F12" s="16"/>
      <c r="G12" s="24"/>
      <c r="H12" s="16"/>
      <c r="I12" s="16"/>
      <c r="J12" s="14"/>
      <c r="K12" s="14"/>
    </row>
    <row r="13" spans="1:11">
      <c r="A13" s="19" t="s">
        <v>15</v>
      </c>
      <c r="B13" s="19" t="s">
        <v>70</v>
      </c>
      <c r="C13" s="19" t="s">
        <v>71</v>
      </c>
      <c r="D13" s="20">
        <v>1</v>
      </c>
      <c r="E13" s="26"/>
      <c r="F13" s="20">
        <f>D13*E13</f>
        <v>0</v>
      </c>
      <c r="G13" s="26">
        <v>0</v>
      </c>
      <c r="H13" s="20">
        <f>D13*G13</f>
        <v>0</v>
      </c>
      <c r="I13" s="20">
        <f>F13+H13</f>
        <v>0</v>
      </c>
      <c r="J13" s="14"/>
      <c r="K13" s="14"/>
    </row>
    <row r="14" spans="1:11">
      <c r="A14" s="15" t="s">
        <v>15</v>
      </c>
      <c r="B14" s="15" t="s">
        <v>72</v>
      </c>
      <c r="C14" s="15" t="s">
        <v>15</v>
      </c>
      <c r="D14" s="16"/>
      <c r="E14" s="24"/>
      <c r="F14" s="16"/>
      <c r="G14" s="24"/>
      <c r="H14" s="16"/>
      <c r="I14" s="16"/>
      <c r="J14" s="14"/>
      <c r="K14" s="14"/>
    </row>
    <row r="15" spans="1:11">
      <c r="A15" s="19" t="s">
        <v>15</v>
      </c>
      <c r="B15" s="19" t="s">
        <v>73</v>
      </c>
      <c r="C15" s="19" t="s">
        <v>71</v>
      </c>
      <c r="D15" s="20">
        <v>12</v>
      </c>
      <c r="E15" s="26"/>
      <c r="F15" s="20">
        <f>D15*E15</f>
        <v>0</v>
      </c>
      <c r="G15" s="26">
        <v>0</v>
      </c>
      <c r="H15" s="20">
        <f>D15*G15</f>
        <v>0</v>
      </c>
      <c r="I15" s="20">
        <f>F15+H15</f>
        <v>0</v>
      </c>
      <c r="J15" s="14"/>
      <c r="K15" s="14"/>
    </row>
    <row r="16" spans="1:11">
      <c r="A16" s="19" t="s">
        <v>15</v>
      </c>
      <c r="B16" s="19" t="s">
        <v>74</v>
      </c>
      <c r="C16" s="19" t="s">
        <v>71</v>
      </c>
      <c r="D16" s="20">
        <v>6</v>
      </c>
      <c r="E16" s="26"/>
      <c r="F16" s="20">
        <f>D16*E16</f>
        <v>0</v>
      </c>
      <c r="G16" s="26">
        <v>0</v>
      </c>
      <c r="H16" s="20">
        <f>D16*G16</f>
        <v>0</v>
      </c>
      <c r="I16" s="20">
        <f>F16+H16</f>
        <v>0</v>
      </c>
      <c r="J16" s="14"/>
      <c r="K16" s="14"/>
    </row>
    <row r="17" spans="1:11">
      <c r="A17" s="15" t="s">
        <v>15</v>
      </c>
      <c r="B17" s="15" t="s">
        <v>75</v>
      </c>
      <c r="C17" s="15" t="s">
        <v>15</v>
      </c>
      <c r="D17" s="16"/>
      <c r="E17" s="24"/>
      <c r="F17" s="16"/>
      <c r="G17" s="24"/>
      <c r="H17" s="16"/>
      <c r="I17" s="16"/>
      <c r="J17" s="14"/>
      <c r="K17" s="14"/>
    </row>
    <row r="18" spans="1:11">
      <c r="A18" s="19" t="s">
        <v>15</v>
      </c>
      <c r="B18" s="19" t="s">
        <v>76</v>
      </c>
      <c r="C18" s="19" t="s">
        <v>68</v>
      </c>
      <c r="D18" s="20">
        <v>3</v>
      </c>
      <c r="E18" s="26"/>
      <c r="F18" s="20">
        <f>D18*E18</f>
        <v>0</v>
      </c>
      <c r="G18" s="26">
        <v>0</v>
      </c>
      <c r="H18" s="20">
        <f>D18*G18</f>
        <v>0</v>
      </c>
      <c r="I18" s="20">
        <f>F18+H18</f>
        <v>0</v>
      </c>
      <c r="J18" s="14"/>
      <c r="K18" s="14"/>
    </row>
    <row r="19" spans="1:11">
      <c r="A19" s="15" t="s">
        <v>15</v>
      </c>
      <c r="B19" s="15" t="s">
        <v>77</v>
      </c>
      <c r="C19" s="15" t="s">
        <v>15</v>
      </c>
      <c r="D19" s="16"/>
      <c r="E19" s="24"/>
      <c r="F19" s="16"/>
      <c r="G19" s="24"/>
      <c r="H19" s="16"/>
      <c r="I19" s="16"/>
      <c r="J19" s="14"/>
      <c r="K19" s="14"/>
    </row>
    <row r="20" spans="1:11">
      <c r="A20" s="19" t="s">
        <v>15</v>
      </c>
      <c r="B20" s="19" t="s">
        <v>78</v>
      </c>
      <c r="C20" s="19" t="s">
        <v>68</v>
      </c>
      <c r="D20" s="20">
        <v>1</v>
      </c>
      <c r="E20" s="26"/>
      <c r="F20" s="20">
        <f>D20*E20</f>
        <v>0</v>
      </c>
      <c r="G20" s="26">
        <v>0</v>
      </c>
      <c r="H20" s="20">
        <f>D20*G20</f>
        <v>0</v>
      </c>
      <c r="I20" s="20">
        <f>F20+H20</f>
        <v>0</v>
      </c>
      <c r="J20" s="14"/>
      <c r="K20" s="14"/>
    </row>
    <row r="21" spans="1:11">
      <c r="A21" s="15" t="s">
        <v>15</v>
      </c>
      <c r="B21" s="15" t="s">
        <v>79</v>
      </c>
      <c r="C21" s="15" t="s">
        <v>15</v>
      </c>
      <c r="D21" s="16"/>
      <c r="E21" s="24"/>
      <c r="F21" s="16"/>
      <c r="G21" s="24"/>
      <c r="H21" s="16"/>
      <c r="I21" s="16"/>
      <c r="J21" s="14"/>
      <c r="K21" s="14"/>
    </row>
    <row r="22" spans="1:11">
      <c r="A22" s="19" t="s">
        <v>15</v>
      </c>
      <c r="B22" s="19" t="s">
        <v>80</v>
      </c>
      <c r="C22" s="19" t="s">
        <v>68</v>
      </c>
      <c r="D22" s="20">
        <v>0.5</v>
      </c>
      <c r="E22" s="26"/>
      <c r="F22" s="20">
        <f>D22*E22</f>
        <v>0</v>
      </c>
      <c r="G22" s="26">
        <v>0</v>
      </c>
      <c r="H22" s="20">
        <f>D22*G22</f>
        <v>0</v>
      </c>
      <c r="I22" s="20">
        <f>F22+H22</f>
        <v>0</v>
      </c>
      <c r="J22" s="14"/>
      <c r="K22" s="14"/>
    </row>
    <row r="23" spans="1:11">
      <c r="A23" s="15" t="s">
        <v>15</v>
      </c>
      <c r="B23" s="15" t="s">
        <v>81</v>
      </c>
      <c r="C23" s="15" t="s">
        <v>15</v>
      </c>
      <c r="D23" s="16"/>
      <c r="E23" s="24"/>
      <c r="F23" s="16"/>
      <c r="G23" s="24"/>
      <c r="H23" s="16"/>
      <c r="I23" s="16"/>
      <c r="J23" s="14"/>
      <c r="K23" s="14"/>
    </row>
    <row r="24" spans="1:11">
      <c r="A24" s="19" t="s">
        <v>15</v>
      </c>
      <c r="B24" s="19" t="s">
        <v>82</v>
      </c>
      <c r="C24" s="19" t="s">
        <v>68</v>
      </c>
      <c r="D24" s="20">
        <v>1.5</v>
      </c>
      <c r="E24" s="26"/>
      <c r="F24" s="20">
        <f>D24*E24</f>
        <v>0</v>
      </c>
      <c r="G24" s="26">
        <v>0</v>
      </c>
      <c r="H24" s="20">
        <f>D24*G24</f>
        <v>0</v>
      </c>
      <c r="I24" s="20">
        <f>F24+H24</f>
        <v>0</v>
      </c>
      <c r="J24" s="14"/>
      <c r="K24" s="14"/>
    </row>
    <row r="25" spans="1:11">
      <c r="A25" s="15" t="s">
        <v>15</v>
      </c>
      <c r="B25" s="15" t="s">
        <v>83</v>
      </c>
      <c r="C25" s="15" t="s">
        <v>15</v>
      </c>
      <c r="D25" s="16"/>
      <c r="E25" s="24"/>
      <c r="F25" s="16"/>
      <c r="G25" s="24"/>
      <c r="H25" s="16"/>
      <c r="I25" s="16"/>
      <c r="J25" s="14"/>
      <c r="K25" s="14"/>
    </row>
    <row r="26" spans="1:11">
      <c r="A26" s="19" t="s">
        <v>15</v>
      </c>
      <c r="B26" s="19" t="s">
        <v>84</v>
      </c>
      <c r="C26" s="19" t="s">
        <v>68</v>
      </c>
      <c r="D26" s="20">
        <v>2</v>
      </c>
      <c r="E26" s="26"/>
      <c r="F26" s="20">
        <f>D26*E26</f>
        <v>0</v>
      </c>
      <c r="G26" s="26">
        <v>0</v>
      </c>
      <c r="H26" s="20">
        <f>D26*G26</f>
        <v>0</v>
      </c>
      <c r="I26" s="20">
        <f>F26+H26</f>
        <v>0</v>
      </c>
      <c r="J26" s="14"/>
      <c r="K26" s="14"/>
    </row>
    <row r="27" spans="1:11">
      <c r="A27" s="15" t="s">
        <v>15</v>
      </c>
      <c r="B27" s="15" t="s">
        <v>85</v>
      </c>
      <c r="C27" s="15" t="s">
        <v>15</v>
      </c>
      <c r="D27" s="16"/>
      <c r="E27" s="24"/>
      <c r="F27" s="16"/>
      <c r="G27" s="24"/>
      <c r="H27" s="16"/>
      <c r="I27" s="16"/>
      <c r="J27" s="14"/>
      <c r="K27" s="14"/>
    </row>
    <row r="28" spans="1:11">
      <c r="A28" s="19" t="s">
        <v>15</v>
      </c>
      <c r="B28" s="19" t="s">
        <v>86</v>
      </c>
      <c r="C28" s="19" t="s">
        <v>87</v>
      </c>
      <c r="D28" s="20">
        <v>150</v>
      </c>
      <c r="E28" s="26"/>
      <c r="F28" s="20">
        <f>D28*E28</f>
        <v>0</v>
      </c>
      <c r="G28" s="26">
        <v>0</v>
      </c>
      <c r="H28" s="20">
        <f>D28*G28</f>
        <v>0</v>
      </c>
      <c r="I28" s="20">
        <f>F28+H28</f>
        <v>0</v>
      </c>
      <c r="J28" s="14"/>
      <c r="K28" s="14"/>
    </row>
    <row r="29" spans="1:11">
      <c r="A29" s="19" t="s">
        <v>15</v>
      </c>
      <c r="B29" s="19" t="s">
        <v>88</v>
      </c>
      <c r="C29" s="19" t="s">
        <v>87</v>
      </c>
      <c r="D29" s="20">
        <v>40</v>
      </c>
      <c r="E29" s="26"/>
      <c r="F29" s="20">
        <f>D29*E29</f>
        <v>0</v>
      </c>
      <c r="G29" s="26">
        <v>0</v>
      </c>
      <c r="H29" s="20">
        <f>D29*G29</f>
        <v>0</v>
      </c>
      <c r="I29" s="20">
        <f>F29+H29</f>
        <v>0</v>
      </c>
      <c r="J29" s="14"/>
      <c r="K29" s="14"/>
    </row>
    <row r="30" spans="1:11">
      <c r="A30" s="15" t="s">
        <v>15</v>
      </c>
      <c r="B30" s="15" t="s">
        <v>89</v>
      </c>
      <c r="C30" s="15" t="s">
        <v>15</v>
      </c>
      <c r="D30" s="16"/>
      <c r="E30" s="24"/>
      <c r="F30" s="16"/>
      <c r="G30" s="24"/>
      <c r="H30" s="16"/>
      <c r="I30" s="16"/>
      <c r="J30" s="14"/>
      <c r="K30" s="14"/>
    </row>
    <row r="31" spans="1:11">
      <c r="A31" s="19" t="s">
        <v>15</v>
      </c>
      <c r="B31" s="19" t="s">
        <v>90</v>
      </c>
      <c r="C31" s="19" t="s">
        <v>87</v>
      </c>
      <c r="D31" s="20">
        <v>25</v>
      </c>
      <c r="E31" s="26"/>
      <c r="F31" s="20">
        <f>D31*E31</f>
        <v>0</v>
      </c>
      <c r="G31" s="26">
        <v>0</v>
      </c>
      <c r="H31" s="20">
        <f>D31*G31</f>
        <v>0</v>
      </c>
      <c r="I31" s="20">
        <f>F31+H31</f>
        <v>0</v>
      </c>
      <c r="J31" s="14"/>
      <c r="K31" s="14"/>
    </row>
    <row r="32" spans="1:11">
      <c r="A32" s="15" t="s">
        <v>15</v>
      </c>
      <c r="B32" s="15" t="s">
        <v>91</v>
      </c>
      <c r="C32" s="15" t="s">
        <v>15</v>
      </c>
      <c r="D32" s="16"/>
      <c r="E32" s="24"/>
      <c r="F32" s="16"/>
      <c r="G32" s="24"/>
      <c r="H32" s="16"/>
      <c r="I32" s="16"/>
      <c r="J32" s="14"/>
      <c r="K32" s="14"/>
    </row>
    <row r="33" spans="1:11">
      <c r="A33" s="19" t="s">
        <v>15</v>
      </c>
      <c r="B33" s="19" t="s">
        <v>92</v>
      </c>
      <c r="C33" s="19" t="s">
        <v>87</v>
      </c>
      <c r="D33" s="20">
        <v>180</v>
      </c>
      <c r="E33" s="26"/>
      <c r="F33" s="20">
        <f>D33*E33</f>
        <v>0</v>
      </c>
      <c r="G33" s="26">
        <v>0</v>
      </c>
      <c r="H33" s="20">
        <f>D33*G33</f>
        <v>0</v>
      </c>
      <c r="I33" s="20">
        <f>F33+H33</f>
        <v>0</v>
      </c>
      <c r="J33" s="14"/>
      <c r="K33" s="14"/>
    </row>
    <row r="34" spans="1:11">
      <c r="A34" s="15" t="s">
        <v>15</v>
      </c>
      <c r="B34" s="15" t="s">
        <v>93</v>
      </c>
      <c r="C34" s="15" t="s">
        <v>15</v>
      </c>
      <c r="D34" s="16"/>
      <c r="E34" s="24"/>
      <c r="F34" s="16"/>
      <c r="G34" s="24"/>
      <c r="H34" s="16"/>
      <c r="I34" s="16"/>
      <c r="J34" s="14"/>
      <c r="K34" s="14"/>
    </row>
    <row r="35" spans="1:11">
      <c r="A35" s="19" t="s">
        <v>15</v>
      </c>
      <c r="B35" s="19" t="s">
        <v>94</v>
      </c>
      <c r="C35" s="19" t="s">
        <v>87</v>
      </c>
      <c r="D35" s="20">
        <v>200</v>
      </c>
      <c r="E35" s="26"/>
      <c r="F35" s="20">
        <f>D35*E35</f>
        <v>0</v>
      </c>
      <c r="G35" s="26">
        <v>0</v>
      </c>
      <c r="H35" s="20">
        <f>D35*G35</f>
        <v>0</v>
      </c>
      <c r="I35" s="20">
        <f>F35+H35</f>
        <v>0</v>
      </c>
      <c r="J35" s="14"/>
      <c r="K35" s="14"/>
    </row>
    <row r="36" spans="1:11">
      <c r="A36" s="15" t="s">
        <v>15</v>
      </c>
      <c r="B36" s="15" t="s">
        <v>95</v>
      </c>
      <c r="C36" s="15" t="s">
        <v>15</v>
      </c>
      <c r="D36" s="16"/>
      <c r="E36" s="24"/>
      <c r="F36" s="16"/>
      <c r="G36" s="24"/>
      <c r="H36" s="16"/>
      <c r="I36" s="16"/>
      <c r="J36" s="14"/>
      <c r="K36" s="14"/>
    </row>
    <row r="37" spans="1:11">
      <c r="A37" s="19" t="s">
        <v>15</v>
      </c>
      <c r="B37" s="19" t="s">
        <v>96</v>
      </c>
      <c r="C37" s="19" t="s">
        <v>97</v>
      </c>
      <c r="D37" s="20">
        <v>1</v>
      </c>
      <c r="E37" s="26"/>
      <c r="F37" s="20">
        <f>D37*E37</f>
        <v>0</v>
      </c>
      <c r="G37" s="26">
        <v>0</v>
      </c>
      <c r="H37" s="20">
        <f>D37*G37</f>
        <v>0</v>
      </c>
      <c r="I37" s="20">
        <f>F37+H37</f>
        <v>0</v>
      </c>
      <c r="J37" s="14"/>
      <c r="K37" s="14"/>
    </row>
    <row r="38" spans="1:11">
      <c r="A38" s="19" t="s">
        <v>15</v>
      </c>
      <c r="B38" s="19" t="s">
        <v>98</v>
      </c>
      <c r="C38" s="19" t="s">
        <v>97</v>
      </c>
      <c r="D38" s="20">
        <v>1</v>
      </c>
      <c r="E38" s="26"/>
      <c r="F38" s="20">
        <f>D38*E38</f>
        <v>0</v>
      </c>
      <c r="G38" s="26">
        <v>0</v>
      </c>
      <c r="H38" s="20">
        <f>D38*G38</f>
        <v>0</v>
      </c>
      <c r="I38" s="20">
        <f>F38+H38</f>
        <v>0</v>
      </c>
      <c r="J38" s="14"/>
      <c r="K38" s="14"/>
    </row>
    <row r="39" spans="1:11">
      <c r="A39" s="19" t="s">
        <v>15</v>
      </c>
      <c r="B39" s="19" t="s">
        <v>99</v>
      </c>
      <c r="C39" s="19" t="s">
        <v>97</v>
      </c>
      <c r="D39" s="20">
        <v>1</v>
      </c>
      <c r="E39" s="26"/>
      <c r="F39" s="20">
        <f>D39*E39</f>
        <v>0</v>
      </c>
      <c r="G39" s="26">
        <v>0</v>
      </c>
      <c r="H39" s="20">
        <f>D39*G39</f>
        <v>0</v>
      </c>
      <c r="I39" s="20">
        <f>F39+H39</f>
        <v>0</v>
      </c>
      <c r="J39" s="14"/>
      <c r="K39" s="14"/>
    </row>
    <row r="40" spans="1:11">
      <c r="A40" s="15" t="s">
        <v>15</v>
      </c>
      <c r="B40" s="15" t="s">
        <v>100</v>
      </c>
      <c r="C40" s="15" t="s">
        <v>15</v>
      </c>
      <c r="D40" s="16"/>
      <c r="E40" s="24"/>
      <c r="F40" s="16"/>
      <c r="G40" s="24"/>
      <c r="H40" s="16"/>
      <c r="I40" s="16"/>
      <c r="J40" s="14"/>
      <c r="K40" s="14"/>
    </row>
    <row r="41" spans="1:11">
      <c r="A41" s="19" t="s">
        <v>15</v>
      </c>
      <c r="B41" s="19" t="s">
        <v>101</v>
      </c>
      <c r="C41" s="19" t="s">
        <v>71</v>
      </c>
      <c r="D41" s="20">
        <v>18</v>
      </c>
      <c r="E41" s="26"/>
      <c r="F41" s="20">
        <f>D41*E41</f>
        <v>0</v>
      </c>
      <c r="G41" s="26">
        <v>0</v>
      </c>
      <c r="H41" s="20">
        <f>D41*G41</f>
        <v>0</v>
      </c>
      <c r="I41" s="20">
        <f>F41+H41</f>
        <v>0</v>
      </c>
      <c r="J41" s="14"/>
      <c r="K41" s="14"/>
    </row>
    <row r="42" spans="1:11">
      <c r="A42" s="15" t="s">
        <v>15</v>
      </c>
      <c r="B42" s="15" t="s">
        <v>102</v>
      </c>
      <c r="C42" s="15" t="s">
        <v>15</v>
      </c>
      <c r="D42" s="16"/>
      <c r="E42" s="24"/>
      <c r="F42" s="16"/>
      <c r="G42" s="24"/>
      <c r="H42" s="16"/>
      <c r="I42" s="16"/>
      <c r="J42" s="14"/>
      <c r="K42" s="14"/>
    </row>
    <row r="43" spans="1:11">
      <c r="A43" s="19" t="s">
        <v>15</v>
      </c>
      <c r="B43" s="19" t="s">
        <v>103</v>
      </c>
      <c r="C43" s="19" t="s">
        <v>71</v>
      </c>
      <c r="D43" s="20">
        <v>12</v>
      </c>
      <c r="E43" s="26"/>
      <c r="F43" s="20">
        <f>D43*E43</f>
        <v>0</v>
      </c>
      <c r="G43" s="26">
        <v>0</v>
      </c>
      <c r="H43" s="20">
        <f>D43*G43</f>
        <v>0</v>
      </c>
      <c r="I43" s="20">
        <f>F43+H43</f>
        <v>0</v>
      </c>
      <c r="J43" s="14"/>
      <c r="K43" s="14"/>
    </row>
    <row r="44" spans="1:11">
      <c r="A44" s="15" t="s">
        <v>15</v>
      </c>
      <c r="B44" s="15" t="s">
        <v>104</v>
      </c>
      <c r="C44" s="15" t="s">
        <v>15</v>
      </c>
      <c r="D44" s="16"/>
      <c r="E44" s="24"/>
      <c r="F44" s="16"/>
      <c r="G44" s="24"/>
      <c r="H44" s="16"/>
      <c r="I44" s="16"/>
      <c r="J44" s="14"/>
      <c r="K44" s="14"/>
    </row>
    <row r="45" spans="1:11">
      <c r="A45" s="19" t="s">
        <v>15</v>
      </c>
      <c r="B45" s="19" t="s">
        <v>105</v>
      </c>
      <c r="C45" s="19" t="s">
        <v>87</v>
      </c>
      <c r="D45" s="20">
        <v>150</v>
      </c>
      <c r="E45" s="26"/>
      <c r="F45" s="20">
        <f>D45*E45</f>
        <v>0</v>
      </c>
      <c r="G45" s="26">
        <v>0</v>
      </c>
      <c r="H45" s="20">
        <f>D45*G45</f>
        <v>0</v>
      </c>
      <c r="I45" s="20">
        <f>F45+H45</f>
        <v>0</v>
      </c>
      <c r="J45" s="14"/>
      <c r="K45" s="14"/>
    </row>
    <row r="46" spans="1:11">
      <c r="A46" s="19" t="s">
        <v>15</v>
      </c>
      <c r="B46" s="19" t="s">
        <v>86</v>
      </c>
      <c r="C46" s="19" t="s">
        <v>87</v>
      </c>
      <c r="D46" s="20">
        <v>40</v>
      </c>
      <c r="E46" s="26"/>
      <c r="F46" s="20">
        <f>D46*E46</f>
        <v>0</v>
      </c>
      <c r="G46" s="26">
        <v>0</v>
      </c>
      <c r="H46" s="20">
        <f>D46*G46</f>
        <v>0</v>
      </c>
      <c r="I46" s="20">
        <f>F46+H46</f>
        <v>0</v>
      </c>
      <c r="J46" s="14"/>
      <c r="K46" s="14"/>
    </row>
    <row r="47" spans="1:11">
      <c r="A47" s="19" t="s">
        <v>15</v>
      </c>
      <c r="B47" s="19" t="s">
        <v>106</v>
      </c>
      <c r="C47" s="19" t="s">
        <v>68</v>
      </c>
      <c r="D47" s="20">
        <v>205</v>
      </c>
      <c r="E47" s="26"/>
      <c r="F47" s="20">
        <f>D47*E47</f>
        <v>0</v>
      </c>
      <c r="G47" s="26">
        <v>0</v>
      </c>
      <c r="H47" s="20">
        <f>D47*G47</f>
        <v>0</v>
      </c>
      <c r="I47" s="20">
        <f>F47+H47</f>
        <v>0</v>
      </c>
      <c r="J47" s="14"/>
      <c r="K47" s="14"/>
    </row>
    <row r="48" spans="1:11">
      <c r="A48" s="15" t="s">
        <v>15</v>
      </c>
      <c r="B48" s="15" t="s">
        <v>107</v>
      </c>
      <c r="C48" s="15" t="s">
        <v>15</v>
      </c>
      <c r="D48" s="16"/>
      <c r="E48" s="24"/>
      <c r="F48" s="16"/>
      <c r="G48" s="24"/>
      <c r="H48" s="16"/>
      <c r="I48" s="16"/>
      <c r="J48" s="14"/>
      <c r="K48" s="14"/>
    </row>
    <row r="49" spans="1:11">
      <c r="A49" s="19" t="s">
        <v>15</v>
      </c>
      <c r="B49" s="19" t="s">
        <v>108</v>
      </c>
      <c r="C49" s="19" t="s">
        <v>68</v>
      </c>
      <c r="D49" s="20">
        <v>20</v>
      </c>
      <c r="E49" s="26"/>
      <c r="F49" s="20">
        <f>D49*E49</f>
        <v>0</v>
      </c>
      <c r="G49" s="26">
        <v>0</v>
      </c>
      <c r="H49" s="20">
        <f>D49*G49</f>
        <v>0</v>
      </c>
      <c r="I49" s="20">
        <f>F49+H49</f>
        <v>0</v>
      </c>
      <c r="J49" s="14"/>
      <c r="K49" s="14"/>
    </row>
    <row r="50" spans="1:11">
      <c r="A50" s="19" t="s">
        <v>15</v>
      </c>
      <c r="B50" s="19" t="s">
        <v>109</v>
      </c>
      <c r="C50" s="19" t="s">
        <v>68</v>
      </c>
      <c r="D50" s="20">
        <v>2</v>
      </c>
      <c r="E50" s="26"/>
      <c r="F50" s="20">
        <f>D50*E50</f>
        <v>0</v>
      </c>
      <c r="G50" s="26">
        <v>0</v>
      </c>
      <c r="H50" s="20">
        <f>D50*G50</f>
        <v>0</v>
      </c>
      <c r="I50" s="20">
        <f>F50+H50</f>
        <v>0</v>
      </c>
      <c r="J50" s="14"/>
      <c r="K50" s="14"/>
    </row>
    <row r="51" spans="1:11">
      <c r="A51" s="15" t="s">
        <v>15</v>
      </c>
      <c r="B51" s="15" t="s">
        <v>110</v>
      </c>
      <c r="C51" s="15" t="s">
        <v>15</v>
      </c>
      <c r="D51" s="16"/>
      <c r="E51" s="24"/>
      <c r="F51" s="16"/>
      <c r="G51" s="24"/>
      <c r="H51" s="16"/>
      <c r="I51" s="16"/>
      <c r="J51" s="14"/>
      <c r="K51" s="14"/>
    </row>
    <row r="52" spans="1:11">
      <c r="A52" s="19" t="s">
        <v>15</v>
      </c>
      <c r="B52" s="19" t="s">
        <v>111</v>
      </c>
      <c r="C52" s="19" t="s">
        <v>71</v>
      </c>
      <c r="D52" s="20">
        <v>2</v>
      </c>
      <c r="E52" s="26"/>
      <c r="F52" s="20">
        <f>D52*E52</f>
        <v>0</v>
      </c>
      <c r="G52" s="26">
        <v>0</v>
      </c>
      <c r="H52" s="20">
        <f>D52*G52</f>
        <v>0</v>
      </c>
      <c r="I52" s="20">
        <f>F52+H52</f>
        <v>0</v>
      </c>
      <c r="J52" s="14"/>
      <c r="K52" s="14"/>
    </row>
    <row r="53" spans="1:11">
      <c r="A53" s="15" t="s">
        <v>15</v>
      </c>
      <c r="B53" s="15" t="s">
        <v>112</v>
      </c>
      <c r="C53" s="15" t="s">
        <v>15</v>
      </c>
      <c r="D53" s="16"/>
      <c r="E53" s="24"/>
      <c r="F53" s="16"/>
      <c r="G53" s="24"/>
      <c r="H53" s="16"/>
      <c r="I53" s="16"/>
      <c r="J53" s="14"/>
      <c r="K53" s="14"/>
    </row>
    <row r="54" spans="1:11">
      <c r="A54" s="19" t="s">
        <v>15</v>
      </c>
      <c r="B54" s="19" t="s">
        <v>113</v>
      </c>
      <c r="C54" s="19" t="s">
        <v>114</v>
      </c>
      <c r="D54" s="20">
        <v>95</v>
      </c>
      <c r="E54" s="26"/>
      <c r="F54" s="20">
        <f>D54*E54</f>
        <v>0</v>
      </c>
      <c r="G54" s="26">
        <v>0</v>
      </c>
      <c r="H54" s="20">
        <f>D54*G54</f>
        <v>0</v>
      </c>
      <c r="I54" s="20">
        <f>F54+H54</f>
        <v>0</v>
      </c>
      <c r="J54" s="14"/>
      <c r="K54" s="14"/>
    </row>
    <row r="55" spans="1:11">
      <c r="A55" s="15" t="s">
        <v>15</v>
      </c>
      <c r="B55" s="15" t="s">
        <v>115</v>
      </c>
      <c r="C55" s="15" t="s">
        <v>15</v>
      </c>
      <c r="D55" s="16"/>
      <c r="E55" s="24"/>
      <c r="F55" s="16"/>
      <c r="G55" s="24"/>
      <c r="H55" s="16"/>
      <c r="I55" s="16"/>
      <c r="J55" s="14"/>
      <c r="K55" s="14"/>
    </row>
    <row r="56" spans="1:11">
      <c r="A56" s="19" t="s">
        <v>15</v>
      </c>
      <c r="B56" s="19" t="s">
        <v>116</v>
      </c>
      <c r="C56" s="19" t="s">
        <v>87</v>
      </c>
      <c r="D56" s="20">
        <v>2</v>
      </c>
      <c r="E56" s="26"/>
      <c r="F56" s="20">
        <f>D56*E56</f>
        <v>0</v>
      </c>
      <c r="G56" s="26">
        <v>0</v>
      </c>
      <c r="H56" s="20">
        <f>D56*G56</f>
        <v>0</v>
      </c>
      <c r="I56" s="20">
        <f>F56+H56</f>
        <v>0</v>
      </c>
      <c r="J56" s="14"/>
      <c r="K56" s="14"/>
    </row>
    <row r="57" spans="1:11">
      <c r="A57" s="19" t="s">
        <v>15</v>
      </c>
      <c r="B57" s="19" t="s">
        <v>117</v>
      </c>
      <c r="C57" s="19" t="s">
        <v>87</v>
      </c>
      <c r="D57" s="20">
        <v>80</v>
      </c>
      <c r="E57" s="26"/>
      <c r="F57" s="20">
        <f>D57*E57</f>
        <v>0</v>
      </c>
      <c r="G57" s="26">
        <v>0</v>
      </c>
      <c r="H57" s="20">
        <f>D57*G57</f>
        <v>0</v>
      </c>
      <c r="I57" s="20">
        <f>F57+H57</f>
        <v>0</v>
      </c>
      <c r="J57" s="14"/>
      <c r="K57" s="14"/>
    </row>
    <row r="58" spans="1:11">
      <c r="A58" s="19" t="s">
        <v>15</v>
      </c>
      <c r="B58" s="19" t="s">
        <v>118</v>
      </c>
      <c r="C58" s="19" t="s">
        <v>87</v>
      </c>
      <c r="D58" s="20">
        <v>1500</v>
      </c>
      <c r="E58" s="26"/>
      <c r="F58" s="20">
        <f>D58*E58</f>
        <v>0</v>
      </c>
      <c r="G58" s="26">
        <v>0</v>
      </c>
      <c r="H58" s="20">
        <f>D58*G58</f>
        <v>0</v>
      </c>
      <c r="I58" s="20">
        <f>F58+H58</f>
        <v>0</v>
      </c>
      <c r="J58" s="14"/>
      <c r="K58" s="14"/>
    </row>
    <row r="59" spans="1:11">
      <c r="A59" s="19" t="s">
        <v>15</v>
      </c>
      <c r="B59" s="19" t="s">
        <v>119</v>
      </c>
      <c r="C59" s="19" t="s">
        <v>71</v>
      </c>
      <c r="D59" s="20">
        <v>6</v>
      </c>
      <c r="E59" s="26"/>
      <c r="F59" s="20">
        <f>D59*E59</f>
        <v>0</v>
      </c>
      <c r="G59" s="26">
        <v>0</v>
      </c>
      <c r="H59" s="20">
        <f>D59*G59</f>
        <v>0</v>
      </c>
      <c r="I59" s="20">
        <f>F59+H59</f>
        <v>0</v>
      </c>
      <c r="J59" s="14"/>
      <c r="K59" s="14"/>
    </row>
    <row r="60" spans="1:11">
      <c r="A60" s="19" t="s">
        <v>15</v>
      </c>
      <c r="B60" s="19" t="s">
        <v>120</v>
      </c>
      <c r="C60" s="19" t="s">
        <v>71</v>
      </c>
      <c r="D60" s="20">
        <v>12</v>
      </c>
      <c r="E60" s="26"/>
      <c r="F60" s="20">
        <f>D60*E60</f>
        <v>0</v>
      </c>
      <c r="G60" s="26">
        <v>0</v>
      </c>
      <c r="H60" s="20">
        <f>D60*G60</f>
        <v>0</v>
      </c>
      <c r="I60" s="20">
        <f>F60+H60</f>
        <v>0</v>
      </c>
      <c r="J60" s="14"/>
      <c r="K60" s="14"/>
    </row>
    <row r="61" spans="1:11">
      <c r="A61" s="15" t="s">
        <v>15</v>
      </c>
      <c r="B61" s="15" t="s">
        <v>121</v>
      </c>
      <c r="C61" s="15" t="s">
        <v>15</v>
      </c>
      <c r="D61" s="16"/>
      <c r="E61" s="24"/>
      <c r="F61" s="16"/>
      <c r="G61" s="24"/>
      <c r="H61" s="16"/>
      <c r="I61" s="16"/>
      <c r="J61" s="14"/>
      <c r="K61" s="14"/>
    </row>
    <row r="62" spans="1:11">
      <c r="A62" s="19" t="s">
        <v>15</v>
      </c>
      <c r="B62" s="19" t="s">
        <v>122</v>
      </c>
      <c r="C62" s="19" t="s">
        <v>87</v>
      </c>
      <c r="D62" s="20">
        <v>6</v>
      </c>
      <c r="E62" s="26"/>
      <c r="F62" s="20">
        <f>D62*E62</f>
        <v>0</v>
      </c>
      <c r="G62" s="26">
        <v>0</v>
      </c>
      <c r="H62" s="20">
        <f>D62*G62</f>
        <v>0</v>
      </c>
      <c r="I62" s="20">
        <f>F62+H62</f>
        <v>0</v>
      </c>
      <c r="J62" s="14"/>
      <c r="K62" s="14"/>
    </row>
    <row r="63" spans="1:11">
      <c r="A63" s="15" t="s">
        <v>15</v>
      </c>
      <c r="B63" s="15" t="s">
        <v>123</v>
      </c>
      <c r="C63" s="15" t="s">
        <v>15</v>
      </c>
      <c r="D63" s="16"/>
      <c r="E63" s="24"/>
      <c r="F63" s="16"/>
      <c r="G63" s="24"/>
      <c r="H63" s="16"/>
      <c r="I63" s="16"/>
      <c r="J63" s="14"/>
      <c r="K63" s="14"/>
    </row>
    <row r="64" spans="1:11">
      <c r="A64" s="19" t="s">
        <v>15</v>
      </c>
      <c r="B64" s="19" t="s">
        <v>124</v>
      </c>
      <c r="C64" s="19" t="s">
        <v>71</v>
      </c>
      <c r="D64" s="20">
        <v>2</v>
      </c>
      <c r="E64" s="26"/>
      <c r="F64" s="20">
        <f>D64*E64</f>
        <v>0</v>
      </c>
      <c r="G64" s="26">
        <v>0</v>
      </c>
      <c r="H64" s="20">
        <f>D64*G64</f>
        <v>0</v>
      </c>
      <c r="I64" s="20">
        <f>F64+H64</f>
        <v>0</v>
      </c>
      <c r="J64" s="14"/>
      <c r="K64" s="14"/>
    </row>
    <row r="65" spans="1:11">
      <c r="A65" s="15" t="s">
        <v>15</v>
      </c>
      <c r="B65" s="15" t="s">
        <v>125</v>
      </c>
      <c r="C65" s="15" t="s">
        <v>15</v>
      </c>
      <c r="D65" s="16"/>
      <c r="E65" s="24"/>
      <c r="F65" s="16"/>
      <c r="G65" s="24"/>
      <c r="H65" s="16"/>
      <c r="I65" s="16"/>
      <c r="J65" s="14"/>
      <c r="K65" s="14"/>
    </row>
    <row r="66" spans="1:11">
      <c r="A66" s="19" t="s">
        <v>15</v>
      </c>
      <c r="B66" s="19" t="s">
        <v>126</v>
      </c>
      <c r="C66" s="19" t="s">
        <v>127</v>
      </c>
      <c r="D66" s="20">
        <v>20</v>
      </c>
      <c r="E66" s="26"/>
      <c r="F66" s="20">
        <f>D66*E66</f>
        <v>0</v>
      </c>
      <c r="G66" s="26">
        <v>0</v>
      </c>
      <c r="H66" s="20">
        <f>D66*G66</f>
        <v>0</v>
      </c>
      <c r="I66" s="20">
        <f>F66+H66</f>
        <v>0</v>
      </c>
      <c r="J66" s="14"/>
      <c r="K66" s="14"/>
    </row>
    <row r="67" spans="1:11">
      <c r="A67" s="15" t="s">
        <v>15</v>
      </c>
      <c r="B67" s="15" t="s">
        <v>128</v>
      </c>
      <c r="C67" s="15" t="s">
        <v>15</v>
      </c>
      <c r="D67" s="16"/>
      <c r="E67" s="24"/>
      <c r="F67" s="16"/>
      <c r="G67" s="24"/>
      <c r="H67" s="16"/>
      <c r="I67" s="16"/>
      <c r="J67" s="14"/>
      <c r="K67" s="14"/>
    </row>
    <row r="68" spans="1:11">
      <c r="A68" s="19" t="s">
        <v>15</v>
      </c>
      <c r="B68" s="19" t="s">
        <v>129</v>
      </c>
      <c r="C68" s="19" t="s">
        <v>71</v>
      </c>
      <c r="D68" s="20">
        <v>6</v>
      </c>
      <c r="E68" s="26"/>
      <c r="F68" s="20">
        <f>D68*E68</f>
        <v>0</v>
      </c>
      <c r="G68" s="26">
        <v>0</v>
      </c>
      <c r="H68" s="20">
        <f>D68*G68</f>
        <v>0</v>
      </c>
      <c r="I68" s="20">
        <f>F68+H68</f>
        <v>0</v>
      </c>
      <c r="J68" s="14"/>
      <c r="K68" s="14"/>
    </row>
    <row r="69" spans="1:11">
      <c r="A69" s="15" t="s">
        <v>15</v>
      </c>
      <c r="B69" s="15" t="s">
        <v>130</v>
      </c>
      <c r="C69" s="15" t="s">
        <v>15</v>
      </c>
      <c r="D69" s="16"/>
      <c r="E69" s="24"/>
      <c r="F69" s="16"/>
      <c r="G69" s="24"/>
      <c r="H69" s="16"/>
      <c r="I69" s="16"/>
      <c r="J69" s="14"/>
      <c r="K69" s="14"/>
    </row>
    <row r="70" spans="1:11">
      <c r="A70" s="19" t="s">
        <v>15</v>
      </c>
      <c r="B70" s="19" t="s">
        <v>131</v>
      </c>
      <c r="C70" s="19" t="s">
        <v>132</v>
      </c>
      <c r="D70" s="20">
        <v>1</v>
      </c>
      <c r="E70" s="26"/>
      <c r="F70" s="20">
        <f>D70*E70</f>
        <v>0</v>
      </c>
      <c r="G70" s="26">
        <v>0</v>
      </c>
      <c r="H70" s="20">
        <f>D70*G70</f>
        <v>0</v>
      </c>
      <c r="I70" s="20">
        <f>F70+H70</f>
        <v>0</v>
      </c>
      <c r="J70" s="14"/>
      <c r="K70" s="14"/>
    </row>
    <row r="71" spans="1:11">
      <c r="A71" s="15" t="s">
        <v>15</v>
      </c>
      <c r="B71" s="15" t="s">
        <v>133</v>
      </c>
      <c r="C71" s="15" t="s">
        <v>15</v>
      </c>
      <c r="D71" s="16"/>
      <c r="E71" s="24"/>
      <c r="F71" s="16"/>
      <c r="G71" s="24"/>
      <c r="H71" s="16"/>
      <c r="I71" s="16"/>
      <c r="J71" s="14"/>
      <c r="K71" s="14"/>
    </row>
    <row r="72" spans="1:11">
      <c r="A72" s="19" t="s">
        <v>15</v>
      </c>
      <c r="B72" s="19" t="s">
        <v>134</v>
      </c>
      <c r="C72" s="19" t="s">
        <v>87</v>
      </c>
      <c r="D72" s="20">
        <v>200</v>
      </c>
      <c r="E72" s="26"/>
      <c r="F72" s="20">
        <f>D72*E72</f>
        <v>0</v>
      </c>
      <c r="G72" s="26">
        <v>0</v>
      </c>
      <c r="H72" s="20">
        <f>D72*G72</f>
        <v>0</v>
      </c>
      <c r="I72" s="20">
        <f>F72+H72</f>
        <v>0</v>
      </c>
      <c r="J72" s="14"/>
      <c r="K72" s="14"/>
    </row>
    <row r="73" spans="1:11">
      <c r="A73" s="15" t="s">
        <v>15</v>
      </c>
      <c r="B73" s="15" t="s">
        <v>135</v>
      </c>
      <c r="C73" s="15" t="s">
        <v>15</v>
      </c>
      <c r="D73" s="16"/>
      <c r="E73" s="24"/>
      <c r="F73" s="16"/>
      <c r="G73" s="24"/>
      <c r="H73" s="16"/>
      <c r="I73" s="16"/>
      <c r="J73" s="14"/>
      <c r="K73" s="14"/>
    </row>
    <row r="74" spans="1:11">
      <c r="A74" s="15" t="s">
        <v>15</v>
      </c>
      <c r="B74" s="15" t="s">
        <v>136</v>
      </c>
      <c r="C74" s="15" t="s">
        <v>15</v>
      </c>
      <c r="D74" s="16"/>
      <c r="E74" s="24"/>
      <c r="F74" s="16"/>
      <c r="G74" s="24"/>
      <c r="H74" s="16"/>
      <c r="I74" s="16"/>
      <c r="J74" s="14"/>
      <c r="K74" s="14"/>
    </row>
    <row r="75" spans="1:11">
      <c r="A75" s="15" t="s">
        <v>15</v>
      </c>
      <c r="B75" s="15" t="s">
        <v>137</v>
      </c>
      <c r="C75" s="15" t="s">
        <v>15</v>
      </c>
      <c r="D75" s="16"/>
      <c r="E75" s="24"/>
      <c r="F75" s="16"/>
      <c r="G75" s="24"/>
      <c r="H75" s="16"/>
      <c r="I75" s="16"/>
      <c r="J75" s="14"/>
      <c r="K75" s="14"/>
    </row>
    <row r="76" spans="1:11">
      <c r="A76" s="17" t="s">
        <v>15</v>
      </c>
      <c r="B76" s="17" t="s">
        <v>138</v>
      </c>
      <c r="C76" s="17" t="s">
        <v>15</v>
      </c>
      <c r="D76" s="18"/>
      <c r="E76" s="25"/>
      <c r="F76" s="18">
        <f>SUM(F8:F75)</f>
        <v>0</v>
      </c>
      <c r="G76" s="25"/>
      <c r="H76" s="18">
        <f>SUM(H8:H75)</f>
        <v>0</v>
      </c>
      <c r="I76" s="18">
        <f>SUM(I8:I75)</f>
        <v>0</v>
      </c>
      <c r="J76" s="14"/>
      <c r="K76" s="14"/>
    </row>
  </sheetData>
  <sheetProtection algorithmName="SHA-512" hashValue="R3NWCkNML/48XyuvCgsEV+TkULI7MugKbDBjMvO8kyAMa8UP0uj7OM9N4YQbRB/RvMYeOHxlL4Vf7s1ZBUCPoA==" saltValue="duNXfTr2eCOW/z4hJbc95g==" spinCount="100000" sheet="1" objects="1" scenarios="1" formatCells="0" formatColumns="0" formatRows="0"/>
  <pageMargins left="0.70866141732283472" right="0.70866141732283472" top="0.47" bottom="0.45" header="0.31496062992125984" footer="0.21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3"/>
  <sheetViews>
    <sheetView workbookViewId="0">
      <selection activeCell="B4" sqref="B4"/>
    </sheetView>
  </sheetViews>
  <sheetFormatPr defaultRowHeight="15"/>
  <cols>
    <col min="1" max="1" width="26" style="11" bestFit="1" customWidth="1"/>
    <col min="2" max="2" width="55.42578125" style="11" bestFit="1" customWidth="1"/>
    <col min="3" max="3" width="9.140625" style="4"/>
    <col min="4" max="4" width="0" style="4" hidden="1" customWidth="1"/>
    <col min="5" max="16384" width="9.140625" style="4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5" t="s">
        <v>3</v>
      </c>
      <c r="C2" s="3"/>
    </row>
    <row r="3" spans="1:3" ht="24.75">
      <c r="A3" s="2" t="s">
        <v>4</v>
      </c>
      <c r="B3" s="6" t="s">
        <v>5</v>
      </c>
      <c r="C3" s="3"/>
    </row>
    <row r="4" spans="1:3" ht="24.75">
      <c r="A4" s="2" t="s">
        <v>6</v>
      </c>
      <c r="B4" s="6" t="s">
        <v>7</v>
      </c>
      <c r="C4" s="3"/>
    </row>
    <row r="5" spans="1:3">
      <c r="A5" s="2" t="s">
        <v>8</v>
      </c>
      <c r="B5" s="7" t="s">
        <v>9</v>
      </c>
      <c r="C5" s="3"/>
    </row>
    <row r="6" spans="1:3">
      <c r="A6" s="2" t="s">
        <v>10</v>
      </c>
      <c r="B6" s="7" t="s">
        <v>11</v>
      </c>
      <c r="C6" s="3"/>
    </row>
    <row r="7" spans="1:3">
      <c r="A7" s="2" t="s">
        <v>12</v>
      </c>
      <c r="B7" s="7" t="s">
        <v>13</v>
      </c>
      <c r="C7" s="3"/>
    </row>
    <row r="8" spans="1:3">
      <c r="A8" s="2" t="s">
        <v>14</v>
      </c>
      <c r="B8" s="7" t="s">
        <v>15</v>
      </c>
      <c r="C8" s="3"/>
    </row>
    <row r="9" spans="1:3">
      <c r="A9" s="2" t="s">
        <v>16</v>
      </c>
      <c r="B9" s="7" t="s">
        <v>17</v>
      </c>
      <c r="C9" s="3"/>
    </row>
    <row r="10" spans="1:3">
      <c r="A10" s="2" t="s">
        <v>18</v>
      </c>
      <c r="B10" s="7" t="s">
        <v>19</v>
      </c>
      <c r="C10" s="3"/>
    </row>
    <row r="11" spans="1:3">
      <c r="A11" s="2" t="s">
        <v>20</v>
      </c>
      <c r="B11" s="7" t="s">
        <v>15</v>
      </c>
      <c r="C11" s="3"/>
    </row>
    <row r="12" spans="1:3">
      <c r="A12" s="2" t="s">
        <v>21</v>
      </c>
      <c r="B12" s="7" t="s">
        <v>15</v>
      </c>
      <c r="C12" s="3"/>
    </row>
    <row r="13" spans="1:3">
      <c r="A13" s="2" t="s">
        <v>22</v>
      </c>
      <c r="B13" s="7" t="s">
        <v>15</v>
      </c>
      <c r="C13" s="3"/>
    </row>
    <row r="14" spans="1:3">
      <c r="A14" s="2" t="s">
        <v>23</v>
      </c>
      <c r="B14" s="7" t="s">
        <v>24</v>
      </c>
      <c r="C14" s="3"/>
    </row>
    <row r="15" spans="1:3">
      <c r="A15" s="2" t="s">
        <v>15</v>
      </c>
      <c r="B15" s="8" t="s">
        <v>15</v>
      </c>
      <c r="C15" s="3"/>
    </row>
    <row r="16" spans="1:3">
      <c r="A16" s="2" t="s">
        <v>25</v>
      </c>
      <c r="B16" s="9" t="s">
        <v>26</v>
      </c>
      <c r="C16" s="3"/>
    </row>
    <row r="17" spans="1:3">
      <c r="A17" s="2" t="s">
        <v>27</v>
      </c>
      <c r="B17" s="9" t="s">
        <v>26</v>
      </c>
      <c r="C17" s="3"/>
    </row>
    <row r="18" spans="1:3">
      <c r="A18" s="2" t="s">
        <v>28</v>
      </c>
      <c r="B18" s="9" t="s">
        <v>29</v>
      </c>
      <c r="C18" s="3"/>
    </row>
    <row r="19" spans="1:3">
      <c r="A19" s="2" t="s">
        <v>30</v>
      </c>
      <c r="B19" s="9" t="s">
        <v>26</v>
      </c>
      <c r="C19" s="3"/>
    </row>
    <row r="20" spans="1:3">
      <c r="A20" s="2" t="s">
        <v>31</v>
      </c>
      <c r="B20" s="9" t="s">
        <v>32</v>
      </c>
      <c r="C20" s="3"/>
    </row>
    <row r="21" spans="1:3">
      <c r="A21" s="2" t="s">
        <v>33</v>
      </c>
      <c r="B21" s="9" t="s">
        <v>26</v>
      </c>
      <c r="C21" s="3"/>
    </row>
    <row r="22" spans="1:3">
      <c r="A22" s="2" t="s">
        <v>34</v>
      </c>
      <c r="B22" s="9" t="s">
        <v>26</v>
      </c>
      <c r="C22" s="3"/>
    </row>
    <row r="23" spans="1:3">
      <c r="A23" s="2" t="s">
        <v>35</v>
      </c>
      <c r="B23" s="9" t="s">
        <v>26</v>
      </c>
      <c r="C23" s="3"/>
    </row>
    <row r="24" spans="1:3">
      <c r="A24" s="2" t="s">
        <v>36</v>
      </c>
      <c r="B24" s="9" t="s">
        <v>26</v>
      </c>
      <c r="C24" s="3"/>
    </row>
    <row r="25" spans="1:3">
      <c r="A25" s="2" t="s">
        <v>37</v>
      </c>
      <c r="B25" s="9" t="s">
        <v>26</v>
      </c>
      <c r="C25" s="3"/>
    </row>
    <row r="26" spans="1:3">
      <c r="A26" s="2" t="s">
        <v>38</v>
      </c>
      <c r="B26" s="9" t="s">
        <v>39</v>
      </c>
      <c r="C26" s="3"/>
    </row>
    <row r="27" spans="1:3">
      <c r="A27" s="2" t="s">
        <v>40</v>
      </c>
      <c r="B27" s="9" t="s">
        <v>26</v>
      </c>
      <c r="C27" s="3"/>
    </row>
    <row r="28" spans="1:3">
      <c r="A28" s="2" t="s">
        <v>41</v>
      </c>
      <c r="B28" s="9" t="s">
        <v>26</v>
      </c>
      <c r="C28" s="3"/>
    </row>
    <row r="29" spans="1:3">
      <c r="A29" s="2" t="s">
        <v>42</v>
      </c>
      <c r="B29" s="9" t="s">
        <v>26</v>
      </c>
      <c r="C29" s="3"/>
    </row>
    <row r="30" spans="1:3">
      <c r="A30" s="2" t="s">
        <v>43</v>
      </c>
      <c r="B30" s="9" t="s">
        <v>26</v>
      </c>
      <c r="C30" s="3"/>
    </row>
    <row r="31" spans="1:3" ht="23.25">
      <c r="A31" s="10" t="s">
        <v>44</v>
      </c>
      <c r="B31" s="9" t="s">
        <v>45</v>
      </c>
      <c r="C31" s="3"/>
    </row>
    <row r="32" spans="1:3">
      <c r="A32" s="2" t="s">
        <v>46</v>
      </c>
      <c r="B32" s="9" t="s">
        <v>47</v>
      </c>
      <c r="C32" s="3"/>
    </row>
    <row r="33" spans="1:2">
      <c r="A33" s="11" t="s">
        <v>48</v>
      </c>
      <c r="B33" s="11">
        <v>5</v>
      </c>
    </row>
  </sheetData>
  <sheetProtection password="BAAB" sheet="1" objects="1" scenarios="1" formatColumns="0" formatRows="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</vt:lpstr>
      <vt:lpstr>Rozpočet</vt:lpstr>
      <vt:lpstr>Parametry</vt:lpstr>
      <vt:lpstr>Rozpočet!Názvy_tisku</vt:lpstr>
      <vt:lpstr>Parametry!Oblast_tisku</vt:lpstr>
      <vt:lpstr>Rekapitulace!Oblast_tisku</vt:lpstr>
      <vt:lpstr>Rozpočet!Oblast_tisku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Optické propojení BZA a budov K, Z</dc:title>
  <dc:subject>1.etapa</dc:subject>
  <dc:creator>Ing. Jiří Kozlovský, Projekce ELEKTRO, Purkyňova 95a, Brno</dc:creator>
  <cp:lastModifiedBy>Jiří Kozlovský</cp:lastModifiedBy>
  <cp:lastPrinted>2023-08-02T11:53:02Z</cp:lastPrinted>
  <dcterms:created xsi:type="dcterms:W3CDTF">2023-08-02T11:42:20Z</dcterms:created>
  <dcterms:modified xsi:type="dcterms:W3CDTF">2023-08-02T11:56:25Z</dcterms:modified>
</cp:coreProperties>
</file>