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kce 2023\MU Brno-demolice chléva-Unkovice-aktual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1-R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1-R3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1-R3 Pol'!$A$1:$Y$52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G41" i="1"/>
  <c r="H41" i="1" s="1"/>
  <c r="I41" i="1" s="1"/>
  <c r="F41" i="1"/>
  <c r="G40" i="1"/>
  <c r="F40" i="1"/>
  <c r="G39" i="1"/>
  <c r="F39" i="1"/>
  <c r="G42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4" i="12"/>
  <c r="I14" i="12"/>
  <c r="K14" i="12"/>
  <c r="M14" i="12"/>
  <c r="O14" i="12"/>
  <c r="Q14" i="12"/>
  <c r="V14" i="12"/>
  <c r="K15" i="12"/>
  <c r="G16" i="12"/>
  <c r="G15" i="12" s="1"/>
  <c r="I16" i="12"/>
  <c r="I15" i="12" s="1"/>
  <c r="K16" i="12"/>
  <c r="O16" i="12"/>
  <c r="O15" i="12" s="1"/>
  <c r="Q16" i="12"/>
  <c r="Q15" i="12" s="1"/>
  <c r="V16" i="12"/>
  <c r="V15" i="12" s="1"/>
  <c r="G17" i="12"/>
  <c r="I17" i="12"/>
  <c r="O17" i="12"/>
  <c r="Q17" i="12"/>
  <c r="G18" i="12"/>
  <c r="I18" i="12"/>
  <c r="K18" i="12"/>
  <c r="K17" i="12" s="1"/>
  <c r="M18" i="12"/>
  <c r="M17" i="12" s="1"/>
  <c r="O18" i="12"/>
  <c r="Q18" i="12"/>
  <c r="V18" i="12"/>
  <c r="V17" i="12" s="1"/>
  <c r="G22" i="12"/>
  <c r="G21" i="12" s="1"/>
  <c r="I22" i="12"/>
  <c r="I21" i="12" s="1"/>
  <c r="K22" i="12"/>
  <c r="O22" i="12"/>
  <c r="O21" i="12" s="1"/>
  <c r="Q22" i="12"/>
  <c r="Q21" i="12" s="1"/>
  <c r="V22" i="12"/>
  <c r="G23" i="12"/>
  <c r="M23" i="12" s="1"/>
  <c r="I23" i="12"/>
  <c r="K23" i="12"/>
  <c r="K21" i="12" s="1"/>
  <c r="O23" i="12"/>
  <c r="Q23" i="12"/>
  <c r="V23" i="12"/>
  <c r="V21" i="12" s="1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I28" i="12"/>
  <c r="K28" i="12"/>
  <c r="M28" i="12"/>
  <c r="O28" i="12"/>
  <c r="Q28" i="12"/>
  <c r="V28" i="12"/>
  <c r="G31" i="12"/>
  <c r="I31" i="12"/>
  <c r="K31" i="12"/>
  <c r="M31" i="12"/>
  <c r="O31" i="12"/>
  <c r="Q31" i="12"/>
  <c r="V31" i="12"/>
  <c r="G32" i="12"/>
  <c r="G33" i="12"/>
  <c r="M33" i="12" s="1"/>
  <c r="I33" i="12"/>
  <c r="I32" i="12" s="1"/>
  <c r="K33" i="12"/>
  <c r="K32" i="12" s="1"/>
  <c r="O33" i="12"/>
  <c r="Q33" i="12"/>
  <c r="Q32" i="12" s="1"/>
  <c r="V33" i="12"/>
  <c r="V32" i="12" s="1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O32" i="12" s="1"/>
  <c r="Q36" i="12"/>
  <c r="V36" i="12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M40" i="12" s="1"/>
  <c r="I40" i="12"/>
  <c r="K40" i="12"/>
  <c r="O40" i="12"/>
  <c r="Q40" i="12"/>
  <c r="V40" i="12"/>
  <c r="AE42" i="12"/>
  <c r="AF42" i="12"/>
  <c r="I20" i="1"/>
  <c r="I19" i="1"/>
  <c r="I18" i="1"/>
  <c r="I17" i="1"/>
  <c r="I16" i="1"/>
  <c r="I54" i="1"/>
  <c r="J53" i="1" s="1"/>
  <c r="F42" i="1"/>
  <c r="G42" i="1"/>
  <c r="G25" i="1" s="1"/>
  <c r="A25" i="1" s="1"/>
  <c r="H40" i="1"/>
  <c r="I40" i="1" s="1"/>
  <c r="H39" i="1"/>
  <c r="I39" i="1" s="1"/>
  <c r="I42" i="1" s="1"/>
  <c r="J49" i="1" l="1"/>
  <c r="J50" i="1"/>
  <c r="J52" i="1"/>
  <c r="J51" i="1"/>
  <c r="A26" i="1"/>
  <c r="G26" i="1"/>
  <c r="G28" i="1"/>
  <c r="G23" i="1"/>
  <c r="M32" i="12"/>
  <c r="M22" i="12"/>
  <c r="M21" i="12" s="1"/>
  <c r="M16" i="12"/>
  <c r="M15" i="12" s="1"/>
  <c r="J40" i="1"/>
  <c r="J39" i="1"/>
  <c r="J42" i="1" s="1"/>
  <c r="J41" i="1"/>
  <c r="H42" i="1"/>
  <c r="I21" i="1"/>
  <c r="J28" i="1"/>
  <c r="J26" i="1"/>
  <c r="G38" i="1"/>
  <c r="F38" i="1"/>
  <c r="J23" i="1"/>
  <c r="J24" i="1"/>
  <c r="J25" i="1"/>
  <c r="J27" i="1"/>
  <c r="E24" i="1"/>
  <c r="E26" i="1"/>
  <c r="J54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Uživatel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<sst xmlns="http://schemas.openxmlformats.org/spreadsheetml/2006/main" count="341" uniqueCount="177">
  <si>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</si>
  <si>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</si>
  <si>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</si>
  <si>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</si>
  <si>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</si>
  <si>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</si>
  <si>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</si>
  <si>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</si>
  <si>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</si>
  <si>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</si>
  <si>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</si>
  <si>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</si>
  <si>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</si>
  <si>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</si>
  <si>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</si>
  <si>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</si>
  <si>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</si>
  <si>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</si>
  <si>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</si>
  <si>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</si>
  <si>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</si>
  <si>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</si>
  <si>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</si>
  <si>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</si>
  <si>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</si>
  <si>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</si>
  <si>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</si>
  <si>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</si>
  <si>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</si>
  <si>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</si>
  <si>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</si>
  <si>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</si>
  <si>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</si>
  <si>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</si>
  <si>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</si>
  <si>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</si>
  <si>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</si>
  <si>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</si>
  <si>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</si>
  <si>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</si>
  <si>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</si>
  <si>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</si>
  <si>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</si>
  <si>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1-R3</t>
  </si>
  <si>
    <t>Bourací práce chléva</t>
  </si>
  <si>
    <t>01</t>
  </si>
  <si>
    <t>Demolice chléva</t>
  </si>
  <si>
    <t>Objekt:</t>
  </si>
  <si>
    <t>Rozpočet:</t>
  </si>
  <si>
    <t>L254</t>
  </si>
  <si>
    <t>MU v Brně - demolice chléva - Unkovice</t>
  </si>
  <si>
    <t>Mendelova univerzita v Brně</t>
  </si>
  <si>
    <t>Zemědělská 1665/1</t>
  </si>
  <si>
    <t>Brno-Černá Pole</t>
  </si>
  <si>
    <t>61300</t>
  </si>
  <si>
    <t>62156489</t>
  </si>
  <si>
    <t>CZ62156489</t>
  </si>
  <si>
    <t>21.11.2023</t>
  </si>
  <si>
    <t>Stavba</t>
  </si>
  <si>
    <t>Celkem za stavbu</t>
  </si>
  <si>
    <t>CZK</t>
  </si>
  <si>
    <t>Rekapitulace dílů</t>
  </si>
  <si>
    <t>Typ dílu</t>
  </si>
  <si>
    <t>98</t>
  </si>
  <si>
    <t>Demolice</t>
  </si>
  <si>
    <t>99</t>
  </si>
  <si>
    <t>Staveništní přesun hmot</t>
  </si>
  <si>
    <t>765</t>
  </si>
  <si>
    <t>Krytiny tvrdé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</si>
  <si>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</si>
  <si>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</si>
  <si>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</si>
  <si>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</si>
  <si>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</si>
  <si>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</si>
  <si>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</si>
  <si>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</si>
  <si>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</si>
  <si>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</si>
  <si>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</si>
  <si>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</si>
  <si>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</si>
  <si>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</si>
  <si>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</si>
  <si>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</si>
  <si>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</si>
  <si>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</si>
  <si>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</si>
  <si>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</si>
  <si>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</si>
  <si>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</si>
  <si>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</si>
  <si>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</si>
  <si>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</si>
  <si>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</si>
  <si>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</si>
  <si>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</si>
  <si>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</si>
  <si>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</si>
  <si>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</si>
  <si>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</si>
  <si>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</si>
  <si>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981131312R00</t>
  </si>
  <si>
    <t>Demolice hal rozebráním,zdivo,podíl kons.do 15%,MV</t>
  </si>
  <si>
    <t>m3</t>
  </si>
  <si>
    <t>RTS 23/ II</t>
  </si>
  <si>
    <t>Práce</t>
  </si>
  <si>
    <t>Běžná</t>
  </si>
  <si>
    <t>POL1_1</t>
  </si>
  <si>
    <t>54,6*15,15*(2,875+6,380)/2</t>
  </si>
  <si>
    <t>VV</t>
  </si>
  <si>
    <t>54,6*8,35*(2,885+4,665)/2</t>
  </si>
  <si>
    <t>54,6*23,5*0,2</t>
  </si>
  <si>
    <t>(54,6+23,5)*2*0,6*0,8</t>
  </si>
  <si>
    <t>Ochranné pracovní pomůky a opatření pro práci s azbestem</t>
  </si>
  <si>
    <t>kpl</t>
  </si>
  <si>
    <t>Vlastní</t>
  </si>
  <si>
    <t>Indiv</t>
  </si>
  <si>
    <t>Specifikace</t>
  </si>
  <si>
    <t>POL3_0</t>
  </si>
  <si>
    <t>998981123R00</t>
  </si>
  <si>
    <t>Přesun hmot demolice postup. rozebíráním v. do 21m</t>
  </si>
  <si>
    <t>t</t>
  </si>
  <si>
    <t>RTS 22/ II</t>
  </si>
  <si>
    <t>Přesun hmot</t>
  </si>
  <si>
    <t>POL7_</t>
  </si>
  <si>
    <t>765361810R00</t>
  </si>
  <si>
    <t>Demontáž šindelové krytiny</t>
  </si>
  <si>
    <t xml:space="preserve">m2    </t>
  </si>
  <si>
    <t>POL1_7</t>
  </si>
  <si>
    <t>m2 : 54,6*(15,55+8,54)</t>
  </si>
  <si>
    <t xml:space="preserve">včetně veškerých povolení pro práci s azbestem : 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</si>
  <si>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</si>
  <si>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</si>
  <si>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</si>
  <si>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</si>
  <si>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</si>
  <si>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</si>
  <si>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</si>
  <si>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</si>
  <si>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</si>
  <si>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</si>
  <si>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979087212R00</t>
  </si>
  <si>
    <t>Nakládání suti na dopravní prostředky</t>
  </si>
  <si>
    <t>979093111R00</t>
  </si>
  <si>
    <t>Uložení suti na skládku bez zhutnění</t>
  </si>
  <si>
    <t>979990107R00</t>
  </si>
  <si>
    <t>Poplatek za uložení suti - směs betonu, cihel, dřeva, skupina odpadu 170904</t>
  </si>
  <si>
    <t>POL1_</t>
  </si>
  <si>
    <t>1470,11949</t>
  </si>
  <si>
    <t>odpočet azbest : -54,6*(15,55+8,54)*0,018</t>
  </si>
  <si>
    <t>979990201R00</t>
  </si>
  <si>
    <t>Poplatek za uložení suti - azbestocementové výrobky, skupina odpadu 170605</t>
  </si>
  <si>
    <t>VRN0</t>
  </si>
  <si>
    <t>Ztížené výrobní podmínky</t>
  </si>
  <si>
    <t>Soubor</t>
  </si>
  <si>
    <t>VRN</t>
  </si>
  <si>
    <t>POL99_2</t>
  </si>
  <si>
    <t>VRN1</t>
  </si>
  <si>
    <t>Oborová přirážka</t>
  </si>
  <si>
    <t>POL99_8</t>
  </si>
  <si>
    <t>VRN2</t>
  </si>
  <si>
    <t>Přesun stavebních kapacit</t>
  </si>
  <si>
    <t>VRN3</t>
  </si>
  <si>
    <t>Mimostaveništní doprava</t>
  </si>
  <si>
    <t>VRN4</t>
  </si>
  <si>
    <t>Zařízení staveniště</t>
  </si>
  <si>
    <t>VRN5</t>
  </si>
  <si>
    <t>Provoz investora</t>
  </si>
  <si>
    <t>VRN6</t>
  </si>
  <si>
    <t>Kompletační činnost (IČD)</t>
  </si>
  <si>
    <t>VRN7</t>
  </si>
  <si>
    <t>Rezerva rozpočtu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</si>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</sst>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5" fillId="3" borderId="0" xfId="0" applyNumberFormat="1" applyFont="1" applyFill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password="803F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2457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SUMIF(F49:F53,A16,I49:I53)+SUMIF(F49:F53,"PSU",I49:I53)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SUMIF(F49:F53,A17,I49:I53)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SUMIF(F49:F53,A18,I49:I53)</f>
        <v>0</v>
      </c>
      <c r="J18" s="85"/>
    </row>
    <row r="19" spans="1:10" ht="23.25" customHeight="1" x14ac:dyDescent="0.2">
      <c r="A19" s="198" t="s">
        <v>72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SUMIF(F49:F53,A19,I49:I53)</f>
        <v>0</v>
      </c>
      <c r="J19" s="85"/>
    </row>
    <row r="20" spans="1:10" ht="23.25" customHeight="1" x14ac:dyDescent="0.2">
      <c r="A20" s="198" t="s">
        <v>73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SUMIF(F49:F53,A20,I49:I53)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58</v>
      </c>
      <c r="C39" s="149"/>
      <c r="D39" s="149"/>
      <c r="E39" s="149"/>
      <c r="F39" s="150">
        <f>'01 1-R3 Pol'!AE42</f>
        <v>0</v>
      </c>
      <c r="G39" s="151">
        <f>'01 1-R3 Pol'!AF42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46</v>
      </c>
      <c r="D40" s="155"/>
      <c r="E40" s="155"/>
      <c r="F40" s="156">
        <f>'01 1-R3 Pol'!AE42</f>
        <v>0</v>
      </c>
      <c r="G40" s="157">
        <f>'01 1-R3 Pol'!AF42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1-R3 Pol'!AE42</f>
        <v>0</v>
      </c>
      <c r="G41" s="152">
        <f>'01 1-R3 Pol'!AF42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59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6" spans="1:10" ht="15.75" x14ac:dyDescent="0.25">
      <c r="B46" s="177" t="s">
        <v>61</v>
      </c>
    </row>
    <row r="48" spans="1:10" ht="25.5" customHeight="1" x14ac:dyDescent="0.2">
      <c r="A48" s="179"/>
      <c r="B48" s="182" t="s">
        <v>18</v>
      </c>
      <c r="C48" s="182" t="s">
        <v>6</v>
      </c>
      <c r="D48" s="183"/>
      <c r="E48" s="183"/>
      <c r="F48" s="184" t="s">
        <v>62</v>
      </c>
      <c r="G48" s="184"/>
      <c r="H48" s="184"/>
      <c r="I48" s="184" t="s">
        <v>31</v>
      </c>
      <c r="J48" s="184" t="s">
        <v>0</v>
      </c>
    </row>
    <row r="49" spans="1:10" ht="36.75" customHeight="1" x14ac:dyDescent="0.2">
      <c r="A49" s="180"/>
      <c r="B49" s="185" t="s">
        <v>63</v>
      </c>
      <c r="C49" s="186" t="s">
        <v>64</v>
      </c>
      <c r="D49" s="187"/>
      <c r="E49" s="187"/>
      <c r="F49" s="194" t="s">
        <v>26</v>
      </c>
      <c r="G49" s="195"/>
      <c r="H49" s="195"/>
      <c r="I49" s="195">
        <f>'01 1-R3 Pol'!G8</f>
        <v>0</v>
      </c>
      <c r="J49" s="191" t="str">
        <f>IF(I54=0,"",I49/I54*100)</f>
        <v/>
      </c>
    </row>
    <row r="50" spans="1:10" ht="36.75" customHeight="1" x14ac:dyDescent="0.2">
      <c r="A50" s="180"/>
      <c r="B50" s="185" t="s">
        <v>65</v>
      </c>
      <c r="C50" s="186" t="s">
        <v>66</v>
      </c>
      <c r="D50" s="187"/>
      <c r="E50" s="187"/>
      <c r="F50" s="194" t="s">
        <v>26</v>
      </c>
      <c r="G50" s="195"/>
      <c r="H50" s="195"/>
      <c r="I50" s="195">
        <f>'01 1-R3 Pol'!G15</f>
        <v>0</v>
      </c>
      <c r="J50" s="191" t="str">
        <f>IF(I54=0,"",I50/I54*100)</f>
        <v/>
      </c>
    </row>
    <row r="51" spans="1:10" ht="36.75" customHeight="1" x14ac:dyDescent="0.2">
      <c r="A51" s="180"/>
      <c r="B51" s="185" t="s">
        <v>67</v>
      </c>
      <c r="C51" s="186" t="s">
        <v>68</v>
      </c>
      <c r="D51" s="187"/>
      <c r="E51" s="187"/>
      <c r="F51" s="194" t="s">
        <v>27</v>
      </c>
      <c r="G51" s="195"/>
      <c r="H51" s="195"/>
      <c r="I51" s="195">
        <f>'01 1-R3 Pol'!G17</f>
        <v>0</v>
      </c>
      <c r="J51" s="191" t="str">
        <f>IF(I54=0,"",I51/I54*100)</f>
        <v/>
      </c>
    </row>
    <row r="52" spans="1:10" ht="36.75" customHeight="1" x14ac:dyDescent="0.2">
      <c r="A52" s="180"/>
      <c r="B52" s="185" t="s">
        <v>69</v>
      </c>
      <c r="C52" s="186" t="s">
        <v>70</v>
      </c>
      <c r="D52" s="187"/>
      <c r="E52" s="187"/>
      <c r="F52" s="194" t="s">
        <v>71</v>
      </c>
      <c r="G52" s="195"/>
      <c r="H52" s="195"/>
      <c r="I52" s="195">
        <f>'01 1-R3 Pol'!G21</f>
        <v>0</v>
      </c>
      <c r="J52" s="191" t="str">
        <f>IF(I54=0,"",I52/I54*100)</f>
        <v/>
      </c>
    </row>
    <row r="53" spans="1:10" ht="36.75" customHeight="1" x14ac:dyDescent="0.2">
      <c r="A53" s="180"/>
      <c r="B53" s="185" t="s">
        <v>72</v>
      </c>
      <c r="C53" s="186" t="s">
        <v>29</v>
      </c>
      <c r="D53" s="187"/>
      <c r="E53" s="187"/>
      <c r="F53" s="194" t="s">
        <v>72</v>
      </c>
      <c r="G53" s="195"/>
      <c r="H53" s="195"/>
      <c r="I53" s="195">
        <f>'01 1-R3 Pol'!G32</f>
        <v>0</v>
      </c>
      <c r="J53" s="191" t="str">
        <f>IF(I54=0,"",I53/I54*100)</f>
        <v/>
      </c>
    </row>
    <row r="54" spans="1:10" ht="25.5" customHeight="1" x14ac:dyDescent="0.2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SUM(I49:I53)</f>
        <v>0</v>
      </c>
      <c r="J54" s="192">
        <f>SUM(J49:J53)</f>
        <v>0</v>
      </c>
    </row>
    <row r="55" spans="1:10" x14ac:dyDescent="0.2">
      <c r="F55" s="137"/>
      <c r="G55" s="137"/>
      <c r="H55" s="137"/>
      <c r="I55" s="137"/>
      <c r="J55" s="193"/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</sheetData>
  <sheetProtection password="803F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password="803F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74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75</v>
      </c>
    </row>
    <row r="3" spans="1:60" ht="24.95" customHeight="1" x14ac:dyDescent="0.2">
      <c r="A3" s="200" t="s">
        <v>9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75</v>
      </c>
      <c r="AG3" t="s">
        <v>76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77</v>
      </c>
    </row>
    <row r="5" spans="1:60" x14ac:dyDescent="0.2">
      <c r="D5" s="10"/>
    </row>
    <row r="6" spans="1:60" ht="38.25" x14ac:dyDescent="0.2">
      <c r="A6" s="210" t="s">
        <v>78</v>
      </c>
      <c r="B6" s="212" t="s">
        <v>79</v>
      </c>
      <c r="C6" s="212" t="s">
        <v>80</v>
      </c>
      <c r="D6" s="211" t="s">
        <v>81</v>
      </c>
      <c r="E6" s="210" t="s">
        <v>82</v>
      </c>
      <c r="F6" s="209" t="s">
        <v>83</v>
      </c>
      <c r="G6" s="210" t="s">
        <v>31</v>
      </c>
      <c r="H6" s="213" t="s">
        <v>32</v>
      </c>
      <c r="I6" s="213" t="s">
        <v>84</v>
      </c>
      <c r="J6" s="213" t="s">
        <v>33</v>
      </c>
      <c r="K6" s="213" t="s">
        <v>85</v>
      </c>
      <c r="L6" s="213" t="s">
        <v>86</v>
      </c>
      <c r="M6" s="213" t="s">
        <v>87</v>
      </c>
      <c r="N6" s="213" t="s">
        <v>88</v>
      </c>
      <c r="O6" s="213" t="s">
        <v>89</v>
      </c>
      <c r="P6" s="213" t="s">
        <v>90</v>
      </c>
      <c r="Q6" s="213" t="s">
        <v>91</v>
      </c>
      <c r="R6" s="213" t="s">
        <v>92</v>
      </c>
      <c r="S6" s="213" t="s">
        <v>93</v>
      </c>
      <c r="T6" s="213" t="s">
        <v>94</v>
      </c>
      <c r="U6" s="213" t="s">
        <v>95</v>
      </c>
      <c r="V6" s="213" t="s">
        <v>96</v>
      </c>
      <c r="W6" s="213" t="s">
        <v>97</v>
      </c>
      <c r="X6" s="213" t="s">
        <v>98</v>
      </c>
      <c r="Y6" s="213" t="s">
        <v>99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0" t="s">
        <v>100</v>
      </c>
      <c r="B8" s="241" t="s">
        <v>63</v>
      </c>
      <c r="C8" s="259" t="s">
        <v>64</v>
      </c>
      <c r="D8" s="242"/>
      <c r="E8" s="243"/>
      <c r="F8" s="244"/>
      <c r="G8" s="245">
        <f>SUMIF(AG9:AG14,"&lt;&gt;NOR",G9:G14)</f>
        <v>0</v>
      </c>
      <c r="H8" s="239"/>
      <c r="I8" s="239">
        <f>SUM(I9:I14)</f>
        <v>0</v>
      </c>
      <c r="J8" s="239"/>
      <c r="K8" s="239">
        <f>SUM(K9:K14)</f>
        <v>0</v>
      </c>
      <c r="L8" s="239"/>
      <c r="M8" s="239">
        <f>SUM(M9:M14)</f>
        <v>0</v>
      </c>
      <c r="N8" s="238"/>
      <c r="O8" s="238">
        <f>SUM(O9:O14)</f>
        <v>0.76</v>
      </c>
      <c r="P8" s="238"/>
      <c r="Q8" s="238">
        <f>SUM(Q9:Q14)</f>
        <v>1470.12</v>
      </c>
      <c r="R8" s="239"/>
      <c r="S8" s="239"/>
      <c r="T8" s="239"/>
      <c r="U8" s="239"/>
      <c r="V8" s="239">
        <f>SUM(V9:V14)</f>
        <v>2405.12</v>
      </c>
      <c r="W8" s="239"/>
      <c r="X8" s="239"/>
      <c r="Y8" s="239"/>
      <c r="AG8" t="s">
        <v>101</v>
      </c>
    </row>
    <row r="9" spans="1:60" ht="22.5" outlineLevel="1" x14ac:dyDescent="0.2">
      <c r="A9" s="247">
        <v>1</v>
      </c>
      <c r="B9" s="248" t="s">
        <v>102</v>
      </c>
      <c r="C9" s="260" t="s">
        <v>103</v>
      </c>
      <c r="D9" s="249" t="s">
        <v>104</v>
      </c>
      <c r="E9" s="250">
        <v>5880.4779699999999</v>
      </c>
      <c r="F9" s="251"/>
      <c r="G9" s="252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1.2999999999999999E-4</v>
      </c>
      <c r="O9" s="233">
        <f>ROUND(E9*N9,2)</f>
        <v>0.76</v>
      </c>
      <c r="P9" s="233">
        <v>0.25</v>
      </c>
      <c r="Q9" s="233">
        <f>ROUND(E9*P9,2)</f>
        <v>1470.12</v>
      </c>
      <c r="R9" s="234"/>
      <c r="S9" s="234" t="s">
        <v>105</v>
      </c>
      <c r="T9" s="234" t="s">
        <v>105</v>
      </c>
      <c r="U9" s="234">
        <v>0.40899999999999997</v>
      </c>
      <c r="V9" s="234">
        <f>ROUND(E9*U9,2)</f>
        <v>2405.12</v>
      </c>
      <c r="W9" s="234"/>
      <c r="X9" s="234" t="s">
        <v>106</v>
      </c>
      <c r="Y9" s="234" t="s">
        <v>107</v>
      </c>
      <c r="Z9" s="214"/>
      <c r="AA9" s="214"/>
      <c r="AB9" s="214"/>
      <c r="AC9" s="214"/>
      <c r="AD9" s="214"/>
      <c r="AE9" s="214"/>
      <c r="AF9" s="214"/>
      <c r="AG9" s="214" t="s">
        <v>108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1" t="s">
        <v>109</v>
      </c>
      <c r="D10" s="236"/>
      <c r="E10" s="237">
        <v>3827.8217300000001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110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31"/>
      <c r="B11" s="232"/>
      <c r="C11" s="261" t="s">
        <v>111</v>
      </c>
      <c r="D11" s="236"/>
      <c r="E11" s="237">
        <v>1721.06025</v>
      </c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110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31"/>
      <c r="B12" s="232"/>
      <c r="C12" s="261" t="s">
        <v>112</v>
      </c>
      <c r="D12" s="236"/>
      <c r="E12" s="237">
        <v>256.62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110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31"/>
      <c r="B13" s="232"/>
      <c r="C13" s="261" t="s">
        <v>113</v>
      </c>
      <c r="D13" s="236"/>
      <c r="E13" s="237">
        <v>74.975999999999999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  <c r="P13" s="233"/>
      <c r="Q13" s="233"/>
      <c r="R13" s="234"/>
      <c r="S13" s="234"/>
      <c r="T13" s="234"/>
      <c r="U13" s="234"/>
      <c r="V13" s="234"/>
      <c r="W13" s="234"/>
      <c r="X13" s="234"/>
      <c r="Y13" s="234"/>
      <c r="Z13" s="214"/>
      <c r="AA13" s="214"/>
      <c r="AB13" s="214"/>
      <c r="AC13" s="214"/>
      <c r="AD13" s="214"/>
      <c r="AE13" s="214"/>
      <c r="AF13" s="214"/>
      <c r="AG13" s="214" t="s">
        <v>110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ht="22.5" outlineLevel="1" x14ac:dyDescent="0.2">
      <c r="A14" s="253">
        <v>2</v>
      </c>
      <c r="B14" s="254" t="s">
        <v>45</v>
      </c>
      <c r="C14" s="262" t="s">
        <v>114</v>
      </c>
      <c r="D14" s="255" t="s">
        <v>115</v>
      </c>
      <c r="E14" s="256">
        <v>1</v>
      </c>
      <c r="F14" s="257"/>
      <c r="G14" s="258">
        <f>ROUND(E14*F14,2)</f>
        <v>0</v>
      </c>
      <c r="H14" s="235"/>
      <c r="I14" s="234">
        <f>ROUND(E14*H14,2)</f>
        <v>0</v>
      </c>
      <c r="J14" s="235"/>
      <c r="K14" s="234">
        <f>ROUND(E14*J14,2)</f>
        <v>0</v>
      </c>
      <c r="L14" s="234">
        <v>21</v>
      </c>
      <c r="M14" s="234">
        <f>G14*(1+L14/100)</f>
        <v>0</v>
      </c>
      <c r="N14" s="233">
        <v>0</v>
      </c>
      <c r="O14" s="233">
        <f>ROUND(E14*N14,2)</f>
        <v>0</v>
      </c>
      <c r="P14" s="233">
        <v>0</v>
      </c>
      <c r="Q14" s="233">
        <f>ROUND(E14*P14,2)</f>
        <v>0</v>
      </c>
      <c r="R14" s="234"/>
      <c r="S14" s="234" t="s">
        <v>116</v>
      </c>
      <c r="T14" s="234" t="s">
        <v>117</v>
      </c>
      <c r="U14" s="234">
        <v>0</v>
      </c>
      <c r="V14" s="234">
        <f>ROUND(E14*U14,2)</f>
        <v>0</v>
      </c>
      <c r="W14" s="234"/>
      <c r="X14" s="234" t="s">
        <v>118</v>
      </c>
      <c r="Y14" s="234" t="s">
        <v>107</v>
      </c>
      <c r="Z14" s="214"/>
      <c r="AA14" s="214"/>
      <c r="AB14" s="214"/>
      <c r="AC14" s="214"/>
      <c r="AD14" s="214"/>
      <c r="AE14" s="214"/>
      <c r="AF14" s="214"/>
      <c r="AG14" s="214" t="s">
        <v>119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x14ac:dyDescent="0.2">
      <c r="A15" s="240" t="s">
        <v>100</v>
      </c>
      <c r="B15" s="241" t="s">
        <v>65</v>
      </c>
      <c r="C15" s="259" t="s">
        <v>66</v>
      </c>
      <c r="D15" s="242"/>
      <c r="E15" s="243"/>
      <c r="F15" s="244"/>
      <c r="G15" s="245">
        <f>SUMIF(AG16:AG16,"&lt;&gt;NOR",G16:G16)</f>
        <v>0</v>
      </c>
      <c r="H15" s="239"/>
      <c r="I15" s="239">
        <f>SUM(I16:I16)</f>
        <v>0</v>
      </c>
      <c r="J15" s="239"/>
      <c r="K15" s="239">
        <f>SUM(K16:K16)</f>
        <v>0</v>
      </c>
      <c r="L15" s="239"/>
      <c r="M15" s="239">
        <f>SUM(M16:M16)</f>
        <v>0</v>
      </c>
      <c r="N15" s="238"/>
      <c r="O15" s="238">
        <f>SUM(O16:O16)</f>
        <v>0</v>
      </c>
      <c r="P15" s="238"/>
      <c r="Q15" s="238">
        <f>SUM(Q16:Q16)</f>
        <v>0</v>
      </c>
      <c r="R15" s="239"/>
      <c r="S15" s="239"/>
      <c r="T15" s="239"/>
      <c r="U15" s="239"/>
      <c r="V15" s="239">
        <f>SUM(V16:V16)</f>
        <v>2.2000000000000002</v>
      </c>
      <c r="W15" s="239"/>
      <c r="X15" s="239"/>
      <c r="Y15" s="239"/>
      <c r="AG15" t="s">
        <v>101</v>
      </c>
    </row>
    <row r="16" spans="1:60" outlineLevel="1" x14ac:dyDescent="0.2">
      <c r="A16" s="253">
        <v>3</v>
      </c>
      <c r="B16" s="254" t="s">
        <v>120</v>
      </c>
      <c r="C16" s="262" t="s">
        <v>121</v>
      </c>
      <c r="D16" s="255" t="s">
        <v>122</v>
      </c>
      <c r="E16" s="256">
        <v>0.76446000000000003</v>
      </c>
      <c r="F16" s="257"/>
      <c r="G16" s="258">
        <f>ROUND(E16*F16,2)</f>
        <v>0</v>
      </c>
      <c r="H16" s="235"/>
      <c r="I16" s="234">
        <f>ROUND(E16*H16,2)</f>
        <v>0</v>
      </c>
      <c r="J16" s="235"/>
      <c r="K16" s="234">
        <f>ROUND(E16*J16,2)</f>
        <v>0</v>
      </c>
      <c r="L16" s="234">
        <v>21</v>
      </c>
      <c r="M16" s="234">
        <f>G16*(1+L16/100)</f>
        <v>0</v>
      </c>
      <c r="N16" s="233">
        <v>0</v>
      </c>
      <c r="O16" s="233">
        <f>ROUND(E16*N16,2)</f>
        <v>0</v>
      </c>
      <c r="P16" s="233">
        <v>0</v>
      </c>
      <c r="Q16" s="233">
        <f>ROUND(E16*P16,2)</f>
        <v>0</v>
      </c>
      <c r="R16" s="234"/>
      <c r="S16" s="234" t="s">
        <v>105</v>
      </c>
      <c r="T16" s="234" t="s">
        <v>123</v>
      </c>
      <c r="U16" s="234">
        <v>2.8719999999999999</v>
      </c>
      <c r="V16" s="234">
        <f>ROUND(E16*U16,2)</f>
        <v>2.2000000000000002</v>
      </c>
      <c r="W16" s="234"/>
      <c r="X16" s="234" t="s">
        <v>124</v>
      </c>
      <c r="Y16" s="234" t="s">
        <v>107</v>
      </c>
      <c r="Z16" s="214"/>
      <c r="AA16" s="214"/>
      <c r="AB16" s="214"/>
      <c r="AC16" s="214"/>
      <c r="AD16" s="214"/>
      <c r="AE16" s="214"/>
      <c r="AF16" s="214"/>
      <c r="AG16" s="214" t="s">
        <v>125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x14ac:dyDescent="0.2">
      <c r="A17" s="240" t="s">
        <v>100</v>
      </c>
      <c r="B17" s="241" t="s">
        <v>67</v>
      </c>
      <c r="C17" s="259" t="s">
        <v>68</v>
      </c>
      <c r="D17" s="242"/>
      <c r="E17" s="243"/>
      <c r="F17" s="244"/>
      <c r="G17" s="245">
        <f>SUMIF(AG18:AG20,"&lt;&gt;NOR",G18:G20)</f>
        <v>0</v>
      </c>
      <c r="H17" s="239"/>
      <c r="I17" s="239">
        <f>SUM(I18:I20)</f>
        <v>0</v>
      </c>
      <c r="J17" s="239"/>
      <c r="K17" s="239">
        <f>SUM(K18:K20)</f>
        <v>0</v>
      </c>
      <c r="L17" s="239"/>
      <c r="M17" s="239">
        <f>SUM(M18:M20)</f>
        <v>0</v>
      </c>
      <c r="N17" s="238"/>
      <c r="O17" s="238">
        <f>SUM(O18:O20)</f>
        <v>0</v>
      </c>
      <c r="P17" s="238"/>
      <c r="Q17" s="238">
        <f>SUM(Q18:Q20)</f>
        <v>0</v>
      </c>
      <c r="R17" s="239"/>
      <c r="S17" s="239"/>
      <c r="T17" s="239"/>
      <c r="U17" s="239"/>
      <c r="V17" s="239">
        <f>SUM(V18:V20)</f>
        <v>0</v>
      </c>
      <c r="W17" s="239"/>
      <c r="X17" s="239"/>
      <c r="Y17" s="239"/>
      <c r="AG17" t="s">
        <v>101</v>
      </c>
    </row>
    <row r="18" spans="1:60" outlineLevel="1" x14ac:dyDescent="0.2">
      <c r="A18" s="247">
        <v>4</v>
      </c>
      <c r="B18" s="248" t="s">
        <v>126</v>
      </c>
      <c r="C18" s="260" t="s">
        <v>127</v>
      </c>
      <c r="D18" s="249" t="s">
        <v>128</v>
      </c>
      <c r="E18" s="250">
        <v>1315.3140000000001</v>
      </c>
      <c r="F18" s="251"/>
      <c r="G18" s="252">
        <f>ROUND(E18*F18,2)</f>
        <v>0</v>
      </c>
      <c r="H18" s="235"/>
      <c r="I18" s="234">
        <f>ROUND(E18*H18,2)</f>
        <v>0</v>
      </c>
      <c r="J18" s="235"/>
      <c r="K18" s="234">
        <f>ROUND(E18*J18,2)</f>
        <v>0</v>
      </c>
      <c r="L18" s="234">
        <v>21</v>
      </c>
      <c r="M18" s="234">
        <f>G18*(1+L18/100)</f>
        <v>0</v>
      </c>
      <c r="N18" s="233">
        <v>0</v>
      </c>
      <c r="O18" s="233">
        <f>ROUND(E18*N18,2)</f>
        <v>0</v>
      </c>
      <c r="P18" s="233">
        <v>0</v>
      </c>
      <c r="Q18" s="233">
        <f>ROUND(E18*P18,2)</f>
        <v>0</v>
      </c>
      <c r="R18" s="234"/>
      <c r="S18" s="234" t="s">
        <v>116</v>
      </c>
      <c r="T18" s="234" t="s">
        <v>117</v>
      </c>
      <c r="U18" s="234">
        <v>0</v>
      </c>
      <c r="V18" s="234">
        <f>ROUND(E18*U18,2)</f>
        <v>0</v>
      </c>
      <c r="W18" s="234"/>
      <c r="X18" s="234" t="s">
        <v>106</v>
      </c>
      <c r="Y18" s="234" t="s">
        <v>107</v>
      </c>
      <c r="Z18" s="214"/>
      <c r="AA18" s="214"/>
      <c r="AB18" s="214"/>
      <c r="AC18" s="214"/>
      <c r="AD18" s="214"/>
      <c r="AE18" s="214"/>
      <c r="AF18" s="214"/>
      <c r="AG18" s="214" t="s">
        <v>129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">
      <c r="A19" s="231"/>
      <c r="B19" s="232"/>
      <c r="C19" s="261" t="s">
        <v>130</v>
      </c>
      <c r="D19" s="236"/>
      <c r="E19" s="237">
        <v>1315.3140000000001</v>
      </c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110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31"/>
      <c r="B20" s="232"/>
      <c r="C20" s="261" t="s">
        <v>131</v>
      </c>
      <c r="D20" s="236"/>
      <c r="E20" s="237"/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110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x14ac:dyDescent="0.2">
      <c r="A21" s="240" t="s">
        <v>100</v>
      </c>
      <c r="B21" s="241" t="s">
        <v>69</v>
      </c>
      <c r="C21" s="259" t="s">
        <v>70</v>
      </c>
      <c r="D21" s="242"/>
      <c r="E21" s="243"/>
      <c r="F21" s="244"/>
      <c r="G21" s="245">
        <f>SUMIF(AG22:AG31,"&lt;&gt;NOR",G22:G31)</f>
        <v>0</v>
      </c>
      <c r="H21" s="239"/>
      <c r="I21" s="239">
        <f>SUM(I22:I31)</f>
        <v>0</v>
      </c>
      <c r="J21" s="239"/>
      <c r="K21" s="239">
        <f>SUM(K22:K31)</f>
        <v>0</v>
      </c>
      <c r="L21" s="239"/>
      <c r="M21" s="239">
        <f>SUM(M22:M31)</f>
        <v>0</v>
      </c>
      <c r="N21" s="238"/>
      <c r="O21" s="238">
        <f>SUM(O22:O31)</f>
        <v>0</v>
      </c>
      <c r="P21" s="238"/>
      <c r="Q21" s="238">
        <f>SUM(Q22:Q31)</f>
        <v>0</v>
      </c>
      <c r="R21" s="239"/>
      <c r="S21" s="239"/>
      <c r="T21" s="239"/>
      <c r="U21" s="239"/>
      <c r="V21" s="239">
        <f>SUM(V22:V31)</f>
        <v>3803.2000000000003</v>
      </c>
      <c r="W21" s="239"/>
      <c r="X21" s="239"/>
      <c r="Y21" s="239"/>
      <c r="AG21" t="s">
        <v>101</v>
      </c>
    </row>
    <row r="22" spans="1:60" outlineLevel="1" x14ac:dyDescent="0.2">
      <c r="A22" s="253">
        <v>5</v>
      </c>
      <c r="B22" s="254" t="s">
        <v>132</v>
      </c>
      <c r="C22" s="262" t="s">
        <v>133</v>
      </c>
      <c r="D22" s="255" t="s">
        <v>122</v>
      </c>
      <c r="E22" s="256">
        <v>1470.11949</v>
      </c>
      <c r="F22" s="257"/>
      <c r="G22" s="258">
        <f>ROUND(E22*F22,2)</f>
        <v>0</v>
      </c>
      <c r="H22" s="235"/>
      <c r="I22" s="234">
        <f>ROUND(E22*H22,2)</f>
        <v>0</v>
      </c>
      <c r="J22" s="235"/>
      <c r="K22" s="234">
        <f>ROUND(E22*J22,2)</f>
        <v>0</v>
      </c>
      <c r="L22" s="234">
        <v>21</v>
      </c>
      <c r="M22" s="234">
        <f>G22*(1+L22/100)</f>
        <v>0</v>
      </c>
      <c r="N22" s="233">
        <v>0</v>
      </c>
      <c r="O22" s="233">
        <f>ROUND(E22*N22,2)</f>
        <v>0</v>
      </c>
      <c r="P22" s="233">
        <v>0</v>
      </c>
      <c r="Q22" s="233">
        <f>ROUND(E22*P22,2)</f>
        <v>0</v>
      </c>
      <c r="R22" s="234"/>
      <c r="S22" s="234" t="s">
        <v>105</v>
      </c>
      <c r="T22" s="234" t="s">
        <v>123</v>
      </c>
      <c r="U22" s="234">
        <v>0.49</v>
      </c>
      <c r="V22" s="234">
        <f>ROUND(E22*U22,2)</f>
        <v>720.36</v>
      </c>
      <c r="W22" s="234"/>
      <c r="X22" s="234" t="s">
        <v>134</v>
      </c>
      <c r="Y22" s="234" t="s">
        <v>107</v>
      </c>
      <c r="Z22" s="214"/>
      <c r="AA22" s="214"/>
      <c r="AB22" s="214"/>
      <c r="AC22" s="214"/>
      <c r="AD22" s="214"/>
      <c r="AE22" s="214"/>
      <c r="AF22" s="214"/>
      <c r="AG22" s="214" t="s">
        <v>135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53">
        <v>6</v>
      </c>
      <c r="B23" s="254" t="s">
        <v>136</v>
      </c>
      <c r="C23" s="262" t="s">
        <v>137</v>
      </c>
      <c r="D23" s="255" t="s">
        <v>122</v>
      </c>
      <c r="E23" s="256">
        <v>35282.867819999999</v>
      </c>
      <c r="F23" s="257"/>
      <c r="G23" s="258">
        <f>ROUND(E23*F23,2)</f>
        <v>0</v>
      </c>
      <c r="H23" s="235"/>
      <c r="I23" s="234">
        <f>ROUND(E23*H23,2)</f>
        <v>0</v>
      </c>
      <c r="J23" s="235"/>
      <c r="K23" s="234">
        <f>ROUND(E23*J23,2)</f>
        <v>0</v>
      </c>
      <c r="L23" s="234">
        <v>21</v>
      </c>
      <c r="M23" s="234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4"/>
      <c r="S23" s="234" t="s">
        <v>105</v>
      </c>
      <c r="T23" s="234" t="s">
        <v>123</v>
      </c>
      <c r="U23" s="234">
        <v>0</v>
      </c>
      <c r="V23" s="234">
        <f>ROUND(E23*U23,2)</f>
        <v>0</v>
      </c>
      <c r="W23" s="234"/>
      <c r="X23" s="234" t="s">
        <v>134</v>
      </c>
      <c r="Y23" s="234" t="s">
        <v>107</v>
      </c>
      <c r="Z23" s="214"/>
      <c r="AA23" s="214"/>
      <c r="AB23" s="214"/>
      <c r="AC23" s="214"/>
      <c r="AD23" s="214"/>
      <c r="AE23" s="214"/>
      <c r="AF23" s="214"/>
      <c r="AG23" s="214" t="s">
        <v>135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53">
        <v>7</v>
      </c>
      <c r="B24" s="254" t="s">
        <v>138</v>
      </c>
      <c r="C24" s="262" t="s">
        <v>139</v>
      </c>
      <c r="D24" s="255" t="s">
        <v>122</v>
      </c>
      <c r="E24" s="256">
        <v>1470.11949</v>
      </c>
      <c r="F24" s="257"/>
      <c r="G24" s="258">
        <f>ROUND(E24*F24,2)</f>
        <v>0</v>
      </c>
      <c r="H24" s="235"/>
      <c r="I24" s="234">
        <f>ROUND(E24*H24,2)</f>
        <v>0</v>
      </c>
      <c r="J24" s="235"/>
      <c r="K24" s="234">
        <f>ROUND(E24*J24,2)</f>
        <v>0</v>
      </c>
      <c r="L24" s="234">
        <v>21</v>
      </c>
      <c r="M24" s="234">
        <f>G24*(1+L24/100)</f>
        <v>0</v>
      </c>
      <c r="N24" s="233">
        <v>0</v>
      </c>
      <c r="O24" s="233">
        <f>ROUND(E24*N24,2)</f>
        <v>0</v>
      </c>
      <c r="P24" s="233">
        <v>0</v>
      </c>
      <c r="Q24" s="233">
        <f>ROUND(E24*P24,2)</f>
        <v>0</v>
      </c>
      <c r="R24" s="234"/>
      <c r="S24" s="234" t="s">
        <v>105</v>
      </c>
      <c r="T24" s="234" t="s">
        <v>123</v>
      </c>
      <c r="U24" s="234">
        <v>0.94199999999999995</v>
      </c>
      <c r="V24" s="234">
        <f>ROUND(E24*U24,2)</f>
        <v>1384.85</v>
      </c>
      <c r="W24" s="234"/>
      <c r="X24" s="234" t="s">
        <v>134</v>
      </c>
      <c r="Y24" s="234" t="s">
        <v>107</v>
      </c>
      <c r="Z24" s="214"/>
      <c r="AA24" s="214"/>
      <c r="AB24" s="214"/>
      <c r="AC24" s="214"/>
      <c r="AD24" s="214"/>
      <c r="AE24" s="214"/>
      <c r="AF24" s="214"/>
      <c r="AG24" s="214" t="s">
        <v>135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53">
        <v>8</v>
      </c>
      <c r="B25" s="254" t="s">
        <v>140</v>
      </c>
      <c r="C25" s="262" t="s">
        <v>141</v>
      </c>
      <c r="D25" s="255" t="s">
        <v>122</v>
      </c>
      <c r="E25" s="256">
        <v>14701.19493</v>
      </c>
      <c r="F25" s="257"/>
      <c r="G25" s="258">
        <f>ROUND(E25*F25,2)</f>
        <v>0</v>
      </c>
      <c r="H25" s="235"/>
      <c r="I25" s="234">
        <f>ROUND(E25*H25,2)</f>
        <v>0</v>
      </c>
      <c r="J25" s="235"/>
      <c r="K25" s="234">
        <f>ROUND(E25*J25,2)</f>
        <v>0</v>
      </c>
      <c r="L25" s="234">
        <v>21</v>
      </c>
      <c r="M25" s="234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4"/>
      <c r="S25" s="234" t="s">
        <v>105</v>
      </c>
      <c r="T25" s="234" t="s">
        <v>123</v>
      </c>
      <c r="U25" s="234">
        <v>0.105</v>
      </c>
      <c r="V25" s="234">
        <f>ROUND(E25*U25,2)</f>
        <v>1543.63</v>
      </c>
      <c r="W25" s="234"/>
      <c r="X25" s="234" t="s">
        <v>134</v>
      </c>
      <c r="Y25" s="234" t="s">
        <v>107</v>
      </c>
      <c r="Z25" s="214"/>
      <c r="AA25" s="214"/>
      <c r="AB25" s="214"/>
      <c r="AC25" s="214"/>
      <c r="AD25" s="214"/>
      <c r="AE25" s="214"/>
      <c r="AF25" s="214"/>
      <c r="AG25" s="214" t="s">
        <v>135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53">
        <v>9</v>
      </c>
      <c r="B26" s="254" t="s">
        <v>142</v>
      </c>
      <c r="C26" s="262" t="s">
        <v>143</v>
      </c>
      <c r="D26" s="255" t="s">
        <v>122</v>
      </c>
      <c r="E26" s="256">
        <v>1470.11949</v>
      </c>
      <c r="F26" s="257"/>
      <c r="G26" s="258">
        <f>ROUND(E26*F26,2)</f>
        <v>0</v>
      </c>
      <c r="H26" s="235"/>
      <c r="I26" s="234">
        <f>ROUND(E26*H26,2)</f>
        <v>0</v>
      </c>
      <c r="J26" s="235"/>
      <c r="K26" s="234">
        <f>ROUND(E26*J26,2)</f>
        <v>0</v>
      </c>
      <c r="L26" s="234">
        <v>21</v>
      </c>
      <c r="M26" s="234">
        <f>G26*(1+L26/100)</f>
        <v>0</v>
      </c>
      <c r="N26" s="233">
        <v>0</v>
      </c>
      <c r="O26" s="233">
        <f>ROUND(E26*N26,2)</f>
        <v>0</v>
      </c>
      <c r="P26" s="233">
        <v>0</v>
      </c>
      <c r="Q26" s="233">
        <f>ROUND(E26*P26,2)</f>
        <v>0</v>
      </c>
      <c r="R26" s="234"/>
      <c r="S26" s="234" t="s">
        <v>105</v>
      </c>
      <c r="T26" s="234" t="s">
        <v>123</v>
      </c>
      <c r="U26" s="234">
        <v>9.9000000000000005E-2</v>
      </c>
      <c r="V26" s="234">
        <f>ROUND(E26*U26,2)</f>
        <v>145.54</v>
      </c>
      <c r="W26" s="234"/>
      <c r="X26" s="234" t="s">
        <v>134</v>
      </c>
      <c r="Y26" s="234" t="s">
        <v>107</v>
      </c>
      <c r="Z26" s="214"/>
      <c r="AA26" s="214"/>
      <c r="AB26" s="214"/>
      <c r="AC26" s="214"/>
      <c r="AD26" s="214"/>
      <c r="AE26" s="214"/>
      <c r="AF26" s="214"/>
      <c r="AG26" s="214" t="s">
        <v>135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53">
        <v>10</v>
      </c>
      <c r="B27" s="254" t="s">
        <v>144</v>
      </c>
      <c r="C27" s="262" t="s">
        <v>145</v>
      </c>
      <c r="D27" s="255" t="s">
        <v>122</v>
      </c>
      <c r="E27" s="256">
        <v>1470.11949</v>
      </c>
      <c r="F27" s="257"/>
      <c r="G27" s="258">
        <f>ROUND(E27*F27,2)</f>
        <v>0</v>
      </c>
      <c r="H27" s="235"/>
      <c r="I27" s="234">
        <f>ROUND(E27*H27,2)</f>
        <v>0</v>
      </c>
      <c r="J27" s="235"/>
      <c r="K27" s="234">
        <f>ROUND(E27*J27,2)</f>
        <v>0</v>
      </c>
      <c r="L27" s="234">
        <v>21</v>
      </c>
      <c r="M27" s="234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4"/>
      <c r="S27" s="234" t="s">
        <v>105</v>
      </c>
      <c r="T27" s="234" t="s">
        <v>123</v>
      </c>
      <c r="U27" s="234">
        <v>6.0000000000000001E-3</v>
      </c>
      <c r="V27" s="234">
        <f>ROUND(E27*U27,2)</f>
        <v>8.82</v>
      </c>
      <c r="W27" s="234"/>
      <c r="X27" s="234" t="s">
        <v>134</v>
      </c>
      <c r="Y27" s="234" t="s">
        <v>107</v>
      </c>
      <c r="Z27" s="214"/>
      <c r="AA27" s="214"/>
      <c r="AB27" s="214"/>
      <c r="AC27" s="214"/>
      <c r="AD27" s="214"/>
      <c r="AE27" s="214"/>
      <c r="AF27" s="214"/>
      <c r="AG27" s="214" t="s">
        <v>135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1" x14ac:dyDescent="0.2">
      <c r="A28" s="247">
        <v>11</v>
      </c>
      <c r="B28" s="248" t="s">
        <v>146</v>
      </c>
      <c r="C28" s="260" t="s">
        <v>147</v>
      </c>
      <c r="D28" s="249" t="s">
        <v>122</v>
      </c>
      <c r="E28" s="250">
        <v>1446.4438399999999</v>
      </c>
      <c r="F28" s="251"/>
      <c r="G28" s="252">
        <f>ROUND(E28*F28,2)</f>
        <v>0</v>
      </c>
      <c r="H28" s="235"/>
      <c r="I28" s="234">
        <f>ROUND(E28*H28,2)</f>
        <v>0</v>
      </c>
      <c r="J28" s="235"/>
      <c r="K28" s="234">
        <f>ROUND(E28*J28,2)</f>
        <v>0</v>
      </c>
      <c r="L28" s="234">
        <v>21</v>
      </c>
      <c r="M28" s="234">
        <f>G28*(1+L28/100)</f>
        <v>0</v>
      </c>
      <c r="N28" s="233">
        <v>0</v>
      </c>
      <c r="O28" s="233">
        <f>ROUND(E28*N28,2)</f>
        <v>0</v>
      </c>
      <c r="P28" s="233">
        <v>0</v>
      </c>
      <c r="Q28" s="233">
        <f>ROUND(E28*P28,2)</f>
        <v>0</v>
      </c>
      <c r="R28" s="234"/>
      <c r="S28" s="234" t="s">
        <v>105</v>
      </c>
      <c r="T28" s="234" t="s">
        <v>123</v>
      </c>
      <c r="U28" s="234">
        <v>0</v>
      </c>
      <c r="V28" s="234">
        <f>ROUND(E28*U28,2)</f>
        <v>0</v>
      </c>
      <c r="W28" s="234"/>
      <c r="X28" s="234" t="s">
        <v>106</v>
      </c>
      <c r="Y28" s="234" t="s">
        <v>107</v>
      </c>
      <c r="Z28" s="214"/>
      <c r="AA28" s="214"/>
      <c r="AB28" s="214"/>
      <c r="AC28" s="214"/>
      <c r="AD28" s="214"/>
      <c r="AE28" s="214"/>
      <c r="AF28" s="214"/>
      <c r="AG28" s="214" t="s">
        <v>148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31"/>
      <c r="B29" s="232"/>
      <c r="C29" s="261" t="s">
        <v>149</v>
      </c>
      <c r="D29" s="236"/>
      <c r="E29" s="237">
        <v>1470.11949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110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31"/>
      <c r="B30" s="232"/>
      <c r="C30" s="261" t="s">
        <v>150</v>
      </c>
      <c r="D30" s="236"/>
      <c r="E30" s="237">
        <v>-23.675650000000001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110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ht="22.5" outlineLevel="1" x14ac:dyDescent="0.2">
      <c r="A31" s="253">
        <v>12</v>
      </c>
      <c r="B31" s="254" t="s">
        <v>151</v>
      </c>
      <c r="C31" s="262" t="s">
        <v>152</v>
      </c>
      <c r="D31" s="255" t="s">
        <v>122</v>
      </c>
      <c r="E31" s="256">
        <v>23.68</v>
      </c>
      <c r="F31" s="257"/>
      <c r="G31" s="258">
        <f>ROUND(E31*F31,2)</f>
        <v>0</v>
      </c>
      <c r="H31" s="235"/>
      <c r="I31" s="234">
        <f>ROUND(E31*H31,2)</f>
        <v>0</v>
      </c>
      <c r="J31" s="235"/>
      <c r="K31" s="234">
        <f>ROUND(E31*J31,2)</f>
        <v>0</v>
      </c>
      <c r="L31" s="234">
        <v>21</v>
      </c>
      <c r="M31" s="234">
        <f>G31*(1+L31/100)</f>
        <v>0</v>
      </c>
      <c r="N31" s="233">
        <v>0</v>
      </c>
      <c r="O31" s="233">
        <f>ROUND(E31*N31,2)</f>
        <v>0</v>
      </c>
      <c r="P31" s="233">
        <v>0</v>
      </c>
      <c r="Q31" s="233">
        <f>ROUND(E31*P31,2)</f>
        <v>0</v>
      </c>
      <c r="R31" s="234"/>
      <c r="S31" s="234" t="s">
        <v>105</v>
      </c>
      <c r="T31" s="234" t="s">
        <v>123</v>
      </c>
      <c r="U31" s="234">
        <v>0</v>
      </c>
      <c r="V31" s="234">
        <f>ROUND(E31*U31,2)</f>
        <v>0</v>
      </c>
      <c r="W31" s="234"/>
      <c r="X31" s="234" t="s">
        <v>106</v>
      </c>
      <c r="Y31" s="234" t="s">
        <v>107</v>
      </c>
      <c r="Z31" s="214"/>
      <c r="AA31" s="214"/>
      <c r="AB31" s="214"/>
      <c r="AC31" s="214"/>
      <c r="AD31" s="214"/>
      <c r="AE31" s="214"/>
      <c r="AF31" s="214"/>
      <c r="AG31" s="214" t="s">
        <v>148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x14ac:dyDescent="0.2">
      <c r="A32" s="240" t="s">
        <v>100</v>
      </c>
      <c r="B32" s="241" t="s">
        <v>72</v>
      </c>
      <c r="C32" s="259" t="s">
        <v>29</v>
      </c>
      <c r="D32" s="242"/>
      <c r="E32" s="243"/>
      <c r="F32" s="244"/>
      <c r="G32" s="245">
        <f>SUMIF(AG33:AG40,"&lt;&gt;NOR",G33:G40)</f>
        <v>0</v>
      </c>
      <c r="H32" s="239"/>
      <c r="I32" s="239">
        <f>SUM(I33:I40)</f>
        <v>0</v>
      </c>
      <c r="J32" s="239"/>
      <c r="K32" s="239">
        <f>SUM(K33:K40)</f>
        <v>0</v>
      </c>
      <c r="L32" s="239"/>
      <c r="M32" s="239">
        <f>SUM(M33:M40)</f>
        <v>0</v>
      </c>
      <c r="N32" s="238"/>
      <c r="O32" s="238">
        <f>SUM(O33:O40)</f>
        <v>0</v>
      </c>
      <c r="P32" s="238"/>
      <c r="Q32" s="238">
        <f>SUM(Q33:Q40)</f>
        <v>0</v>
      </c>
      <c r="R32" s="239"/>
      <c r="S32" s="239"/>
      <c r="T32" s="239"/>
      <c r="U32" s="239"/>
      <c r="V32" s="239">
        <f>SUM(V33:V40)</f>
        <v>0</v>
      </c>
      <c r="W32" s="239"/>
      <c r="X32" s="239"/>
      <c r="Y32" s="239"/>
      <c r="AG32" t="s">
        <v>101</v>
      </c>
    </row>
    <row r="33" spans="1:60" outlineLevel="1" x14ac:dyDescent="0.2">
      <c r="A33" s="253">
        <v>13</v>
      </c>
      <c r="B33" s="254" t="s">
        <v>153</v>
      </c>
      <c r="C33" s="262" t="s">
        <v>154</v>
      </c>
      <c r="D33" s="255" t="s">
        <v>155</v>
      </c>
      <c r="E33" s="256">
        <v>1</v>
      </c>
      <c r="F33" s="257"/>
      <c r="G33" s="258">
        <f>ROUND(E33*F33,2)</f>
        <v>0</v>
      </c>
      <c r="H33" s="235"/>
      <c r="I33" s="234">
        <f>ROUND(E33*H33,2)</f>
        <v>0</v>
      </c>
      <c r="J33" s="235"/>
      <c r="K33" s="234">
        <f>ROUND(E33*J33,2)</f>
        <v>0</v>
      </c>
      <c r="L33" s="234">
        <v>21</v>
      </c>
      <c r="M33" s="234">
        <f>G33*(1+L33/100)</f>
        <v>0</v>
      </c>
      <c r="N33" s="233">
        <v>0</v>
      </c>
      <c r="O33" s="233">
        <f>ROUND(E33*N33,2)</f>
        <v>0</v>
      </c>
      <c r="P33" s="233">
        <v>0</v>
      </c>
      <c r="Q33" s="233">
        <f>ROUND(E33*P33,2)</f>
        <v>0</v>
      </c>
      <c r="R33" s="234"/>
      <c r="S33" s="234" t="s">
        <v>116</v>
      </c>
      <c r="T33" s="234" t="s">
        <v>117</v>
      </c>
      <c r="U33" s="234">
        <v>0</v>
      </c>
      <c r="V33" s="234">
        <f>ROUND(E33*U33,2)</f>
        <v>0</v>
      </c>
      <c r="W33" s="234"/>
      <c r="X33" s="234" t="s">
        <v>156</v>
      </c>
      <c r="Y33" s="234" t="s">
        <v>107</v>
      </c>
      <c r="Z33" s="214"/>
      <c r="AA33" s="214"/>
      <c r="AB33" s="214"/>
      <c r="AC33" s="214"/>
      <c r="AD33" s="214"/>
      <c r="AE33" s="214"/>
      <c r="AF33" s="214"/>
      <c r="AG33" s="214" t="s">
        <v>157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53">
        <v>14</v>
      </c>
      <c r="B34" s="254" t="s">
        <v>158</v>
      </c>
      <c r="C34" s="262" t="s">
        <v>159</v>
      </c>
      <c r="D34" s="255" t="s">
        <v>155</v>
      </c>
      <c r="E34" s="256">
        <v>1</v>
      </c>
      <c r="F34" s="257"/>
      <c r="G34" s="258">
        <f>ROUND(E34*F34,2)</f>
        <v>0</v>
      </c>
      <c r="H34" s="235"/>
      <c r="I34" s="234">
        <f>ROUND(E34*H34,2)</f>
        <v>0</v>
      </c>
      <c r="J34" s="235"/>
      <c r="K34" s="234">
        <f>ROUND(E34*J34,2)</f>
        <v>0</v>
      </c>
      <c r="L34" s="234">
        <v>21</v>
      </c>
      <c r="M34" s="234">
        <f>G34*(1+L34/100)</f>
        <v>0</v>
      </c>
      <c r="N34" s="233">
        <v>0</v>
      </c>
      <c r="O34" s="233">
        <f>ROUND(E34*N34,2)</f>
        <v>0</v>
      </c>
      <c r="P34" s="233">
        <v>0</v>
      </c>
      <c r="Q34" s="233">
        <f>ROUND(E34*P34,2)</f>
        <v>0</v>
      </c>
      <c r="R34" s="234"/>
      <c r="S34" s="234" t="s">
        <v>116</v>
      </c>
      <c r="T34" s="234" t="s">
        <v>117</v>
      </c>
      <c r="U34" s="234">
        <v>0</v>
      </c>
      <c r="V34" s="234">
        <f>ROUND(E34*U34,2)</f>
        <v>0</v>
      </c>
      <c r="W34" s="234"/>
      <c r="X34" s="234" t="s">
        <v>156</v>
      </c>
      <c r="Y34" s="234" t="s">
        <v>107</v>
      </c>
      <c r="Z34" s="214"/>
      <c r="AA34" s="214"/>
      <c r="AB34" s="214"/>
      <c r="AC34" s="214"/>
      <c r="AD34" s="214"/>
      <c r="AE34" s="214"/>
      <c r="AF34" s="214"/>
      <c r="AG34" s="214" t="s">
        <v>160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53">
        <v>15</v>
      </c>
      <c r="B35" s="254" t="s">
        <v>161</v>
      </c>
      <c r="C35" s="262" t="s">
        <v>162</v>
      </c>
      <c r="D35" s="255" t="s">
        <v>155</v>
      </c>
      <c r="E35" s="256">
        <v>1</v>
      </c>
      <c r="F35" s="257"/>
      <c r="G35" s="258">
        <f>ROUND(E35*F35,2)</f>
        <v>0</v>
      </c>
      <c r="H35" s="235"/>
      <c r="I35" s="234">
        <f>ROUND(E35*H35,2)</f>
        <v>0</v>
      </c>
      <c r="J35" s="235"/>
      <c r="K35" s="234">
        <f>ROUND(E35*J35,2)</f>
        <v>0</v>
      </c>
      <c r="L35" s="234">
        <v>21</v>
      </c>
      <c r="M35" s="234">
        <f>G35*(1+L35/100)</f>
        <v>0</v>
      </c>
      <c r="N35" s="233">
        <v>0</v>
      </c>
      <c r="O35" s="233">
        <f>ROUND(E35*N35,2)</f>
        <v>0</v>
      </c>
      <c r="P35" s="233">
        <v>0</v>
      </c>
      <c r="Q35" s="233">
        <f>ROUND(E35*P35,2)</f>
        <v>0</v>
      </c>
      <c r="R35" s="234"/>
      <c r="S35" s="234" t="s">
        <v>116</v>
      </c>
      <c r="T35" s="234" t="s">
        <v>117</v>
      </c>
      <c r="U35" s="234">
        <v>0</v>
      </c>
      <c r="V35" s="234">
        <f>ROUND(E35*U35,2)</f>
        <v>0</v>
      </c>
      <c r="W35" s="234"/>
      <c r="X35" s="234" t="s">
        <v>156</v>
      </c>
      <c r="Y35" s="234" t="s">
        <v>107</v>
      </c>
      <c r="Z35" s="214"/>
      <c r="AA35" s="214"/>
      <c r="AB35" s="214"/>
      <c r="AC35" s="214"/>
      <c r="AD35" s="214"/>
      <c r="AE35" s="214"/>
      <c r="AF35" s="214"/>
      <c r="AG35" s="214" t="s">
        <v>157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53">
        <v>16</v>
      </c>
      <c r="B36" s="254" t="s">
        <v>163</v>
      </c>
      <c r="C36" s="262" t="s">
        <v>164</v>
      </c>
      <c r="D36" s="255" t="s">
        <v>155</v>
      </c>
      <c r="E36" s="256">
        <v>1</v>
      </c>
      <c r="F36" s="257"/>
      <c r="G36" s="258">
        <f>ROUND(E36*F36,2)</f>
        <v>0</v>
      </c>
      <c r="H36" s="235"/>
      <c r="I36" s="234">
        <f>ROUND(E36*H36,2)</f>
        <v>0</v>
      </c>
      <c r="J36" s="235"/>
      <c r="K36" s="234">
        <f>ROUND(E36*J36,2)</f>
        <v>0</v>
      </c>
      <c r="L36" s="234">
        <v>21</v>
      </c>
      <c r="M36" s="234">
        <f>G36*(1+L36/100)</f>
        <v>0</v>
      </c>
      <c r="N36" s="233">
        <v>0</v>
      </c>
      <c r="O36" s="233">
        <f>ROUND(E36*N36,2)</f>
        <v>0</v>
      </c>
      <c r="P36" s="233">
        <v>0</v>
      </c>
      <c r="Q36" s="233">
        <f>ROUND(E36*P36,2)</f>
        <v>0</v>
      </c>
      <c r="R36" s="234"/>
      <c r="S36" s="234" t="s">
        <v>116</v>
      </c>
      <c r="T36" s="234" t="s">
        <v>117</v>
      </c>
      <c r="U36" s="234">
        <v>0</v>
      </c>
      <c r="V36" s="234">
        <f>ROUND(E36*U36,2)</f>
        <v>0</v>
      </c>
      <c r="W36" s="234"/>
      <c r="X36" s="234" t="s">
        <v>156</v>
      </c>
      <c r="Y36" s="234" t="s">
        <v>107</v>
      </c>
      <c r="Z36" s="214"/>
      <c r="AA36" s="214"/>
      <c r="AB36" s="214"/>
      <c r="AC36" s="214"/>
      <c r="AD36" s="214"/>
      <c r="AE36" s="214"/>
      <c r="AF36" s="214"/>
      <c r="AG36" s="214" t="s">
        <v>157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">
      <c r="A37" s="253">
        <v>17</v>
      </c>
      <c r="B37" s="254" t="s">
        <v>165</v>
      </c>
      <c r="C37" s="262" t="s">
        <v>166</v>
      </c>
      <c r="D37" s="255" t="s">
        <v>155</v>
      </c>
      <c r="E37" s="256">
        <v>1</v>
      </c>
      <c r="F37" s="257"/>
      <c r="G37" s="258">
        <f>ROUND(E37*F37,2)</f>
        <v>0</v>
      </c>
      <c r="H37" s="235"/>
      <c r="I37" s="234">
        <f>ROUND(E37*H37,2)</f>
        <v>0</v>
      </c>
      <c r="J37" s="235"/>
      <c r="K37" s="234">
        <f>ROUND(E37*J37,2)</f>
        <v>0</v>
      </c>
      <c r="L37" s="234">
        <v>21</v>
      </c>
      <c r="M37" s="234">
        <f>G37*(1+L37/100)</f>
        <v>0</v>
      </c>
      <c r="N37" s="233">
        <v>0</v>
      </c>
      <c r="O37" s="233">
        <f>ROUND(E37*N37,2)</f>
        <v>0</v>
      </c>
      <c r="P37" s="233">
        <v>0</v>
      </c>
      <c r="Q37" s="233">
        <f>ROUND(E37*P37,2)</f>
        <v>0</v>
      </c>
      <c r="R37" s="234"/>
      <c r="S37" s="234" t="s">
        <v>116</v>
      </c>
      <c r="T37" s="234" t="s">
        <v>117</v>
      </c>
      <c r="U37" s="234">
        <v>0</v>
      </c>
      <c r="V37" s="234">
        <f>ROUND(E37*U37,2)</f>
        <v>0</v>
      </c>
      <c r="W37" s="234"/>
      <c r="X37" s="234" t="s">
        <v>156</v>
      </c>
      <c r="Y37" s="234" t="s">
        <v>107</v>
      </c>
      <c r="Z37" s="214"/>
      <c r="AA37" s="214"/>
      <c r="AB37" s="214"/>
      <c r="AC37" s="214"/>
      <c r="AD37" s="214"/>
      <c r="AE37" s="214"/>
      <c r="AF37" s="214"/>
      <c r="AG37" s="214" t="s">
        <v>157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53">
        <v>18</v>
      </c>
      <c r="B38" s="254" t="s">
        <v>167</v>
      </c>
      <c r="C38" s="262" t="s">
        <v>168</v>
      </c>
      <c r="D38" s="255" t="s">
        <v>155</v>
      </c>
      <c r="E38" s="256">
        <v>1</v>
      </c>
      <c r="F38" s="257"/>
      <c r="G38" s="258">
        <f>ROUND(E38*F38,2)</f>
        <v>0</v>
      </c>
      <c r="H38" s="235"/>
      <c r="I38" s="234">
        <f>ROUND(E38*H38,2)</f>
        <v>0</v>
      </c>
      <c r="J38" s="235"/>
      <c r="K38" s="234">
        <f>ROUND(E38*J38,2)</f>
        <v>0</v>
      </c>
      <c r="L38" s="234">
        <v>21</v>
      </c>
      <c r="M38" s="234">
        <f>G38*(1+L38/100)</f>
        <v>0</v>
      </c>
      <c r="N38" s="233">
        <v>0</v>
      </c>
      <c r="O38" s="233">
        <f>ROUND(E38*N38,2)</f>
        <v>0</v>
      </c>
      <c r="P38" s="233">
        <v>0</v>
      </c>
      <c r="Q38" s="233">
        <f>ROUND(E38*P38,2)</f>
        <v>0</v>
      </c>
      <c r="R38" s="234"/>
      <c r="S38" s="234" t="s">
        <v>116</v>
      </c>
      <c r="T38" s="234" t="s">
        <v>117</v>
      </c>
      <c r="U38" s="234">
        <v>0</v>
      </c>
      <c r="V38" s="234">
        <f>ROUND(E38*U38,2)</f>
        <v>0</v>
      </c>
      <c r="W38" s="234"/>
      <c r="X38" s="234" t="s">
        <v>156</v>
      </c>
      <c r="Y38" s="234" t="s">
        <v>107</v>
      </c>
      <c r="Z38" s="214"/>
      <c r="AA38" s="214"/>
      <c r="AB38" s="214"/>
      <c r="AC38" s="214"/>
      <c r="AD38" s="214"/>
      <c r="AE38" s="214"/>
      <c r="AF38" s="214"/>
      <c r="AG38" s="214" t="s">
        <v>160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53">
        <v>19</v>
      </c>
      <c r="B39" s="254" t="s">
        <v>169</v>
      </c>
      <c r="C39" s="262" t="s">
        <v>170</v>
      </c>
      <c r="D39" s="255" t="s">
        <v>155</v>
      </c>
      <c r="E39" s="256">
        <v>1</v>
      </c>
      <c r="F39" s="257"/>
      <c r="G39" s="258">
        <f>ROUND(E39*F39,2)</f>
        <v>0</v>
      </c>
      <c r="H39" s="235"/>
      <c r="I39" s="234">
        <f>ROUND(E39*H39,2)</f>
        <v>0</v>
      </c>
      <c r="J39" s="235"/>
      <c r="K39" s="234">
        <f>ROUND(E39*J39,2)</f>
        <v>0</v>
      </c>
      <c r="L39" s="234">
        <v>21</v>
      </c>
      <c r="M39" s="234">
        <f>G39*(1+L39/100)</f>
        <v>0</v>
      </c>
      <c r="N39" s="233">
        <v>0</v>
      </c>
      <c r="O39" s="233">
        <f>ROUND(E39*N39,2)</f>
        <v>0</v>
      </c>
      <c r="P39" s="233">
        <v>0</v>
      </c>
      <c r="Q39" s="233">
        <f>ROUND(E39*P39,2)</f>
        <v>0</v>
      </c>
      <c r="R39" s="234"/>
      <c r="S39" s="234" t="s">
        <v>116</v>
      </c>
      <c r="T39" s="234" t="s">
        <v>117</v>
      </c>
      <c r="U39" s="234">
        <v>0</v>
      </c>
      <c r="V39" s="234">
        <f>ROUND(E39*U39,2)</f>
        <v>0</v>
      </c>
      <c r="W39" s="234"/>
      <c r="X39" s="234" t="s">
        <v>156</v>
      </c>
      <c r="Y39" s="234" t="s">
        <v>107</v>
      </c>
      <c r="Z39" s="214"/>
      <c r="AA39" s="214"/>
      <c r="AB39" s="214"/>
      <c r="AC39" s="214"/>
      <c r="AD39" s="214"/>
      <c r="AE39" s="214"/>
      <c r="AF39" s="214"/>
      <c r="AG39" s="214" t="s">
        <v>160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47">
        <v>20</v>
      </c>
      <c r="B40" s="248" t="s">
        <v>171</v>
      </c>
      <c r="C40" s="260" t="s">
        <v>172</v>
      </c>
      <c r="D40" s="249" t="s">
        <v>155</v>
      </c>
      <c r="E40" s="250">
        <v>1</v>
      </c>
      <c r="F40" s="251"/>
      <c r="G40" s="252">
        <f>ROUND(E40*F40,2)</f>
        <v>0</v>
      </c>
      <c r="H40" s="235"/>
      <c r="I40" s="234">
        <f>ROUND(E40*H40,2)</f>
        <v>0</v>
      </c>
      <c r="J40" s="235"/>
      <c r="K40" s="234">
        <f>ROUND(E40*J40,2)</f>
        <v>0</v>
      </c>
      <c r="L40" s="234">
        <v>21</v>
      </c>
      <c r="M40" s="234">
        <f>G40*(1+L40/100)</f>
        <v>0</v>
      </c>
      <c r="N40" s="233">
        <v>0</v>
      </c>
      <c r="O40" s="233">
        <f>ROUND(E40*N40,2)</f>
        <v>0</v>
      </c>
      <c r="P40" s="233">
        <v>0</v>
      </c>
      <c r="Q40" s="233">
        <f>ROUND(E40*P40,2)</f>
        <v>0</v>
      </c>
      <c r="R40" s="234"/>
      <c r="S40" s="234" t="s">
        <v>116</v>
      </c>
      <c r="T40" s="234" t="s">
        <v>117</v>
      </c>
      <c r="U40" s="234">
        <v>0</v>
      </c>
      <c r="V40" s="234">
        <f>ROUND(E40*U40,2)</f>
        <v>0</v>
      </c>
      <c r="W40" s="234"/>
      <c r="X40" s="234" t="s">
        <v>156</v>
      </c>
      <c r="Y40" s="234" t="s">
        <v>107</v>
      </c>
      <c r="Z40" s="214"/>
      <c r="AA40" s="214"/>
      <c r="AB40" s="214"/>
      <c r="AC40" s="214"/>
      <c r="AD40" s="214"/>
      <c r="AE40" s="214"/>
      <c r="AF40" s="214"/>
      <c r="AG40" s="214" t="s">
        <v>160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x14ac:dyDescent="0.2">
      <c r="A41" s="3"/>
      <c r="B41" s="4"/>
      <c r="C41" s="263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v>15</v>
      </c>
      <c r="AF41">
        <v>21</v>
      </c>
      <c r="AG41" t="s">
        <v>86</v>
      </c>
    </row>
    <row r="42" spans="1:60" x14ac:dyDescent="0.2">
      <c r="A42" s="217"/>
      <c r="B42" s="218" t="s">
        <v>31</v>
      </c>
      <c r="C42" s="264"/>
      <c r="D42" s="219"/>
      <c r="E42" s="220"/>
      <c r="F42" s="220"/>
      <c r="G42" s="246">
        <f>G8+G15+G17+G21+G32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E42">
        <f>SUMIF(L7:L40,AE41,G7:G40)</f>
        <v>0</v>
      </c>
      <c r="AF42">
        <f>SUMIF(L7:L40,AF41,G7:G40)</f>
        <v>0</v>
      </c>
      <c r="AG42" t="s">
        <v>173</v>
      </c>
    </row>
    <row r="43" spans="1:60" x14ac:dyDescent="0.2">
      <c r="A43" s="3"/>
      <c r="B43" s="4"/>
      <c r="C43" s="263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3"/>
      <c r="B44" s="4"/>
      <c r="C44" s="263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21" t="s">
        <v>174</v>
      </c>
      <c r="B45" s="221"/>
      <c r="C45" s="26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22"/>
      <c r="B46" s="223"/>
      <c r="C46" s="266"/>
      <c r="D46" s="223"/>
      <c r="E46" s="223"/>
      <c r="F46" s="223"/>
      <c r="G46" s="22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G46" t="s">
        <v>175</v>
      </c>
    </row>
    <row r="47" spans="1:60" x14ac:dyDescent="0.2">
      <c r="A47" s="225"/>
      <c r="B47" s="226"/>
      <c r="C47" s="267"/>
      <c r="D47" s="226"/>
      <c r="E47" s="226"/>
      <c r="F47" s="226"/>
      <c r="G47" s="22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225"/>
      <c r="B48" s="226"/>
      <c r="C48" s="267"/>
      <c r="D48" s="226"/>
      <c r="E48" s="226"/>
      <c r="F48" s="226"/>
      <c r="G48" s="22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25"/>
      <c r="B49" s="226"/>
      <c r="C49" s="267"/>
      <c r="D49" s="226"/>
      <c r="E49" s="226"/>
      <c r="F49" s="226"/>
      <c r="G49" s="22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28"/>
      <c r="B50" s="229"/>
      <c r="C50" s="268"/>
      <c r="D50" s="229"/>
      <c r="E50" s="229"/>
      <c r="F50" s="229"/>
      <c r="G50" s="2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3"/>
      <c r="B51" s="4"/>
      <c r="C51" s="263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C52" s="269"/>
      <c r="D52" s="10"/>
      <c r="AG52" t="s">
        <v>176</v>
      </c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803F" sheet="1" formatRows="0"/>
  <mergeCells count="6">
    <mergeCell ref="A1:G1"/>
    <mergeCell ref="C2:G2"/>
    <mergeCell ref="C3:G3"/>
    <mergeCell ref="C4:G4"/>
    <mergeCell ref="A45:C45"/>
    <mergeCell ref="A46:G5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1-R3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1-R3 Pol'!Názvy_tisku</vt:lpstr>
      <vt:lpstr>oadresa</vt:lpstr>
      <vt:lpstr>Stavba!Objednatel</vt:lpstr>
      <vt:lpstr>Stavba!Objekt</vt:lpstr>
      <vt:lpstr>'01 1-R3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2019-03-19T12:27:02Z</cp:lastPrinted>
  <dcterms:created xsi:type="dcterms:W3CDTF">2009-04-08T07:15:50Z</dcterms:created>
  <dcterms:modified xsi:type="dcterms:W3CDTF">2023-11-21T13:26:46Z</dcterms:modified>
</cp:coreProperties>
</file>